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1bbc3d2a16d0fc/Documents/Personal/Fantasy F1/2020/"/>
    </mc:Choice>
  </mc:AlternateContent>
  <xr:revisionPtr revIDLastSave="6749" documentId="8_{CADA64ED-04AA-4C67-B91A-E5DCA1673B80}" xr6:coauthVersionLast="46" xr6:coauthVersionMax="46" xr10:uidLastSave="{A9166C12-5F3C-4EF4-9B88-00913DA11A77}"/>
  <bookViews>
    <workbookView xWindow="-98" yWindow="-98" windowWidth="20715" windowHeight="13276" xr2:uid="{19256E7C-7D93-48B3-AEAB-A94827E430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1" i="1" l="1"/>
  <c r="DA1" i="1"/>
  <c r="CZ2" i="1"/>
  <c r="DA2" i="1"/>
  <c r="CZ3" i="1"/>
  <c r="DA3" i="1"/>
  <c r="CZ4" i="1"/>
  <c r="DA4" i="1"/>
  <c r="CZ5" i="1"/>
  <c r="DA5" i="1"/>
  <c r="CZ6" i="1"/>
  <c r="DA6" i="1"/>
  <c r="CZ7" i="1"/>
  <c r="DA7" i="1"/>
  <c r="CZ8" i="1"/>
  <c r="DA8" i="1"/>
  <c r="CZ9" i="1"/>
  <c r="DA9" i="1"/>
  <c r="CZ10" i="1"/>
  <c r="DA10" i="1"/>
  <c r="CZ11" i="1"/>
  <c r="DA11" i="1"/>
  <c r="CZ12" i="1"/>
  <c r="DA12" i="1"/>
  <c r="CZ13" i="1"/>
  <c r="DA13" i="1"/>
  <c r="CZ14" i="1"/>
  <c r="DA14" i="1"/>
  <c r="CZ15" i="1"/>
  <c r="DA15" i="1"/>
  <c r="CZ16" i="1"/>
  <c r="DA16" i="1"/>
  <c r="CZ17" i="1"/>
  <c r="DA17" i="1"/>
  <c r="CZ18" i="1"/>
  <c r="DA18" i="1"/>
  <c r="CZ19" i="1"/>
  <c r="DA19" i="1"/>
  <c r="CZ20" i="1"/>
  <c r="DA20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" i="1"/>
  <c r="CY1" i="1"/>
  <c r="CW19" i="1"/>
  <c r="CW17" i="1"/>
  <c r="CW15" i="1"/>
  <c r="CW13" i="1"/>
  <c r="CW11" i="1"/>
  <c r="CW9" i="1"/>
  <c r="CW7" i="1"/>
  <c r="CW5" i="1"/>
  <c r="CW3" i="1"/>
  <c r="CW1" i="1"/>
  <c r="CI410" i="1"/>
  <c r="CI374" i="1"/>
  <c r="CI338" i="1"/>
  <c r="CI302" i="1"/>
  <c r="CI266" i="1"/>
  <c r="CI230" i="1"/>
  <c r="CI194" i="1"/>
  <c r="CI158" i="1"/>
  <c r="CI86" i="1"/>
  <c r="CI122" i="1"/>
  <c r="CI50" i="1"/>
  <c r="L277" i="1"/>
  <c r="CG253" i="1"/>
  <c r="BE244" i="1"/>
  <c r="Y256" i="1"/>
  <c r="Y244" i="1"/>
  <c r="CI175" i="1" l="1"/>
  <c r="CI169" i="1"/>
  <c r="BE172" i="1"/>
  <c r="BA117" i="1"/>
  <c r="Y76" i="1"/>
  <c r="BA46" i="1"/>
  <c r="CI417" i="1"/>
  <c r="CI415" i="1"/>
  <c r="CI413" i="1"/>
  <c r="CZ409" i="1"/>
  <c r="CY409" i="1"/>
  <c r="CX409" i="1"/>
  <c r="CW409" i="1"/>
  <c r="CV409" i="1"/>
  <c r="CU409" i="1"/>
  <c r="CT409" i="1"/>
  <c r="CS409" i="1"/>
  <c r="CR409" i="1"/>
  <c r="CQ409" i="1"/>
  <c r="CP409" i="1"/>
  <c r="CO409" i="1"/>
  <c r="CN409" i="1"/>
  <c r="CM409" i="1"/>
  <c r="CL409" i="1"/>
  <c r="CK409" i="1"/>
  <c r="CJ409" i="1"/>
  <c r="CH408" i="1"/>
  <c r="CG408" i="1"/>
  <c r="CF408" i="1"/>
  <c r="CE408" i="1"/>
  <c r="CD408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CH406" i="1"/>
  <c r="CG406" i="1"/>
  <c r="CF406" i="1"/>
  <c r="CE406" i="1"/>
  <c r="CD406" i="1"/>
  <c r="CC406" i="1"/>
  <c r="CB406" i="1"/>
  <c r="CA406" i="1"/>
  <c r="BZ406" i="1"/>
  <c r="BY406" i="1"/>
  <c r="BW406" i="1"/>
  <c r="BV406" i="1"/>
  <c r="BU406" i="1"/>
  <c r="BT406" i="1"/>
  <c r="BS406" i="1"/>
  <c r="BR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V406" i="1"/>
  <c r="U406" i="1"/>
  <c r="T406" i="1"/>
  <c r="S406" i="1"/>
  <c r="R406" i="1"/>
  <c r="Q406" i="1"/>
  <c r="O406" i="1"/>
  <c r="N406" i="1"/>
  <c r="M406" i="1"/>
  <c r="K406" i="1"/>
  <c r="J406" i="1"/>
  <c r="I406" i="1"/>
  <c r="H406" i="1"/>
  <c r="G406" i="1"/>
  <c r="F406" i="1"/>
  <c r="DD404" i="1"/>
  <c r="CX404" i="1"/>
  <c r="CQ404" i="1"/>
  <c r="CK404" i="1"/>
  <c r="BK404" i="1"/>
  <c r="BE404" i="1"/>
  <c r="AE404" i="1"/>
  <c r="Y404" i="1"/>
  <c r="DD403" i="1"/>
  <c r="DB403" i="1"/>
  <c r="CX403" i="1"/>
  <c r="CV403" i="1"/>
  <c r="CQ403" i="1"/>
  <c r="CO403" i="1"/>
  <c r="CK403" i="1"/>
  <c r="CI403" i="1"/>
  <c r="BK403" i="1"/>
  <c r="BI403" i="1"/>
  <c r="BE403" i="1"/>
  <c r="BC403" i="1"/>
  <c r="AE403" i="1"/>
  <c r="AC403" i="1"/>
  <c r="Y403" i="1"/>
  <c r="W403" i="1"/>
  <c r="DD402" i="1"/>
  <c r="CX402" i="1"/>
  <c r="CQ402" i="1"/>
  <c r="CK402" i="1"/>
  <c r="BK402" i="1"/>
  <c r="BE402" i="1"/>
  <c r="AE402" i="1"/>
  <c r="Y402" i="1"/>
  <c r="DD401" i="1"/>
  <c r="DB401" i="1"/>
  <c r="CX401" i="1"/>
  <c r="CV401" i="1"/>
  <c r="CQ401" i="1"/>
  <c r="CO401" i="1"/>
  <c r="CK401" i="1"/>
  <c r="CI401" i="1"/>
  <c r="BK401" i="1"/>
  <c r="BI401" i="1"/>
  <c r="BE401" i="1"/>
  <c r="BC401" i="1"/>
  <c r="AE401" i="1"/>
  <c r="AC401" i="1"/>
  <c r="Y401" i="1"/>
  <c r="W401" i="1"/>
  <c r="DD400" i="1"/>
  <c r="CX400" i="1"/>
  <c r="CQ400" i="1"/>
  <c r="CK400" i="1"/>
  <c r="BK400" i="1"/>
  <c r="BE400" i="1"/>
  <c r="AE400" i="1"/>
  <c r="Y400" i="1"/>
  <c r="DD399" i="1"/>
  <c r="DB399" i="1"/>
  <c r="CX399" i="1"/>
  <c r="CV399" i="1"/>
  <c r="CQ399" i="1"/>
  <c r="CO399" i="1"/>
  <c r="CK399" i="1"/>
  <c r="CI399" i="1"/>
  <c r="BK399" i="1"/>
  <c r="BI399" i="1"/>
  <c r="BE399" i="1"/>
  <c r="BC399" i="1"/>
  <c r="AE399" i="1"/>
  <c r="AC399" i="1"/>
  <c r="Y399" i="1"/>
  <c r="W399" i="1"/>
  <c r="DD398" i="1"/>
  <c r="CX398" i="1"/>
  <c r="CQ398" i="1"/>
  <c r="CK398" i="1"/>
  <c r="BK398" i="1"/>
  <c r="BE398" i="1"/>
  <c r="AE398" i="1"/>
  <c r="Y398" i="1"/>
  <c r="DD397" i="1"/>
  <c r="DB397" i="1"/>
  <c r="CX397" i="1"/>
  <c r="CV397" i="1"/>
  <c r="CQ397" i="1"/>
  <c r="CO397" i="1"/>
  <c r="CK397" i="1"/>
  <c r="CI397" i="1"/>
  <c r="BK397" i="1"/>
  <c r="BI397" i="1"/>
  <c r="BE397" i="1"/>
  <c r="BC397" i="1"/>
  <c r="AE397" i="1"/>
  <c r="AC397" i="1"/>
  <c r="Y397" i="1"/>
  <c r="W397" i="1"/>
  <c r="DD396" i="1"/>
  <c r="CX396" i="1"/>
  <c r="CQ396" i="1"/>
  <c r="CK396" i="1"/>
  <c r="BK396" i="1"/>
  <c r="BE396" i="1"/>
  <c r="AE396" i="1"/>
  <c r="Y396" i="1"/>
  <c r="DD395" i="1"/>
  <c r="DB395" i="1"/>
  <c r="CX395" i="1"/>
  <c r="CV395" i="1"/>
  <c r="CQ395" i="1"/>
  <c r="CO395" i="1"/>
  <c r="CK395" i="1"/>
  <c r="CI395" i="1"/>
  <c r="BK395" i="1"/>
  <c r="BI395" i="1"/>
  <c r="BE395" i="1"/>
  <c r="BC395" i="1"/>
  <c r="AE395" i="1"/>
  <c r="AC395" i="1"/>
  <c r="Y395" i="1"/>
  <c r="W395" i="1"/>
  <c r="DD394" i="1"/>
  <c r="CX394" i="1"/>
  <c r="CQ394" i="1"/>
  <c r="CK394" i="1"/>
  <c r="BK394" i="1"/>
  <c r="BE394" i="1"/>
  <c r="AE394" i="1"/>
  <c r="Y394" i="1"/>
  <c r="DD393" i="1"/>
  <c r="DB393" i="1"/>
  <c r="CX393" i="1"/>
  <c r="CV393" i="1"/>
  <c r="CQ393" i="1"/>
  <c r="CO393" i="1"/>
  <c r="CK393" i="1"/>
  <c r="CI393" i="1"/>
  <c r="BK393" i="1"/>
  <c r="BI393" i="1"/>
  <c r="BE393" i="1"/>
  <c r="BC393" i="1"/>
  <c r="AE393" i="1"/>
  <c r="AC393" i="1"/>
  <c r="Y393" i="1"/>
  <c r="W393" i="1"/>
  <c r="DD392" i="1"/>
  <c r="CX392" i="1"/>
  <c r="CQ392" i="1"/>
  <c r="CK392" i="1"/>
  <c r="BK392" i="1"/>
  <c r="BE392" i="1"/>
  <c r="AE392" i="1"/>
  <c r="Y392" i="1"/>
  <c r="DD391" i="1"/>
  <c r="DB391" i="1"/>
  <c r="CX391" i="1"/>
  <c r="CV391" i="1"/>
  <c r="CQ391" i="1"/>
  <c r="CO391" i="1"/>
  <c r="CK391" i="1"/>
  <c r="CI391" i="1"/>
  <c r="BK391" i="1"/>
  <c r="BI391" i="1"/>
  <c r="BE391" i="1"/>
  <c r="BC391" i="1"/>
  <c r="AE391" i="1"/>
  <c r="AC391" i="1"/>
  <c r="Y391" i="1"/>
  <c r="W391" i="1"/>
  <c r="DD390" i="1"/>
  <c r="CX390" i="1"/>
  <c r="CQ390" i="1"/>
  <c r="CK390" i="1"/>
  <c r="BK390" i="1"/>
  <c r="BE390" i="1"/>
  <c r="AE390" i="1"/>
  <c r="Y390" i="1"/>
  <c r="DD389" i="1"/>
  <c r="DB389" i="1"/>
  <c r="CX389" i="1"/>
  <c r="CV389" i="1"/>
  <c r="CQ389" i="1"/>
  <c r="CO389" i="1"/>
  <c r="CK389" i="1"/>
  <c r="CI389" i="1"/>
  <c r="BK389" i="1"/>
  <c r="BI389" i="1"/>
  <c r="BE389" i="1"/>
  <c r="BC389" i="1"/>
  <c r="AE389" i="1"/>
  <c r="AC389" i="1"/>
  <c r="Y389" i="1"/>
  <c r="W389" i="1"/>
  <c r="DD388" i="1"/>
  <c r="CX388" i="1"/>
  <c r="CQ388" i="1"/>
  <c r="CK388" i="1"/>
  <c r="BK388" i="1"/>
  <c r="BE388" i="1"/>
  <c r="AE388" i="1"/>
  <c r="Y388" i="1"/>
  <c r="DD387" i="1"/>
  <c r="DB387" i="1"/>
  <c r="CX387" i="1"/>
  <c r="CV387" i="1"/>
  <c r="CQ387" i="1"/>
  <c r="CO387" i="1"/>
  <c r="CK387" i="1"/>
  <c r="CI387" i="1"/>
  <c r="BK387" i="1"/>
  <c r="BI387" i="1"/>
  <c r="BE387" i="1"/>
  <c r="BC387" i="1"/>
  <c r="AE387" i="1"/>
  <c r="AC387" i="1"/>
  <c r="Y387" i="1"/>
  <c r="W387" i="1"/>
  <c r="DD386" i="1"/>
  <c r="CX386" i="1"/>
  <c r="CQ386" i="1"/>
  <c r="CK386" i="1"/>
  <c r="BK386" i="1"/>
  <c r="BE386" i="1"/>
  <c r="AE386" i="1"/>
  <c r="Y386" i="1"/>
  <c r="DD385" i="1"/>
  <c r="DB385" i="1"/>
  <c r="CX385" i="1"/>
  <c r="CV385" i="1"/>
  <c r="CQ385" i="1"/>
  <c r="CO385" i="1"/>
  <c r="CK385" i="1"/>
  <c r="CI385" i="1"/>
  <c r="BK385" i="1"/>
  <c r="BI385" i="1"/>
  <c r="BE385" i="1"/>
  <c r="BC385" i="1"/>
  <c r="AE385" i="1"/>
  <c r="AC385" i="1"/>
  <c r="Y385" i="1"/>
  <c r="W385" i="1"/>
  <c r="CH384" i="1"/>
  <c r="CG384" i="1"/>
  <c r="CF384" i="1"/>
  <c r="CE384" i="1"/>
  <c r="CD384" i="1"/>
  <c r="CC384" i="1"/>
  <c r="CB384" i="1"/>
  <c r="CA384" i="1"/>
  <c r="BZ384" i="1"/>
  <c r="BY384" i="1"/>
  <c r="BX384" i="1"/>
  <c r="BW384" i="1"/>
  <c r="BV384" i="1"/>
  <c r="BU384" i="1"/>
  <c r="BT384" i="1"/>
  <c r="BS384" i="1"/>
  <c r="BR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CI381" i="1"/>
  <c r="CI379" i="1"/>
  <c r="CI377" i="1"/>
  <c r="CZ373" i="1"/>
  <c r="CY373" i="1"/>
  <c r="CX373" i="1"/>
  <c r="CW373" i="1"/>
  <c r="CV373" i="1"/>
  <c r="CU373" i="1"/>
  <c r="CT373" i="1"/>
  <c r="CS373" i="1"/>
  <c r="CR373" i="1"/>
  <c r="CQ373" i="1"/>
  <c r="CP373" i="1"/>
  <c r="CO373" i="1"/>
  <c r="CN373" i="1"/>
  <c r="CM373" i="1"/>
  <c r="CL373" i="1"/>
  <c r="CK373" i="1"/>
  <c r="CJ373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CH370" i="1"/>
  <c r="CG370" i="1"/>
  <c r="CF370" i="1"/>
  <c r="CE370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B370" i="1"/>
  <c r="BA370" i="1"/>
  <c r="AZ370" i="1"/>
  <c r="AY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V370" i="1"/>
  <c r="U370" i="1"/>
  <c r="T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DD368" i="1"/>
  <c r="CX368" i="1"/>
  <c r="CQ368" i="1"/>
  <c r="CK368" i="1"/>
  <c r="BK368" i="1"/>
  <c r="BE368" i="1"/>
  <c r="AE368" i="1"/>
  <c r="Y368" i="1"/>
  <c r="DD367" i="1"/>
  <c r="DB367" i="1"/>
  <c r="CX367" i="1"/>
  <c r="CV367" i="1"/>
  <c r="CQ367" i="1"/>
  <c r="CO367" i="1"/>
  <c r="CK367" i="1"/>
  <c r="CI367" i="1"/>
  <c r="BK367" i="1"/>
  <c r="BI367" i="1"/>
  <c r="BE367" i="1"/>
  <c r="BC367" i="1"/>
  <c r="AE367" i="1"/>
  <c r="AC367" i="1"/>
  <c r="Y367" i="1"/>
  <c r="W367" i="1"/>
  <c r="DD366" i="1"/>
  <c r="CX366" i="1"/>
  <c r="CQ366" i="1"/>
  <c r="CK366" i="1"/>
  <c r="BK366" i="1"/>
  <c r="BE366" i="1"/>
  <c r="AE366" i="1"/>
  <c r="Y366" i="1"/>
  <c r="DD365" i="1"/>
  <c r="DB365" i="1"/>
  <c r="CX365" i="1"/>
  <c r="CV365" i="1"/>
  <c r="CQ365" i="1"/>
  <c r="CO365" i="1"/>
  <c r="CK365" i="1"/>
  <c r="CI365" i="1"/>
  <c r="BK365" i="1"/>
  <c r="BI365" i="1"/>
  <c r="BE365" i="1"/>
  <c r="BC365" i="1"/>
  <c r="AE365" i="1"/>
  <c r="AC365" i="1"/>
  <c r="Y365" i="1"/>
  <c r="W365" i="1"/>
  <c r="DD364" i="1"/>
  <c r="CX364" i="1"/>
  <c r="CQ364" i="1"/>
  <c r="CK364" i="1"/>
  <c r="BK364" i="1"/>
  <c r="BE364" i="1"/>
  <c r="AE364" i="1"/>
  <c r="Y364" i="1"/>
  <c r="DD363" i="1"/>
  <c r="DB363" i="1"/>
  <c r="CX363" i="1"/>
  <c r="CV363" i="1"/>
  <c r="CQ363" i="1"/>
  <c r="CO363" i="1"/>
  <c r="CK363" i="1"/>
  <c r="CI363" i="1"/>
  <c r="BK363" i="1"/>
  <c r="BI363" i="1"/>
  <c r="BE363" i="1"/>
  <c r="BC363" i="1"/>
  <c r="AE363" i="1"/>
  <c r="AC363" i="1"/>
  <c r="Y363" i="1"/>
  <c r="W363" i="1"/>
  <c r="DD362" i="1"/>
  <c r="CX362" i="1"/>
  <c r="CQ362" i="1"/>
  <c r="CK362" i="1"/>
  <c r="BK362" i="1"/>
  <c r="BE362" i="1"/>
  <c r="AE362" i="1"/>
  <c r="Y362" i="1"/>
  <c r="DD361" i="1"/>
  <c r="DB361" i="1"/>
  <c r="CX361" i="1"/>
  <c r="CV361" i="1"/>
  <c r="CQ361" i="1"/>
  <c r="CO361" i="1"/>
  <c r="CK361" i="1"/>
  <c r="CI361" i="1"/>
  <c r="BK361" i="1"/>
  <c r="BI361" i="1"/>
  <c r="BE361" i="1"/>
  <c r="BC361" i="1"/>
  <c r="AE361" i="1"/>
  <c r="AC361" i="1"/>
  <c r="Y361" i="1"/>
  <c r="W361" i="1"/>
  <c r="DD360" i="1"/>
  <c r="CX360" i="1"/>
  <c r="CQ360" i="1"/>
  <c r="CK360" i="1"/>
  <c r="BK360" i="1"/>
  <c r="BE360" i="1"/>
  <c r="AE360" i="1"/>
  <c r="Y360" i="1"/>
  <c r="DD359" i="1"/>
  <c r="DB359" i="1"/>
  <c r="CX359" i="1"/>
  <c r="CV359" i="1"/>
  <c r="CQ359" i="1"/>
  <c r="CO359" i="1"/>
  <c r="CK359" i="1"/>
  <c r="CI359" i="1"/>
  <c r="BK359" i="1"/>
  <c r="BI359" i="1"/>
  <c r="BE359" i="1"/>
  <c r="BC359" i="1"/>
  <c r="AE359" i="1"/>
  <c r="AC359" i="1"/>
  <c r="Y359" i="1"/>
  <c r="W359" i="1"/>
  <c r="DD358" i="1"/>
  <c r="CX358" i="1"/>
  <c r="CQ358" i="1"/>
  <c r="CK358" i="1"/>
  <c r="BK358" i="1"/>
  <c r="BE358" i="1"/>
  <c r="AE358" i="1"/>
  <c r="Y358" i="1"/>
  <c r="DD357" i="1"/>
  <c r="DB357" i="1"/>
  <c r="CX357" i="1"/>
  <c r="CV357" i="1"/>
  <c r="CQ357" i="1"/>
  <c r="CO357" i="1"/>
  <c r="CK357" i="1"/>
  <c r="CI357" i="1"/>
  <c r="BK357" i="1"/>
  <c r="BI357" i="1"/>
  <c r="BE357" i="1"/>
  <c r="BC357" i="1"/>
  <c r="AE357" i="1"/>
  <c r="AC357" i="1"/>
  <c r="Y357" i="1"/>
  <c r="W357" i="1"/>
  <c r="DD356" i="1"/>
  <c r="CX356" i="1"/>
  <c r="CQ356" i="1"/>
  <c r="CK356" i="1"/>
  <c r="BK356" i="1"/>
  <c r="BE356" i="1"/>
  <c r="AE356" i="1"/>
  <c r="Y356" i="1"/>
  <c r="DD355" i="1"/>
  <c r="DB355" i="1"/>
  <c r="CX355" i="1"/>
  <c r="CV355" i="1"/>
  <c r="CQ355" i="1"/>
  <c r="CO355" i="1"/>
  <c r="CK355" i="1"/>
  <c r="CI355" i="1"/>
  <c r="BK355" i="1"/>
  <c r="BI355" i="1"/>
  <c r="BE355" i="1"/>
  <c r="BC355" i="1"/>
  <c r="AE355" i="1"/>
  <c r="AC355" i="1"/>
  <c r="Y355" i="1"/>
  <c r="W355" i="1"/>
  <c r="DD354" i="1"/>
  <c r="CX354" i="1"/>
  <c r="CQ354" i="1"/>
  <c r="CK354" i="1"/>
  <c r="BK354" i="1"/>
  <c r="BE354" i="1"/>
  <c r="AE354" i="1"/>
  <c r="Y354" i="1"/>
  <c r="DD353" i="1"/>
  <c r="DB353" i="1"/>
  <c r="CX353" i="1"/>
  <c r="CV353" i="1"/>
  <c r="CQ353" i="1"/>
  <c r="CO353" i="1"/>
  <c r="CK353" i="1"/>
  <c r="CI353" i="1"/>
  <c r="BK353" i="1"/>
  <c r="BI353" i="1"/>
  <c r="BE353" i="1"/>
  <c r="BC353" i="1"/>
  <c r="AE353" i="1"/>
  <c r="AC353" i="1"/>
  <c r="Y353" i="1"/>
  <c r="W353" i="1"/>
  <c r="DD352" i="1"/>
  <c r="CX352" i="1"/>
  <c r="CQ352" i="1"/>
  <c r="CK352" i="1"/>
  <c r="BK352" i="1"/>
  <c r="BE352" i="1"/>
  <c r="AE352" i="1"/>
  <c r="Y352" i="1"/>
  <c r="DD351" i="1"/>
  <c r="DB351" i="1"/>
  <c r="CX351" i="1"/>
  <c r="CV351" i="1"/>
  <c r="CQ351" i="1"/>
  <c r="CO351" i="1"/>
  <c r="CK351" i="1"/>
  <c r="CI351" i="1"/>
  <c r="BK351" i="1"/>
  <c r="BI351" i="1"/>
  <c r="BE351" i="1"/>
  <c r="BC351" i="1"/>
  <c r="AE351" i="1"/>
  <c r="AC351" i="1"/>
  <c r="Y351" i="1"/>
  <c r="W351" i="1"/>
  <c r="DD350" i="1"/>
  <c r="CX350" i="1"/>
  <c r="CQ350" i="1"/>
  <c r="CK350" i="1"/>
  <c r="BK350" i="1"/>
  <c r="BE350" i="1"/>
  <c r="AE350" i="1"/>
  <c r="Y350" i="1"/>
  <c r="DD349" i="1"/>
  <c r="DB349" i="1"/>
  <c r="CX349" i="1"/>
  <c r="CV349" i="1"/>
  <c r="CQ349" i="1"/>
  <c r="CO349" i="1"/>
  <c r="CK349" i="1"/>
  <c r="CI349" i="1"/>
  <c r="BK349" i="1"/>
  <c r="BI349" i="1"/>
  <c r="BE349" i="1"/>
  <c r="BC349" i="1"/>
  <c r="AE349" i="1"/>
  <c r="AC349" i="1"/>
  <c r="Y349" i="1"/>
  <c r="W349" i="1"/>
  <c r="CH348" i="1"/>
  <c r="CG348" i="1"/>
  <c r="CF348" i="1"/>
  <c r="CE348" i="1"/>
  <c r="CD348" i="1"/>
  <c r="CC348" i="1"/>
  <c r="CB348" i="1"/>
  <c r="CA348" i="1"/>
  <c r="BZ348" i="1"/>
  <c r="BY348" i="1"/>
  <c r="BX348" i="1"/>
  <c r="BW348" i="1"/>
  <c r="BV348" i="1"/>
  <c r="BU348" i="1"/>
  <c r="BT348" i="1"/>
  <c r="BS348" i="1"/>
  <c r="BR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CI345" i="1"/>
  <c r="CI343" i="1"/>
  <c r="CI341" i="1"/>
  <c r="CZ337" i="1"/>
  <c r="CY337" i="1"/>
  <c r="CX337" i="1"/>
  <c r="CW337" i="1"/>
  <c r="CV337" i="1"/>
  <c r="CU337" i="1"/>
  <c r="CT337" i="1"/>
  <c r="CS337" i="1"/>
  <c r="CR337" i="1"/>
  <c r="CQ337" i="1"/>
  <c r="CP337" i="1"/>
  <c r="CO337" i="1"/>
  <c r="CN337" i="1"/>
  <c r="CM337" i="1"/>
  <c r="CL337" i="1"/>
  <c r="CK337" i="1"/>
  <c r="CJ337" i="1"/>
  <c r="CH336" i="1"/>
  <c r="CG336" i="1"/>
  <c r="CF336" i="1"/>
  <c r="CE336" i="1"/>
  <c r="CD336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CH334" i="1"/>
  <c r="CG334" i="1"/>
  <c r="CF334" i="1"/>
  <c r="CE334" i="1"/>
  <c r="CD334" i="1"/>
  <c r="CC334" i="1"/>
  <c r="CB334" i="1"/>
  <c r="CA334" i="1"/>
  <c r="BZ334" i="1"/>
  <c r="BY334" i="1"/>
  <c r="BX334" i="1"/>
  <c r="BW334" i="1"/>
  <c r="BV334" i="1"/>
  <c r="BU334" i="1"/>
  <c r="BT334" i="1"/>
  <c r="BS334" i="1"/>
  <c r="BR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DD332" i="1"/>
  <c r="CX332" i="1"/>
  <c r="CQ332" i="1"/>
  <c r="CK332" i="1"/>
  <c r="BK332" i="1"/>
  <c r="BE332" i="1"/>
  <c r="AE332" i="1"/>
  <c r="Y332" i="1"/>
  <c r="DD331" i="1"/>
  <c r="DB331" i="1"/>
  <c r="CX331" i="1"/>
  <c r="CV331" i="1"/>
  <c r="CQ331" i="1"/>
  <c r="CO331" i="1"/>
  <c r="CK331" i="1"/>
  <c r="CI331" i="1"/>
  <c r="BK331" i="1"/>
  <c r="BI331" i="1"/>
  <c r="BE331" i="1"/>
  <c r="BC331" i="1"/>
  <c r="AE331" i="1"/>
  <c r="AC331" i="1"/>
  <c r="Y331" i="1"/>
  <c r="W331" i="1"/>
  <c r="DD330" i="1"/>
  <c r="CX330" i="1"/>
  <c r="CQ330" i="1"/>
  <c r="CK330" i="1"/>
  <c r="BK330" i="1"/>
  <c r="BE330" i="1"/>
  <c r="AE330" i="1"/>
  <c r="Y330" i="1"/>
  <c r="DD329" i="1"/>
  <c r="DB329" i="1"/>
  <c r="CX329" i="1"/>
  <c r="CV329" i="1"/>
  <c r="CQ329" i="1"/>
  <c r="CO329" i="1"/>
  <c r="CK329" i="1"/>
  <c r="CI329" i="1"/>
  <c r="BK329" i="1"/>
  <c r="BI329" i="1"/>
  <c r="BE329" i="1"/>
  <c r="BC329" i="1"/>
  <c r="AE329" i="1"/>
  <c r="AC329" i="1"/>
  <c r="Y329" i="1"/>
  <c r="W329" i="1"/>
  <c r="DD328" i="1"/>
  <c r="CX328" i="1"/>
  <c r="CQ328" i="1"/>
  <c r="CK328" i="1"/>
  <c r="BK328" i="1"/>
  <c r="BE328" i="1"/>
  <c r="AE328" i="1"/>
  <c r="Y328" i="1"/>
  <c r="DD327" i="1"/>
  <c r="DB327" i="1"/>
  <c r="CX327" i="1"/>
  <c r="CV327" i="1"/>
  <c r="CQ327" i="1"/>
  <c r="CO327" i="1"/>
  <c r="CK327" i="1"/>
  <c r="CI327" i="1"/>
  <c r="BK327" i="1"/>
  <c r="BI327" i="1"/>
  <c r="BE327" i="1"/>
  <c r="BC327" i="1"/>
  <c r="AE327" i="1"/>
  <c r="AC327" i="1"/>
  <c r="Y327" i="1"/>
  <c r="W327" i="1"/>
  <c r="DD326" i="1"/>
  <c r="CX326" i="1"/>
  <c r="CQ326" i="1"/>
  <c r="CK326" i="1"/>
  <c r="BK326" i="1"/>
  <c r="BE326" i="1"/>
  <c r="AE326" i="1"/>
  <c r="Y326" i="1"/>
  <c r="DD325" i="1"/>
  <c r="DB325" i="1"/>
  <c r="CX325" i="1"/>
  <c r="CV325" i="1"/>
  <c r="CQ325" i="1"/>
  <c r="CO325" i="1"/>
  <c r="CK325" i="1"/>
  <c r="CI325" i="1"/>
  <c r="BK325" i="1"/>
  <c r="BI325" i="1"/>
  <c r="BE325" i="1"/>
  <c r="BC325" i="1"/>
  <c r="AE325" i="1"/>
  <c r="AC325" i="1"/>
  <c r="Y325" i="1"/>
  <c r="W325" i="1"/>
  <c r="DD324" i="1"/>
  <c r="CX324" i="1"/>
  <c r="CQ324" i="1"/>
  <c r="CK324" i="1"/>
  <c r="BK324" i="1"/>
  <c r="BE324" i="1"/>
  <c r="AE324" i="1"/>
  <c r="Y324" i="1"/>
  <c r="DD323" i="1"/>
  <c r="DB323" i="1"/>
  <c r="CX323" i="1"/>
  <c r="CV323" i="1"/>
  <c r="CQ323" i="1"/>
  <c r="CO323" i="1"/>
  <c r="CK323" i="1"/>
  <c r="CI323" i="1"/>
  <c r="BK323" i="1"/>
  <c r="BI323" i="1"/>
  <c r="BE323" i="1"/>
  <c r="BC323" i="1"/>
  <c r="AE323" i="1"/>
  <c r="AC323" i="1"/>
  <c r="Y323" i="1"/>
  <c r="W323" i="1"/>
  <c r="DD322" i="1"/>
  <c r="CX322" i="1"/>
  <c r="CQ322" i="1"/>
  <c r="CK322" i="1"/>
  <c r="BK322" i="1"/>
  <c r="BE322" i="1"/>
  <c r="AE322" i="1"/>
  <c r="Y322" i="1"/>
  <c r="DD321" i="1"/>
  <c r="DB321" i="1"/>
  <c r="CX321" i="1"/>
  <c r="CV321" i="1"/>
  <c r="CQ321" i="1"/>
  <c r="CO321" i="1"/>
  <c r="CK321" i="1"/>
  <c r="CI321" i="1"/>
  <c r="BK321" i="1"/>
  <c r="BI321" i="1"/>
  <c r="BE321" i="1"/>
  <c r="BH321" i="1" s="1"/>
  <c r="BC321" i="1"/>
  <c r="AE321" i="1"/>
  <c r="AC321" i="1"/>
  <c r="Y321" i="1"/>
  <c r="W321" i="1"/>
  <c r="DD320" i="1"/>
  <c r="CX320" i="1"/>
  <c r="CQ320" i="1"/>
  <c r="CK320" i="1"/>
  <c r="BK320" i="1"/>
  <c r="BE320" i="1"/>
  <c r="AE320" i="1"/>
  <c r="Y320" i="1"/>
  <c r="DD319" i="1"/>
  <c r="DB319" i="1"/>
  <c r="CX319" i="1"/>
  <c r="CV319" i="1"/>
  <c r="CQ319" i="1"/>
  <c r="CO319" i="1"/>
  <c r="CK319" i="1"/>
  <c r="CI319" i="1"/>
  <c r="BK319" i="1"/>
  <c r="BI319" i="1"/>
  <c r="BE319" i="1"/>
  <c r="BC319" i="1"/>
  <c r="AE319" i="1"/>
  <c r="AC319" i="1"/>
  <c r="Y319" i="1"/>
  <c r="W319" i="1"/>
  <c r="DD318" i="1"/>
  <c r="CX318" i="1"/>
  <c r="CQ318" i="1"/>
  <c r="CK318" i="1"/>
  <c r="BK318" i="1"/>
  <c r="BE318" i="1"/>
  <c r="AE318" i="1"/>
  <c r="Y318" i="1"/>
  <c r="DD317" i="1"/>
  <c r="DB317" i="1"/>
  <c r="CX317" i="1"/>
  <c r="CV317" i="1"/>
  <c r="CQ317" i="1"/>
  <c r="CO317" i="1"/>
  <c r="CK317" i="1"/>
  <c r="CI317" i="1"/>
  <c r="BK317" i="1"/>
  <c r="BI317" i="1"/>
  <c r="BE317" i="1"/>
  <c r="BC317" i="1"/>
  <c r="AE317" i="1"/>
  <c r="AC317" i="1"/>
  <c r="Y317" i="1"/>
  <c r="W317" i="1"/>
  <c r="DD316" i="1"/>
  <c r="CX316" i="1"/>
  <c r="CQ316" i="1"/>
  <c r="CK316" i="1"/>
  <c r="BK316" i="1"/>
  <c r="BE316" i="1"/>
  <c r="AE316" i="1"/>
  <c r="Y316" i="1"/>
  <c r="DD315" i="1"/>
  <c r="DB315" i="1"/>
  <c r="CX315" i="1"/>
  <c r="CV315" i="1"/>
  <c r="CQ315" i="1"/>
  <c r="CO315" i="1"/>
  <c r="CK315" i="1"/>
  <c r="CI315" i="1"/>
  <c r="BK315" i="1"/>
  <c r="BI315" i="1"/>
  <c r="BH315" i="1"/>
  <c r="BE315" i="1"/>
  <c r="BC315" i="1"/>
  <c r="AE315" i="1"/>
  <c r="AC315" i="1"/>
  <c r="Y315" i="1"/>
  <c r="W315" i="1"/>
  <c r="DD314" i="1"/>
  <c r="CX314" i="1"/>
  <c r="CQ314" i="1"/>
  <c r="CK314" i="1"/>
  <c r="BK314" i="1"/>
  <c r="BE314" i="1"/>
  <c r="AE314" i="1"/>
  <c r="Y314" i="1"/>
  <c r="DD313" i="1"/>
  <c r="DB313" i="1"/>
  <c r="CX313" i="1"/>
  <c r="CV313" i="1"/>
  <c r="CQ313" i="1"/>
  <c r="CO313" i="1"/>
  <c r="CK313" i="1"/>
  <c r="CI313" i="1"/>
  <c r="BK313" i="1"/>
  <c r="BI313" i="1"/>
  <c r="BH313" i="1"/>
  <c r="BE313" i="1"/>
  <c r="BC313" i="1"/>
  <c r="AE313" i="1"/>
  <c r="AC313" i="1"/>
  <c r="Y313" i="1"/>
  <c r="W313" i="1"/>
  <c r="CH312" i="1"/>
  <c r="CG312" i="1"/>
  <c r="CF312" i="1"/>
  <c r="CE312" i="1"/>
  <c r="CD312" i="1"/>
  <c r="CC312" i="1"/>
  <c r="CB312" i="1"/>
  <c r="CA312" i="1"/>
  <c r="BZ312" i="1"/>
  <c r="BY312" i="1"/>
  <c r="BX312" i="1"/>
  <c r="BW312" i="1"/>
  <c r="BV312" i="1"/>
  <c r="BU312" i="1"/>
  <c r="BT312" i="1"/>
  <c r="BS312" i="1"/>
  <c r="BR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CI309" i="1"/>
  <c r="CI307" i="1"/>
  <c r="CI305" i="1"/>
  <c r="CZ301" i="1"/>
  <c r="CY301" i="1"/>
  <c r="CX301" i="1"/>
  <c r="CW301" i="1"/>
  <c r="CV301" i="1"/>
  <c r="CU301" i="1"/>
  <c r="CT301" i="1"/>
  <c r="CS301" i="1"/>
  <c r="CR301" i="1"/>
  <c r="CQ301" i="1"/>
  <c r="CP301" i="1"/>
  <c r="CO301" i="1"/>
  <c r="CN301" i="1"/>
  <c r="CM301" i="1"/>
  <c r="CL301" i="1"/>
  <c r="CK301" i="1"/>
  <c r="CJ301" i="1"/>
  <c r="CH300" i="1"/>
  <c r="CG300" i="1"/>
  <c r="CF300" i="1"/>
  <c r="CE300" i="1"/>
  <c r="CD300" i="1"/>
  <c r="CC300" i="1"/>
  <c r="CB300" i="1"/>
  <c r="CA300" i="1"/>
  <c r="BZ300" i="1"/>
  <c r="BY300" i="1"/>
  <c r="BX300" i="1"/>
  <c r="BW300" i="1"/>
  <c r="BV300" i="1"/>
  <c r="BU300" i="1"/>
  <c r="BT300" i="1"/>
  <c r="BS300" i="1"/>
  <c r="BR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CH298" i="1"/>
  <c r="CG298" i="1"/>
  <c r="CE298" i="1"/>
  <c r="CD298" i="1"/>
  <c r="CC298" i="1"/>
  <c r="CB298" i="1"/>
  <c r="CA298" i="1"/>
  <c r="BZ298" i="1"/>
  <c r="BY298" i="1"/>
  <c r="BX298" i="1"/>
  <c r="BW298" i="1"/>
  <c r="BV298" i="1"/>
  <c r="BT298" i="1"/>
  <c r="BS298" i="1"/>
  <c r="BR298" i="1"/>
  <c r="BB298" i="1"/>
  <c r="BA298" i="1"/>
  <c r="AY298" i="1"/>
  <c r="AX298" i="1"/>
  <c r="AW298" i="1"/>
  <c r="AV298" i="1"/>
  <c r="AU298" i="1"/>
  <c r="AT298" i="1"/>
  <c r="AR298" i="1"/>
  <c r="AQ298" i="1"/>
  <c r="AP298" i="1"/>
  <c r="AO298" i="1"/>
  <c r="AN298" i="1"/>
  <c r="AM298" i="1"/>
  <c r="AL298" i="1"/>
  <c r="V298" i="1"/>
  <c r="U298" i="1"/>
  <c r="S298" i="1"/>
  <c r="R298" i="1"/>
  <c r="Q298" i="1"/>
  <c r="P298" i="1"/>
  <c r="O298" i="1"/>
  <c r="N298" i="1"/>
  <c r="L298" i="1"/>
  <c r="K298" i="1"/>
  <c r="J298" i="1"/>
  <c r="I298" i="1"/>
  <c r="H298" i="1"/>
  <c r="G298" i="1"/>
  <c r="F298" i="1"/>
  <c r="DD296" i="1"/>
  <c r="CX296" i="1"/>
  <c r="CQ296" i="1"/>
  <c r="CK296" i="1"/>
  <c r="BK296" i="1"/>
  <c r="BE296" i="1"/>
  <c r="AE296" i="1"/>
  <c r="Y296" i="1"/>
  <c r="DD295" i="1"/>
  <c r="DB295" i="1"/>
  <c r="CX295" i="1"/>
  <c r="CV295" i="1"/>
  <c r="CQ295" i="1"/>
  <c r="CO295" i="1"/>
  <c r="CK295" i="1"/>
  <c r="CI295" i="1"/>
  <c r="BK295" i="1"/>
  <c r="BI295" i="1"/>
  <c r="BE295" i="1"/>
  <c r="BC295" i="1"/>
  <c r="AE295" i="1"/>
  <c r="AC295" i="1"/>
  <c r="Y295" i="1"/>
  <c r="W295" i="1"/>
  <c r="DD294" i="1"/>
  <c r="CX294" i="1"/>
  <c r="CQ294" i="1"/>
  <c r="CK294" i="1"/>
  <c r="BK294" i="1"/>
  <c r="BE294" i="1"/>
  <c r="AE294" i="1"/>
  <c r="Y294" i="1"/>
  <c r="DD293" i="1"/>
  <c r="DB293" i="1"/>
  <c r="CX293" i="1"/>
  <c r="CV293" i="1"/>
  <c r="CQ293" i="1"/>
  <c r="CO293" i="1"/>
  <c r="CK293" i="1"/>
  <c r="CI293" i="1"/>
  <c r="BK293" i="1"/>
  <c r="BI293" i="1"/>
  <c r="BE293" i="1"/>
  <c r="BC293" i="1"/>
  <c r="AE293" i="1"/>
  <c r="AC293" i="1"/>
  <c r="Y293" i="1"/>
  <c r="W293" i="1"/>
  <c r="DD292" i="1"/>
  <c r="CX292" i="1"/>
  <c r="CQ292" i="1"/>
  <c r="CK292" i="1"/>
  <c r="BK292" i="1"/>
  <c r="BE292" i="1"/>
  <c r="AE292" i="1"/>
  <c r="Y292" i="1"/>
  <c r="DD291" i="1"/>
  <c r="DB291" i="1"/>
  <c r="CX291" i="1"/>
  <c r="CV291" i="1"/>
  <c r="CQ291" i="1"/>
  <c r="CO291" i="1"/>
  <c r="CK291" i="1"/>
  <c r="CI291" i="1"/>
  <c r="BK291" i="1"/>
  <c r="BI291" i="1"/>
  <c r="BE291" i="1"/>
  <c r="BC291" i="1"/>
  <c r="AE291" i="1"/>
  <c r="AC291" i="1"/>
  <c r="Y291" i="1"/>
  <c r="W291" i="1"/>
  <c r="DD290" i="1"/>
  <c r="CX290" i="1"/>
  <c r="CQ290" i="1"/>
  <c r="CK290" i="1"/>
  <c r="BK290" i="1"/>
  <c r="BE290" i="1"/>
  <c r="AE290" i="1"/>
  <c r="Y290" i="1"/>
  <c r="DD289" i="1"/>
  <c r="DB289" i="1"/>
  <c r="CX289" i="1"/>
  <c r="CV289" i="1"/>
  <c r="CQ289" i="1"/>
  <c r="CO289" i="1"/>
  <c r="CK289" i="1"/>
  <c r="CI289" i="1"/>
  <c r="BK289" i="1"/>
  <c r="BI289" i="1"/>
  <c r="BE289" i="1"/>
  <c r="BC289" i="1"/>
  <c r="AE289" i="1"/>
  <c r="AC289" i="1"/>
  <c r="Y289" i="1"/>
  <c r="W289" i="1"/>
  <c r="DD288" i="1"/>
  <c r="CX288" i="1"/>
  <c r="CQ288" i="1"/>
  <c r="CK288" i="1"/>
  <c r="BK288" i="1"/>
  <c r="BE288" i="1"/>
  <c r="AE288" i="1"/>
  <c r="Y288" i="1"/>
  <c r="DD287" i="1"/>
  <c r="DB287" i="1"/>
  <c r="CX287" i="1"/>
  <c r="CV287" i="1"/>
  <c r="CQ287" i="1"/>
  <c r="CO287" i="1"/>
  <c r="CK287" i="1"/>
  <c r="CI287" i="1"/>
  <c r="BK287" i="1"/>
  <c r="BI287" i="1"/>
  <c r="BE287" i="1"/>
  <c r="BC287" i="1"/>
  <c r="AE287" i="1"/>
  <c r="AC287" i="1"/>
  <c r="Y287" i="1"/>
  <c r="W287" i="1"/>
  <c r="DD286" i="1"/>
  <c r="CX286" i="1"/>
  <c r="CQ286" i="1"/>
  <c r="CK286" i="1"/>
  <c r="BK286" i="1"/>
  <c r="BE286" i="1"/>
  <c r="AE286" i="1"/>
  <c r="Y286" i="1"/>
  <c r="DD285" i="1"/>
  <c r="DB285" i="1"/>
  <c r="CX285" i="1"/>
  <c r="CV285" i="1"/>
  <c r="CQ285" i="1"/>
  <c r="CO285" i="1"/>
  <c r="CK285" i="1"/>
  <c r="CI285" i="1"/>
  <c r="BK285" i="1"/>
  <c r="BI285" i="1"/>
  <c r="BE285" i="1"/>
  <c r="BC285" i="1"/>
  <c r="AE285" i="1"/>
  <c r="AC285" i="1"/>
  <c r="Y285" i="1"/>
  <c r="W285" i="1"/>
  <c r="DD284" i="1"/>
  <c r="CX284" i="1"/>
  <c r="CQ284" i="1"/>
  <c r="CK284" i="1"/>
  <c r="BK284" i="1"/>
  <c r="BE284" i="1"/>
  <c r="AE284" i="1"/>
  <c r="Y284" i="1"/>
  <c r="DD283" i="1"/>
  <c r="DB283" i="1"/>
  <c r="CX283" i="1"/>
  <c r="CV283" i="1"/>
  <c r="CQ283" i="1"/>
  <c r="CO283" i="1"/>
  <c r="CK283" i="1"/>
  <c r="CI283" i="1"/>
  <c r="BK283" i="1"/>
  <c r="BI283" i="1"/>
  <c r="BE283" i="1"/>
  <c r="BC283" i="1"/>
  <c r="AE283" i="1"/>
  <c r="AC283" i="1"/>
  <c r="Y283" i="1"/>
  <c r="W283" i="1"/>
  <c r="DD282" i="1"/>
  <c r="CX282" i="1"/>
  <c r="CQ282" i="1"/>
  <c r="CK282" i="1"/>
  <c r="BK282" i="1"/>
  <c r="BE282" i="1"/>
  <c r="AE282" i="1"/>
  <c r="Y282" i="1"/>
  <c r="DD281" i="1"/>
  <c r="DB281" i="1"/>
  <c r="CX281" i="1"/>
  <c r="CV281" i="1"/>
  <c r="CQ281" i="1"/>
  <c r="CO281" i="1"/>
  <c r="CK281" i="1"/>
  <c r="CI281" i="1"/>
  <c r="BK281" i="1"/>
  <c r="BI281" i="1"/>
  <c r="BE281" i="1"/>
  <c r="BC281" i="1"/>
  <c r="AE281" i="1"/>
  <c r="AC281" i="1"/>
  <c r="Y281" i="1"/>
  <c r="W281" i="1"/>
  <c r="DD280" i="1"/>
  <c r="CX280" i="1"/>
  <c r="CQ280" i="1"/>
  <c r="CK280" i="1"/>
  <c r="BK280" i="1"/>
  <c r="BE280" i="1"/>
  <c r="AE280" i="1"/>
  <c r="Y280" i="1"/>
  <c r="DD279" i="1"/>
  <c r="DB279" i="1"/>
  <c r="CX279" i="1"/>
  <c r="CV279" i="1"/>
  <c r="CQ279" i="1"/>
  <c r="CO279" i="1"/>
  <c r="CK279" i="1"/>
  <c r="CI279" i="1"/>
  <c r="BK279" i="1"/>
  <c r="BI279" i="1"/>
  <c r="BE279" i="1"/>
  <c r="BC279" i="1"/>
  <c r="AE279" i="1"/>
  <c r="AC279" i="1"/>
  <c r="Y279" i="1"/>
  <c r="W279" i="1"/>
  <c r="DD278" i="1"/>
  <c r="CX278" i="1"/>
  <c r="CQ278" i="1"/>
  <c r="CK278" i="1"/>
  <c r="BK278" i="1"/>
  <c r="BE278" i="1"/>
  <c r="AE278" i="1"/>
  <c r="Y278" i="1"/>
  <c r="DD277" i="1"/>
  <c r="DB277" i="1"/>
  <c r="CX277" i="1"/>
  <c r="CV277" i="1"/>
  <c r="CQ277" i="1"/>
  <c r="CO277" i="1"/>
  <c r="CK277" i="1"/>
  <c r="CI277" i="1"/>
  <c r="BK277" i="1"/>
  <c r="BI277" i="1"/>
  <c r="BE277" i="1"/>
  <c r="BC277" i="1"/>
  <c r="AE277" i="1"/>
  <c r="AC277" i="1"/>
  <c r="Y277" i="1"/>
  <c r="W277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CI273" i="1"/>
  <c r="CI271" i="1"/>
  <c r="CI269" i="1"/>
  <c r="CZ265" i="1"/>
  <c r="CY265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CH262" i="1"/>
  <c r="CG262" i="1"/>
  <c r="CF262" i="1"/>
  <c r="CE262" i="1"/>
  <c r="CC262" i="1"/>
  <c r="CB262" i="1"/>
  <c r="CA262" i="1"/>
  <c r="BZ262" i="1"/>
  <c r="BY262" i="1"/>
  <c r="BW262" i="1"/>
  <c r="BV262" i="1"/>
  <c r="BU262" i="1"/>
  <c r="BT262" i="1"/>
  <c r="BS262" i="1"/>
  <c r="BR262" i="1"/>
  <c r="BB262" i="1"/>
  <c r="BA262" i="1"/>
  <c r="AZ262" i="1"/>
  <c r="AX262" i="1"/>
  <c r="AW262" i="1"/>
  <c r="AV262" i="1"/>
  <c r="AU262" i="1"/>
  <c r="AT262" i="1"/>
  <c r="AS262" i="1"/>
  <c r="AQ262" i="1"/>
  <c r="AP262" i="1"/>
  <c r="AO262" i="1"/>
  <c r="AN262" i="1"/>
  <c r="AM262" i="1"/>
  <c r="AL262" i="1"/>
  <c r="U262" i="1"/>
  <c r="T262" i="1"/>
  <c r="S262" i="1"/>
  <c r="R262" i="1"/>
  <c r="Q262" i="1"/>
  <c r="P262" i="1"/>
  <c r="O262" i="1"/>
  <c r="N262" i="1"/>
  <c r="M262" i="1"/>
  <c r="L262" i="1"/>
  <c r="J262" i="1"/>
  <c r="I262" i="1"/>
  <c r="H262" i="1"/>
  <c r="G262" i="1"/>
  <c r="F262" i="1"/>
  <c r="DD260" i="1"/>
  <c r="CX260" i="1"/>
  <c r="CQ260" i="1"/>
  <c r="CK260" i="1"/>
  <c r="BK260" i="1"/>
  <c r="BE260" i="1"/>
  <c r="AE260" i="1"/>
  <c r="Y260" i="1"/>
  <c r="DD259" i="1"/>
  <c r="DB259" i="1"/>
  <c r="CX259" i="1"/>
  <c r="CV259" i="1"/>
  <c r="CQ259" i="1"/>
  <c r="CO259" i="1"/>
  <c r="CK259" i="1"/>
  <c r="CI259" i="1"/>
  <c r="BK259" i="1"/>
  <c r="BI259" i="1"/>
  <c r="BE259" i="1"/>
  <c r="BC259" i="1"/>
  <c r="AE259" i="1"/>
  <c r="AC259" i="1"/>
  <c r="Y259" i="1"/>
  <c r="W259" i="1"/>
  <c r="DD258" i="1"/>
  <c r="CX258" i="1"/>
  <c r="CQ258" i="1"/>
  <c r="CK258" i="1"/>
  <c r="BK258" i="1"/>
  <c r="BE258" i="1"/>
  <c r="AE258" i="1"/>
  <c r="Y258" i="1"/>
  <c r="DD257" i="1"/>
  <c r="DB257" i="1"/>
  <c r="CX257" i="1"/>
  <c r="CV257" i="1"/>
  <c r="CQ257" i="1"/>
  <c r="CO257" i="1"/>
  <c r="CK257" i="1"/>
  <c r="CI257" i="1"/>
  <c r="BK257" i="1"/>
  <c r="BI257" i="1"/>
  <c r="BE257" i="1"/>
  <c r="BC257" i="1"/>
  <c r="AE257" i="1"/>
  <c r="AC257" i="1"/>
  <c r="Y257" i="1"/>
  <c r="W257" i="1"/>
  <c r="DD256" i="1"/>
  <c r="CX256" i="1"/>
  <c r="CQ256" i="1"/>
  <c r="CK256" i="1"/>
  <c r="BK256" i="1"/>
  <c r="BE256" i="1"/>
  <c r="AE256" i="1"/>
  <c r="DD255" i="1"/>
  <c r="DB255" i="1"/>
  <c r="CX255" i="1"/>
  <c r="CV255" i="1"/>
  <c r="CQ255" i="1"/>
  <c r="CO255" i="1"/>
  <c r="CK255" i="1"/>
  <c r="CI255" i="1"/>
  <c r="BK255" i="1"/>
  <c r="BI255" i="1"/>
  <c r="BE255" i="1"/>
  <c r="BC255" i="1"/>
  <c r="AE255" i="1"/>
  <c r="AC255" i="1"/>
  <c r="Y255" i="1"/>
  <c r="W255" i="1"/>
  <c r="DD254" i="1"/>
  <c r="CX254" i="1"/>
  <c r="CQ254" i="1"/>
  <c r="CK254" i="1"/>
  <c r="BK254" i="1"/>
  <c r="BE254" i="1"/>
  <c r="AE254" i="1"/>
  <c r="Y254" i="1"/>
  <c r="DD253" i="1"/>
  <c r="DB253" i="1"/>
  <c r="CX253" i="1"/>
  <c r="CV253" i="1"/>
  <c r="CQ253" i="1"/>
  <c r="CO253" i="1"/>
  <c r="CK253" i="1"/>
  <c r="CI253" i="1"/>
  <c r="BK253" i="1"/>
  <c r="BI253" i="1"/>
  <c r="BE253" i="1"/>
  <c r="BC253" i="1"/>
  <c r="AE253" i="1"/>
  <c r="AC253" i="1"/>
  <c r="Y253" i="1"/>
  <c r="W253" i="1"/>
  <c r="DD252" i="1"/>
  <c r="CX252" i="1"/>
  <c r="CQ252" i="1"/>
  <c r="CK252" i="1"/>
  <c r="BK252" i="1"/>
  <c r="BE252" i="1"/>
  <c r="AE252" i="1"/>
  <c r="Y252" i="1"/>
  <c r="DD251" i="1"/>
  <c r="DB251" i="1"/>
  <c r="CX251" i="1"/>
  <c r="CV251" i="1"/>
  <c r="CQ251" i="1"/>
  <c r="CO251" i="1"/>
  <c r="CK251" i="1"/>
  <c r="CI251" i="1"/>
  <c r="BK251" i="1"/>
  <c r="BI251" i="1"/>
  <c r="BE251" i="1"/>
  <c r="BC251" i="1"/>
  <c r="AE251" i="1"/>
  <c r="AC251" i="1"/>
  <c r="Y251" i="1"/>
  <c r="W251" i="1"/>
  <c r="DD250" i="1"/>
  <c r="CX250" i="1"/>
  <c r="CQ250" i="1"/>
  <c r="CK250" i="1"/>
  <c r="BK250" i="1"/>
  <c r="BE250" i="1"/>
  <c r="AE250" i="1"/>
  <c r="Y250" i="1"/>
  <c r="DD249" i="1"/>
  <c r="DB249" i="1"/>
  <c r="CX249" i="1"/>
  <c r="CV249" i="1"/>
  <c r="CQ249" i="1"/>
  <c r="CO249" i="1"/>
  <c r="CK249" i="1"/>
  <c r="CI249" i="1"/>
  <c r="BK249" i="1"/>
  <c r="BI249" i="1"/>
  <c r="BE249" i="1"/>
  <c r="BC249" i="1"/>
  <c r="AE249" i="1"/>
  <c r="AC249" i="1"/>
  <c r="Y249" i="1"/>
  <c r="W249" i="1"/>
  <c r="DD248" i="1"/>
  <c r="CX248" i="1"/>
  <c r="CQ248" i="1"/>
  <c r="CK248" i="1"/>
  <c r="BK248" i="1"/>
  <c r="BE248" i="1"/>
  <c r="AE248" i="1"/>
  <c r="Y248" i="1"/>
  <c r="DD247" i="1"/>
  <c r="DB247" i="1"/>
  <c r="CX247" i="1"/>
  <c r="CV247" i="1"/>
  <c r="CQ247" i="1"/>
  <c r="CO247" i="1"/>
  <c r="CK247" i="1"/>
  <c r="CI247" i="1"/>
  <c r="BK247" i="1"/>
  <c r="BI247" i="1"/>
  <c r="BE247" i="1"/>
  <c r="BC247" i="1"/>
  <c r="AE247" i="1"/>
  <c r="AC247" i="1"/>
  <c r="Y247" i="1"/>
  <c r="W247" i="1"/>
  <c r="DD246" i="1"/>
  <c r="CX246" i="1"/>
  <c r="CQ246" i="1"/>
  <c r="CK246" i="1"/>
  <c r="BK246" i="1"/>
  <c r="BE246" i="1"/>
  <c r="AE246" i="1"/>
  <c r="Y246" i="1"/>
  <c r="DD245" i="1"/>
  <c r="DB245" i="1"/>
  <c r="CX245" i="1"/>
  <c r="CV245" i="1"/>
  <c r="CQ245" i="1"/>
  <c r="CO245" i="1"/>
  <c r="CK245" i="1"/>
  <c r="CI245" i="1"/>
  <c r="BK245" i="1"/>
  <c r="BI245" i="1"/>
  <c r="BE245" i="1"/>
  <c r="BC245" i="1"/>
  <c r="AE245" i="1"/>
  <c r="AC245" i="1"/>
  <c r="Y245" i="1"/>
  <c r="W245" i="1"/>
  <c r="DD244" i="1"/>
  <c r="CX244" i="1"/>
  <c r="CQ244" i="1"/>
  <c r="CK244" i="1"/>
  <c r="BK244" i="1"/>
  <c r="AE244" i="1"/>
  <c r="DD243" i="1"/>
  <c r="DB243" i="1"/>
  <c r="CX243" i="1"/>
  <c r="CV243" i="1"/>
  <c r="CQ243" i="1"/>
  <c r="CO243" i="1"/>
  <c r="CK243" i="1"/>
  <c r="CI243" i="1"/>
  <c r="BK243" i="1"/>
  <c r="BI243" i="1"/>
  <c r="BE243" i="1"/>
  <c r="BC243" i="1"/>
  <c r="AE243" i="1"/>
  <c r="AC243" i="1"/>
  <c r="Y243" i="1"/>
  <c r="W243" i="1"/>
  <c r="DD242" i="1"/>
  <c r="CX242" i="1"/>
  <c r="CQ242" i="1"/>
  <c r="CK242" i="1"/>
  <c r="BK242" i="1"/>
  <c r="BE242" i="1"/>
  <c r="AE242" i="1"/>
  <c r="Y242" i="1"/>
  <c r="DD241" i="1"/>
  <c r="DB241" i="1"/>
  <c r="CX241" i="1"/>
  <c r="CV241" i="1"/>
  <c r="CQ241" i="1"/>
  <c r="CO241" i="1"/>
  <c r="CK241" i="1"/>
  <c r="CI241" i="1"/>
  <c r="BK241" i="1"/>
  <c r="BI241" i="1"/>
  <c r="BE241" i="1"/>
  <c r="BC241" i="1"/>
  <c r="AE241" i="1"/>
  <c r="AC241" i="1"/>
  <c r="Y241" i="1"/>
  <c r="W241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CI237" i="1"/>
  <c r="CI235" i="1"/>
  <c r="CI233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T226" i="1"/>
  <c r="BS226" i="1"/>
  <c r="BR226" i="1"/>
  <c r="BB226" i="1"/>
  <c r="BA226" i="1"/>
  <c r="AZ226" i="1"/>
  <c r="AY226" i="1"/>
  <c r="AX226" i="1"/>
  <c r="AW226" i="1"/>
  <c r="AV226" i="1"/>
  <c r="AT226" i="1"/>
  <c r="AS226" i="1"/>
  <c r="AR226" i="1"/>
  <c r="AQ226" i="1"/>
  <c r="AP226" i="1"/>
  <c r="AN226" i="1"/>
  <c r="AM226" i="1"/>
  <c r="AL226" i="1"/>
  <c r="V226" i="1"/>
  <c r="U226" i="1"/>
  <c r="T226" i="1"/>
  <c r="S226" i="1"/>
  <c r="R226" i="1"/>
  <c r="Q226" i="1"/>
  <c r="P226" i="1"/>
  <c r="N226" i="1"/>
  <c r="M226" i="1"/>
  <c r="L226" i="1"/>
  <c r="K226" i="1"/>
  <c r="J226" i="1"/>
  <c r="H226" i="1"/>
  <c r="G226" i="1"/>
  <c r="F226" i="1"/>
  <c r="DD224" i="1"/>
  <c r="CX224" i="1"/>
  <c r="CQ224" i="1"/>
  <c r="CK224" i="1"/>
  <c r="BK224" i="1"/>
  <c r="BE224" i="1"/>
  <c r="AE224" i="1"/>
  <c r="Y224" i="1"/>
  <c r="DD223" i="1"/>
  <c r="DB223" i="1"/>
  <c r="CX223" i="1"/>
  <c r="CV223" i="1"/>
  <c r="CQ223" i="1"/>
  <c r="CO223" i="1"/>
  <c r="CK223" i="1"/>
  <c r="CI223" i="1"/>
  <c r="BK223" i="1"/>
  <c r="BI223" i="1"/>
  <c r="BE223" i="1"/>
  <c r="BC223" i="1"/>
  <c r="AE223" i="1"/>
  <c r="AC223" i="1"/>
  <c r="Y223" i="1"/>
  <c r="W223" i="1"/>
  <c r="DD222" i="1"/>
  <c r="CX222" i="1"/>
  <c r="CQ222" i="1"/>
  <c r="CK222" i="1"/>
  <c r="BK222" i="1"/>
  <c r="BE222" i="1"/>
  <c r="AE222" i="1"/>
  <c r="Y222" i="1"/>
  <c r="DD221" i="1"/>
  <c r="DB221" i="1"/>
  <c r="CX221" i="1"/>
  <c r="CV221" i="1"/>
  <c r="CQ221" i="1"/>
  <c r="CO221" i="1"/>
  <c r="CK221" i="1"/>
  <c r="CI221" i="1"/>
  <c r="BK221" i="1"/>
  <c r="BI221" i="1"/>
  <c r="BE221" i="1"/>
  <c r="BC221" i="1"/>
  <c r="AE221" i="1"/>
  <c r="AC221" i="1"/>
  <c r="Y221" i="1"/>
  <c r="W221" i="1"/>
  <c r="DD220" i="1"/>
  <c r="CX220" i="1"/>
  <c r="CQ220" i="1"/>
  <c r="CK220" i="1"/>
  <c r="BK220" i="1"/>
  <c r="BE220" i="1"/>
  <c r="AE220" i="1"/>
  <c r="Y220" i="1"/>
  <c r="DD219" i="1"/>
  <c r="DB219" i="1"/>
  <c r="CX219" i="1"/>
  <c r="CV219" i="1"/>
  <c r="CQ219" i="1"/>
  <c r="CO219" i="1"/>
  <c r="CK219" i="1"/>
  <c r="CI219" i="1"/>
  <c r="BK219" i="1"/>
  <c r="BI219" i="1"/>
  <c r="BE219" i="1"/>
  <c r="BC219" i="1"/>
  <c r="AE219" i="1"/>
  <c r="AC219" i="1"/>
  <c r="Y219" i="1"/>
  <c r="W219" i="1"/>
  <c r="DD218" i="1"/>
  <c r="CX218" i="1"/>
  <c r="CQ218" i="1"/>
  <c r="CK218" i="1"/>
  <c r="BK218" i="1"/>
  <c r="BE218" i="1"/>
  <c r="AE218" i="1"/>
  <c r="Y218" i="1"/>
  <c r="DD217" i="1"/>
  <c r="DB217" i="1"/>
  <c r="CX217" i="1"/>
  <c r="CV217" i="1"/>
  <c r="CQ217" i="1"/>
  <c r="CO217" i="1"/>
  <c r="CK217" i="1"/>
  <c r="CI217" i="1"/>
  <c r="BK217" i="1"/>
  <c r="BI217" i="1"/>
  <c r="BE217" i="1"/>
  <c r="BC217" i="1"/>
  <c r="AE217" i="1"/>
  <c r="AC217" i="1"/>
  <c r="Y217" i="1"/>
  <c r="W217" i="1"/>
  <c r="DD216" i="1"/>
  <c r="CX216" i="1"/>
  <c r="CQ216" i="1"/>
  <c r="CK216" i="1"/>
  <c r="BK216" i="1"/>
  <c r="BE216" i="1"/>
  <c r="AE216" i="1"/>
  <c r="Y216" i="1"/>
  <c r="DD215" i="1"/>
  <c r="DB215" i="1"/>
  <c r="CX215" i="1"/>
  <c r="CV215" i="1"/>
  <c r="CQ215" i="1"/>
  <c r="CO215" i="1"/>
  <c r="CK215" i="1"/>
  <c r="CI215" i="1"/>
  <c r="BK215" i="1"/>
  <c r="BI215" i="1"/>
  <c r="BE215" i="1"/>
  <c r="BC215" i="1"/>
  <c r="AE215" i="1"/>
  <c r="AC215" i="1"/>
  <c r="Y215" i="1"/>
  <c r="W215" i="1"/>
  <c r="DD214" i="1"/>
  <c r="CX214" i="1"/>
  <c r="CQ214" i="1"/>
  <c r="CK214" i="1"/>
  <c r="BK214" i="1"/>
  <c r="BE214" i="1"/>
  <c r="AE214" i="1"/>
  <c r="Y214" i="1"/>
  <c r="DD213" i="1"/>
  <c r="DB213" i="1"/>
  <c r="CX213" i="1"/>
  <c r="CV213" i="1"/>
  <c r="CQ213" i="1"/>
  <c r="CO213" i="1"/>
  <c r="CK213" i="1"/>
  <c r="CI213" i="1"/>
  <c r="CH213" i="1"/>
  <c r="BK213" i="1"/>
  <c r="BI213" i="1"/>
  <c r="BE213" i="1"/>
  <c r="BC213" i="1"/>
  <c r="AE213" i="1"/>
  <c r="AC213" i="1"/>
  <c r="Y213" i="1"/>
  <c r="W213" i="1"/>
  <c r="DD212" i="1"/>
  <c r="CX212" i="1"/>
  <c r="CQ212" i="1"/>
  <c r="CK212" i="1"/>
  <c r="BK212" i="1"/>
  <c r="BE212" i="1"/>
  <c r="AE212" i="1"/>
  <c r="Y212" i="1"/>
  <c r="DD211" i="1"/>
  <c r="DB211" i="1"/>
  <c r="CX211" i="1"/>
  <c r="CV211" i="1"/>
  <c r="CQ211" i="1"/>
  <c r="CO211" i="1"/>
  <c r="CK211" i="1"/>
  <c r="CI211" i="1"/>
  <c r="BK211" i="1"/>
  <c r="BI211" i="1"/>
  <c r="BE211" i="1"/>
  <c r="BC211" i="1"/>
  <c r="AE211" i="1"/>
  <c r="AC211" i="1"/>
  <c r="Y211" i="1"/>
  <c r="W211" i="1"/>
  <c r="DD210" i="1"/>
  <c r="CX210" i="1"/>
  <c r="CQ210" i="1"/>
  <c r="CK210" i="1"/>
  <c r="BK210" i="1"/>
  <c r="BE210" i="1"/>
  <c r="AE210" i="1"/>
  <c r="Y210" i="1"/>
  <c r="DD209" i="1"/>
  <c r="DB209" i="1"/>
  <c r="CX209" i="1"/>
  <c r="CV209" i="1"/>
  <c r="CQ209" i="1"/>
  <c r="CO209" i="1"/>
  <c r="CK209" i="1"/>
  <c r="CI209" i="1"/>
  <c r="BK209" i="1"/>
  <c r="BI209" i="1"/>
  <c r="BE209" i="1"/>
  <c r="BC209" i="1"/>
  <c r="AE209" i="1"/>
  <c r="AC209" i="1"/>
  <c r="Y209" i="1"/>
  <c r="W209" i="1"/>
  <c r="DD208" i="1"/>
  <c r="CX208" i="1"/>
  <c r="CQ208" i="1"/>
  <c r="CK208" i="1"/>
  <c r="BK208" i="1"/>
  <c r="BE208" i="1"/>
  <c r="AE208" i="1"/>
  <c r="Y208" i="1"/>
  <c r="DD207" i="1"/>
  <c r="DB207" i="1"/>
  <c r="CX207" i="1"/>
  <c r="CV207" i="1"/>
  <c r="CQ207" i="1"/>
  <c r="CO207" i="1"/>
  <c r="CK207" i="1"/>
  <c r="CI207" i="1"/>
  <c r="BK207" i="1"/>
  <c r="BI207" i="1"/>
  <c r="BE207" i="1"/>
  <c r="BC207" i="1"/>
  <c r="AE207" i="1"/>
  <c r="AC207" i="1"/>
  <c r="Y207" i="1"/>
  <c r="W207" i="1"/>
  <c r="DD206" i="1"/>
  <c r="CX206" i="1"/>
  <c r="CQ206" i="1"/>
  <c r="CK206" i="1"/>
  <c r="BK206" i="1"/>
  <c r="BE206" i="1"/>
  <c r="AE206" i="1"/>
  <c r="Y206" i="1"/>
  <c r="DD205" i="1"/>
  <c r="DB205" i="1"/>
  <c r="CX205" i="1"/>
  <c r="CV205" i="1"/>
  <c r="CQ205" i="1"/>
  <c r="CO205" i="1"/>
  <c r="CK205" i="1"/>
  <c r="CI205" i="1"/>
  <c r="BK205" i="1"/>
  <c r="BI205" i="1"/>
  <c r="BE205" i="1"/>
  <c r="BC205" i="1"/>
  <c r="AE205" i="1"/>
  <c r="AC205" i="1"/>
  <c r="Y205" i="1"/>
  <c r="W205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CI201" i="1"/>
  <c r="CI199" i="1"/>
  <c r="CI197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CH190" i="1"/>
  <c r="CG190" i="1"/>
  <c r="CF190" i="1"/>
  <c r="CE190" i="1"/>
  <c r="CD190" i="1"/>
  <c r="CC190" i="1"/>
  <c r="CB190" i="1"/>
  <c r="BZ190" i="1"/>
  <c r="BY190" i="1"/>
  <c r="BX190" i="1"/>
  <c r="BW190" i="1"/>
  <c r="BV190" i="1"/>
  <c r="BU190" i="1"/>
  <c r="BS190" i="1"/>
  <c r="BR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M190" i="1"/>
  <c r="AL190" i="1"/>
  <c r="U190" i="1"/>
  <c r="T190" i="1"/>
  <c r="S190" i="1"/>
  <c r="R190" i="1"/>
  <c r="Q190" i="1"/>
  <c r="P190" i="1"/>
  <c r="O190" i="1"/>
  <c r="N190" i="1"/>
  <c r="M190" i="1"/>
  <c r="L190" i="1"/>
  <c r="K190" i="1"/>
  <c r="I190" i="1"/>
  <c r="H190" i="1"/>
  <c r="G190" i="1"/>
  <c r="F190" i="1"/>
  <c r="DD188" i="1"/>
  <c r="CX188" i="1"/>
  <c r="CQ188" i="1"/>
  <c r="CK188" i="1"/>
  <c r="BK188" i="1"/>
  <c r="BE188" i="1"/>
  <c r="AE188" i="1"/>
  <c r="Y188" i="1"/>
  <c r="DD187" i="1"/>
  <c r="DB187" i="1"/>
  <c r="CX187" i="1"/>
  <c r="CV187" i="1"/>
  <c r="CQ187" i="1"/>
  <c r="CO187" i="1"/>
  <c r="CK187" i="1"/>
  <c r="CI187" i="1"/>
  <c r="BK187" i="1"/>
  <c r="BI187" i="1"/>
  <c r="BE187" i="1"/>
  <c r="BC187" i="1"/>
  <c r="AE187" i="1"/>
  <c r="AC187" i="1"/>
  <c r="Y187" i="1"/>
  <c r="W187" i="1"/>
  <c r="DD186" i="1"/>
  <c r="CX186" i="1"/>
  <c r="CQ186" i="1"/>
  <c r="CK186" i="1"/>
  <c r="BK186" i="1"/>
  <c r="BE186" i="1"/>
  <c r="AE186" i="1"/>
  <c r="Y186" i="1"/>
  <c r="DD185" i="1"/>
  <c r="DB185" i="1"/>
  <c r="CX185" i="1"/>
  <c r="CV185" i="1"/>
  <c r="CQ185" i="1"/>
  <c r="CO185" i="1"/>
  <c r="CK185" i="1"/>
  <c r="CI185" i="1"/>
  <c r="BK185" i="1"/>
  <c r="BI185" i="1"/>
  <c r="BE185" i="1"/>
  <c r="BC185" i="1"/>
  <c r="AE185" i="1"/>
  <c r="AC185" i="1"/>
  <c r="Y185" i="1"/>
  <c r="W185" i="1"/>
  <c r="DD184" i="1"/>
  <c r="CX184" i="1"/>
  <c r="CQ184" i="1"/>
  <c r="CK184" i="1"/>
  <c r="BK184" i="1"/>
  <c r="BE184" i="1"/>
  <c r="AE184" i="1"/>
  <c r="Y184" i="1"/>
  <c r="DD183" i="1"/>
  <c r="DB183" i="1"/>
  <c r="CX183" i="1"/>
  <c r="CV183" i="1"/>
  <c r="CQ183" i="1"/>
  <c r="CO183" i="1"/>
  <c r="CK183" i="1"/>
  <c r="CI183" i="1"/>
  <c r="BK183" i="1"/>
  <c r="BI183" i="1"/>
  <c r="BE183" i="1"/>
  <c r="BC183" i="1"/>
  <c r="AE183" i="1"/>
  <c r="AC183" i="1"/>
  <c r="Y183" i="1"/>
  <c r="W183" i="1"/>
  <c r="DD182" i="1"/>
  <c r="CX182" i="1"/>
  <c r="CQ182" i="1"/>
  <c r="CK182" i="1"/>
  <c r="BK182" i="1"/>
  <c r="BE182" i="1"/>
  <c r="AE182" i="1"/>
  <c r="Y182" i="1"/>
  <c r="DD181" i="1"/>
  <c r="DB181" i="1"/>
  <c r="CX181" i="1"/>
  <c r="CV181" i="1"/>
  <c r="CQ181" i="1"/>
  <c r="CO181" i="1"/>
  <c r="CK181" i="1"/>
  <c r="CI181" i="1"/>
  <c r="BK181" i="1"/>
  <c r="BI181" i="1"/>
  <c r="BE181" i="1"/>
  <c r="BC181" i="1"/>
  <c r="AE181" i="1"/>
  <c r="AC181" i="1"/>
  <c r="Y181" i="1"/>
  <c r="W181" i="1"/>
  <c r="DD180" i="1"/>
  <c r="CX180" i="1"/>
  <c r="CQ180" i="1"/>
  <c r="CK180" i="1"/>
  <c r="BK180" i="1"/>
  <c r="BE180" i="1"/>
  <c r="AE180" i="1"/>
  <c r="Y180" i="1"/>
  <c r="DD179" i="1"/>
  <c r="DB179" i="1"/>
  <c r="CX179" i="1"/>
  <c r="CV179" i="1"/>
  <c r="CQ179" i="1"/>
  <c r="CO179" i="1"/>
  <c r="CK179" i="1"/>
  <c r="CI179" i="1"/>
  <c r="BK179" i="1"/>
  <c r="BI179" i="1"/>
  <c r="BE179" i="1"/>
  <c r="BC179" i="1"/>
  <c r="AE179" i="1"/>
  <c r="AC179" i="1"/>
  <c r="Y179" i="1"/>
  <c r="W179" i="1"/>
  <c r="DD178" i="1"/>
  <c r="CX178" i="1"/>
  <c r="CQ178" i="1"/>
  <c r="CK178" i="1"/>
  <c r="BK178" i="1"/>
  <c r="BE178" i="1"/>
  <c r="AE178" i="1"/>
  <c r="Y178" i="1"/>
  <c r="DD177" i="1"/>
  <c r="DB177" i="1"/>
  <c r="CX177" i="1"/>
  <c r="CV177" i="1"/>
  <c r="CQ177" i="1"/>
  <c r="CO177" i="1"/>
  <c r="CK177" i="1"/>
  <c r="CI177" i="1"/>
  <c r="BK177" i="1"/>
  <c r="BI177" i="1"/>
  <c r="BE177" i="1"/>
  <c r="BC177" i="1"/>
  <c r="AE177" i="1"/>
  <c r="AC177" i="1"/>
  <c r="Y177" i="1"/>
  <c r="W177" i="1"/>
  <c r="DD176" i="1"/>
  <c r="CX176" i="1"/>
  <c r="CQ176" i="1"/>
  <c r="CK176" i="1"/>
  <c r="BK176" i="1"/>
  <c r="BE176" i="1"/>
  <c r="AE176" i="1"/>
  <c r="Y176" i="1"/>
  <c r="J176" i="1"/>
  <c r="DD175" i="1"/>
  <c r="DB175" i="1"/>
  <c r="CX175" i="1"/>
  <c r="CV175" i="1"/>
  <c r="CQ175" i="1"/>
  <c r="CO175" i="1"/>
  <c r="CK175" i="1"/>
  <c r="BK175" i="1"/>
  <c r="BI175" i="1"/>
  <c r="BE175" i="1"/>
  <c r="BC175" i="1"/>
  <c r="AE175" i="1"/>
  <c r="AC175" i="1"/>
  <c r="Y175" i="1"/>
  <c r="W175" i="1"/>
  <c r="DD174" i="1"/>
  <c r="CX174" i="1"/>
  <c r="CQ174" i="1"/>
  <c r="CK174" i="1"/>
  <c r="BK174" i="1"/>
  <c r="BE174" i="1"/>
  <c r="AE174" i="1"/>
  <c r="Y174" i="1"/>
  <c r="DD173" i="1"/>
  <c r="DB173" i="1"/>
  <c r="CX173" i="1"/>
  <c r="CV173" i="1"/>
  <c r="CQ173" i="1"/>
  <c r="CO173" i="1"/>
  <c r="CK173" i="1"/>
  <c r="CI173" i="1"/>
  <c r="BK173" i="1"/>
  <c r="BI173" i="1"/>
  <c r="BE173" i="1"/>
  <c r="BC173" i="1"/>
  <c r="AE173" i="1"/>
  <c r="AC173" i="1"/>
  <c r="Y173" i="1"/>
  <c r="W173" i="1"/>
  <c r="DD172" i="1"/>
  <c r="CX172" i="1"/>
  <c r="CQ172" i="1"/>
  <c r="CK172" i="1"/>
  <c r="BK172" i="1"/>
  <c r="AE172" i="1"/>
  <c r="Y172" i="1"/>
  <c r="DD171" i="1"/>
  <c r="DB171" i="1"/>
  <c r="CX171" i="1"/>
  <c r="CV171" i="1"/>
  <c r="CQ171" i="1"/>
  <c r="CO171" i="1"/>
  <c r="CK171" i="1"/>
  <c r="CI171" i="1"/>
  <c r="BK171" i="1"/>
  <c r="BI171" i="1"/>
  <c r="BE171" i="1"/>
  <c r="BC171" i="1"/>
  <c r="AE171" i="1"/>
  <c r="AC171" i="1"/>
  <c r="Y171" i="1"/>
  <c r="W171" i="1"/>
  <c r="DD170" i="1"/>
  <c r="CX170" i="1"/>
  <c r="CQ170" i="1"/>
  <c r="CK170" i="1"/>
  <c r="BK170" i="1"/>
  <c r="BE170" i="1"/>
  <c r="AE170" i="1"/>
  <c r="Y170" i="1"/>
  <c r="DD169" i="1"/>
  <c r="DB169" i="1"/>
  <c r="CX169" i="1"/>
  <c r="CV169" i="1"/>
  <c r="CQ169" i="1"/>
  <c r="CO169" i="1"/>
  <c r="CK169" i="1"/>
  <c r="BK169" i="1"/>
  <c r="BI169" i="1"/>
  <c r="BE169" i="1"/>
  <c r="BC169" i="1"/>
  <c r="AE169" i="1"/>
  <c r="AC169" i="1"/>
  <c r="Y169" i="1"/>
  <c r="W169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CI165" i="1"/>
  <c r="CI163" i="1"/>
  <c r="CI161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B154" i="1"/>
  <c r="BA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L154" i="1"/>
  <c r="V154" i="1"/>
  <c r="U154" i="1"/>
  <c r="T154" i="1"/>
  <c r="S154" i="1"/>
  <c r="R154" i="1"/>
  <c r="Q154" i="1"/>
  <c r="P154" i="1"/>
  <c r="N154" i="1"/>
  <c r="M154" i="1"/>
  <c r="L154" i="1"/>
  <c r="K154" i="1"/>
  <c r="J154" i="1"/>
  <c r="I154" i="1"/>
  <c r="H154" i="1"/>
  <c r="F154" i="1"/>
  <c r="DD152" i="1"/>
  <c r="CX152" i="1"/>
  <c r="CQ152" i="1"/>
  <c r="CK152" i="1"/>
  <c r="BK152" i="1"/>
  <c r="BE152" i="1"/>
  <c r="AE152" i="1"/>
  <c r="Y152" i="1"/>
  <c r="DD151" i="1"/>
  <c r="DB151" i="1"/>
  <c r="CX151" i="1"/>
  <c r="CV151" i="1"/>
  <c r="CQ151" i="1"/>
  <c r="CO151" i="1"/>
  <c r="CK151" i="1"/>
  <c r="CI151" i="1"/>
  <c r="BK151" i="1"/>
  <c r="BI151" i="1"/>
  <c r="BE151" i="1"/>
  <c r="BC151" i="1"/>
  <c r="AE151" i="1"/>
  <c r="AC151" i="1"/>
  <c r="Y151" i="1"/>
  <c r="W151" i="1"/>
  <c r="DD150" i="1"/>
  <c r="CX150" i="1"/>
  <c r="CQ150" i="1"/>
  <c r="CK150" i="1"/>
  <c r="BK150" i="1"/>
  <c r="BE150" i="1"/>
  <c r="AE150" i="1"/>
  <c r="Y150" i="1"/>
  <c r="DD149" i="1"/>
  <c r="DB149" i="1"/>
  <c r="CX149" i="1"/>
  <c r="CV149" i="1"/>
  <c r="CQ149" i="1"/>
  <c r="CO149" i="1"/>
  <c r="CK149" i="1"/>
  <c r="CI149" i="1"/>
  <c r="BK149" i="1"/>
  <c r="BI149" i="1"/>
  <c r="BE149" i="1"/>
  <c r="BC149" i="1"/>
  <c r="AE149" i="1"/>
  <c r="AC149" i="1"/>
  <c r="Y149" i="1"/>
  <c r="W149" i="1"/>
  <c r="DD148" i="1"/>
  <c r="CX148" i="1"/>
  <c r="CQ148" i="1"/>
  <c r="CK148" i="1"/>
  <c r="BK148" i="1"/>
  <c r="BE148" i="1"/>
  <c r="AE148" i="1"/>
  <c r="Y148" i="1"/>
  <c r="DD147" i="1"/>
  <c r="DB147" i="1"/>
  <c r="CX147" i="1"/>
  <c r="CV147" i="1"/>
  <c r="CQ147" i="1"/>
  <c r="CO147" i="1"/>
  <c r="CK147" i="1"/>
  <c r="CI147" i="1"/>
  <c r="BK147" i="1"/>
  <c r="BI147" i="1"/>
  <c r="BE147" i="1"/>
  <c r="BC147" i="1"/>
  <c r="AE147" i="1"/>
  <c r="AC147" i="1"/>
  <c r="Y147" i="1"/>
  <c r="W147" i="1"/>
  <c r="DD146" i="1"/>
  <c r="CX146" i="1"/>
  <c r="CQ146" i="1"/>
  <c r="CK146" i="1"/>
  <c r="BK146" i="1"/>
  <c r="BE146" i="1"/>
  <c r="AE146" i="1"/>
  <c r="Y146" i="1"/>
  <c r="DD145" i="1"/>
  <c r="DB145" i="1"/>
  <c r="CX145" i="1"/>
  <c r="CV145" i="1"/>
  <c r="CQ145" i="1"/>
  <c r="CO145" i="1"/>
  <c r="CK145" i="1"/>
  <c r="CI145" i="1"/>
  <c r="BK145" i="1"/>
  <c r="BI145" i="1"/>
  <c r="BE145" i="1"/>
  <c r="BC145" i="1"/>
  <c r="AE145" i="1"/>
  <c r="AC145" i="1"/>
  <c r="Y145" i="1"/>
  <c r="W145" i="1"/>
  <c r="DD144" i="1"/>
  <c r="CX144" i="1"/>
  <c r="CQ144" i="1"/>
  <c r="CK144" i="1"/>
  <c r="BK144" i="1"/>
  <c r="BE144" i="1"/>
  <c r="AE144" i="1"/>
  <c r="Y144" i="1"/>
  <c r="DD143" i="1"/>
  <c r="DB143" i="1"/>
  <c r="CX143" i="1"/>
  <c r="CV143" i="1"/>
  <c r="CQ143" i="1"/>
  <c r="CO143" i="1"/>
  <c r="CK143" i="1"/>
  <c r="CI143" i="1"/>
  <c r="BK143" i="1"/>
  <c r="BI143" i="1"/>
  <c r="BE143" i="1"/>
  <c r="BC143" i="1"/>
  <c r="AE143" i="1"/>
  <c r="AC143" i="1"/>
  <c r="Y143" i="1"/>
  <c r="W143" i="1"/>
  <c r="DD142" i="1"/>
  <c r="CX142" i="1"/>
  <c r="CQ142" i="1"/>
  <c r="CK142" i="1"/>
  <c r="BK142" i="1"/>
  <c r="BE142" i="1"/>
  <c r="AE142" i="1"/>
  <c r="Y142" i="1"/>
  <c r="DD141" i="1"/>
  <c r="DB141" i="1"/>
  <c r="CX141" i="1"/>
  <c r="CV141" i="1"/>
  <c r="CQ141" i="1"/>
  <c r="CO141" i="1"/>
  <c r="CK141" i="1"/>
  <c r="CI141" i="1"/>
  <c r="BK141" i="1"/>
  <c r="BI141" i="1"/>
  <c r="BE141" i="1"/>
  <c r="BC141" i="1"/>
  <c r="AE141" i="1"/>
  <c r="AC141" i="1"/>
  <c r="Y141" i="1"/>
  <c r="W141" i="1"/>
  <c r="DD140" i="1"/>
  <c r="CX140" i="1"/>
  <c r="CQ140" i="1"/>
  <c r="CK140" i="1"/>
  <c r="BK140" i="1"/>
  <c r="BE140" i="1"/>
  <c r="AE140" i="1"/>
  <c r="Y140" i="1"/>
  <c r="DD139" i="1"/>
  <c r="DB139" i="1"/>
  <c r="CX139" i="1"/>
  <c r="CV139" i="1"/>
  <c r="CQ139" i="1"/>
  <c r="CO139" i="1"/>
  <c r="CK139" i="1"/>
  <c r="CI139" i="1"/>
  <c r="BK139" i="1"/>
  <c r="BI139" i="1"/>
  <c r="BE139" i="1"/>
  <c r="BC139" i="1"/>
  <c r="AE139" i="1"/>
  <c r="AC139" i="1"/>
  <c r="Y139" i="1"/>
  <c r="W139" i="1"/>
  <c r="DD138" i="1"/>
  <c r="CX138" i="1"/>
  <c r="CQ138" i="1"/>
  <c r="CK138" i="1"/>
  <c r="BK138" i="1"/>
  <c r="BE138" i="1"/>
  <c r="AE138" i="1"/>
  <c r="Y138" i="1"/>
  <c r="DD137" i="1"/>
  <c r="DB137" i="1"/>
  <c r="CX137" i="1"/>
  <c r="CV137" i="1"/>
  <c r="CQ137" i="1"/>
  <c r="CO137" i="1"/>
  <c r="CK137" i="1"/>
  <c r="CI137" i="1"/>
  <c r="BK137" i="1"/>
  <c r="BI137" i="1"/>
  <c r="BE137" i="1"/>
  <c r="BC137" i="1"/>
  <c r="AE137" i="1"/>
  <c r="AC137" i="1"/>
  <c r="Y137" i="1"/>
  <c r="W137" i="1"/>
  <c r="DD136" i="1"/>
  <c r="CX136" i="1"/>
  <c r="CQ136" i="1"/>
  <c r="CK136" i="1"/>
  <c r="BK136" i="1"/>
  <c r="BE136" i="1"/>
  <c r="AE136" i="1"/>
  <c r="Y136" i="1"/>
  <c r="DD135" i="1"/>
  <c r="DB135" i="1"/>
  <c r="CX135" i="1"/>
  <c r="CV135" i="1"/>
  <c r="CQ135" i="1"/>
  <c r="CO135" i="1"/>
  <c r="CK135" i="1"/>
  <c r="CI135" i="1"/>
  <c r="BK135" i="1"/>
  <c r="BI135" i="1"/>
  <c r="BE135" i="1"/>
  <c r="BC135" i="1"/>
  <c r="AE135" i="1"/>
  <c r="AC135" i="1"/>
  <c r="Y135" i="1"/>
  <c r="W135" i="1"/>
  <c r="M135" i="1"/>
  <c r="DD134" i="1"/>
  <c r="CX134" i="1"/>
  <c r="CQ134" i="1"/>
  <c r="CK134" i="1"/>
  <c r="BK134" i="1"/>
  <c r="BE134" i="1"/>
  <c r="AE134" i="1"/>
  <c r="Y134" i="1"/>
  <c r="P134" i="1"/>
  <c r="H134" i="1"/>
  <c r="DD133" i="1"/>
  <c r="DB133" i="1"/>
  <c r="CX133" i="1"/>
  <c r="CV133" i="1"/>
  <c r="CQ133" i="1"/>
  <c r="CO133" i="1"/>
  <c r="CK133" i="1"/>
  <c r="CI133" i="1"/>
  <c r="BK133" i="1"/>
  <c r="BI133" i="1"/>
  <c r="BE133" i="1"/>
  <c r="BC133" i="1"/>
  <c r="AE133" i="1"/>
  <c r="AC133" i="1"/>
  <c r="Y133" i="1"/>
  <c r="W133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CI129" i="1"/>
  <c r="CI127" i="1"/>
  <c r="CI125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O118" i="1"/>
  <c r="AN118" i="1"/>
  <c r="AM118" i="1"/>
  <c r="AL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I118" i="1"/>
  <c r="H118" i="1"/>
  <c r="G118" i="1"/>
  <c r="F118" i="1"/>
  <c r="DD116" i="1"/>
  <c r="CX116" i="1"/>
  <c r="CQ116" i="1"/>
  <c r="CK116" i="1"/>
  <c r="BK116" i="1"/>
  <c r="BE116" i="1"/>
  <c r="AE116" i="1"/>
  <c r="Y116" i="1"/>
  <c r="DD115" i="1"/>
  <c r="DB115" i="1"/>
  <c r="CX115" i="1"/>
  <c r="CV115" i="1"/>
  <c r="CQ115" i="1"/>
  <c r="CO115" i="1"/>
  <c r="CK115" i="1"/>
  <c r="CI115" i="1"/>
  <c r="BK115" i="1"/>
  <c r="BI115" i="1"/>
  <c r="BE115" i="1"/>
  <c r="BC115" i="1"/>
  <c r="AE115" i="1"/>
  <c r="AC115" i="1"/>
  <c r="Y115" i="1"/>
  <c r="W115" i="1"/>
  <c r="DD114" i="1"/>
  <c r="CX114" i="1"/>
  <c r="CQ114" i="1"/>
  <c r="CK114" i="1"/>
  <c r="BK114" i="1"/>
  <c r="BE114" i="1"/>
  <c r="AE114" i="1"/>
  <c r="Y114" i="1"/>
  <c r="F114" i="1"/>
  <c r="DD113" i="1"/>
  <c r="DB113" i="1"/>
  <c r="CX113" i="1"/>
  <c r="CV113" i="1"/>
  <c r="CQ113" i="1"/>
  <c r="CO113" i="1"/>
  <c r="CK113" i="1"/>
  <c r="CI113" i="1"/>
  <c r="BK113" i="1"/>
  <c r="BI113" i="1"/>
  <c r="BE113" i="1"/>
  <c r="BC113" i="1"/>
  <c r="AE113" i="1"/>
  <c r="AC113" i="1"/>
  <c r="Y113" i="1"/>
  <c r="W113" i="1"/>
  <c r="J113" i="1"/>
  <c r="DD112" i="1"/>
  <c r="CX112" i="1"/>
  <c r="CQ112" i="1"/>
  <c r="CK112" i="1"/>
  <c r="BK112" i="1"/>
  <c r="BE112" i="1"/>
  <c r="AE112" i="1"/>
  <c r="Y112" i="1"/>
  <c r="DD111" i="1"/>
  <c r="DB111" i="1"/>
  <c r="CX111" i="1"/>
  <c r="CV111" i="1"/>
  <c r="CQ111" i="1"/>
  <c r="CO111" i="1"/>
  <c r="CK111" i="1"/>
  <c r="CI111" i="1"/>
  <c r="BK111" i="1"/>
  <c r="BI111" i="1"/>
  <c r="BE111" i="1"/>
  <c r="BC111" i="1"/>
  <c r="AE111" i="1"/>
  <c r="AC111" i="1"/>
  <c r="Y111" i="1"/>
  <c r="W111" i="1"/>
  <c r="DD110" i="1"/>
  <c r="CX110" i="1"/>
  <c r="CQ110" i="1"/>
  <c r="CK110" i="1"/>
  <c r="BK110" i="1"/>
  <c r="BE110" i="1"/>
  <c r="AE110" i="1"/>
  <c r="Y110" i="1"/>
  <c r="DD109" i="1"/>
  <c r="DB109" i="1"/>
  <c r="CX109" i="1"/>
  <c r="CV109" i="1"/>
  <c r="CQ109" i="1"/>
  <c r="CO109" i="1"/>
  <c r="CK109" i="1"/>
  <c r="CI109" i="1"/>
  <c r="BK109" i="1"/>
  <c r="BI109" i="1"/>
  <c r="BE109" i="1"/>
  <c r="BC109" i="1"/>
  <c r="AE109" i="1"/>
  <c r="AC109" i="1"/>
  <c r="Y109" i="1"/>
  <c r="W109" i="1"/>
  <c r="DD108" i="1"/>
  <c r="CX108" i="1"/>
  <c r="CQ108" i="1"/>
  <c r="CK108" i="1"/>
  <c r="BK108" i="1"/>
  <c r="BE108" i="1"/>
  <c r="AE108" i="1"/>
  <c r="Y108" i="1"/>
  <c r="DD107" i="1"/>
  <c r="DB107" i="1"/>
  <c r="CX107" i="1"/>
  <c r="CV107" i="1"/>
  <c r="CQ107" i="1"/>
  <c r="CO107" i="1"/>
  <c r="CK107" i="1"/>
  <c r="CI107" i="1"/>
  <c r="BK107" i="1"/>
  <c r="BI107" i="1"/>
  <c r="BE107" i="1"/>
  <c r="BC107" i="1"/>
  <c r="AE107" i="1"/>
  <c r="AC107" i="1"/>
  <c r="Y107" i="1"/>
  <c r="W107" i="1"/>
  <c r="DD106" i="1"/>
  <c r="CX106" i="1"/>
  <c r="CQ106" i="1"/>
  <c r="CK106" i="1"/>
  <c r="BK106" i="1"/>
  <c r="BE106" i="1"/>
  <c r="AE106" i="1"/>
  <c r="Y106" i="1"/>
  <c r="DD105" i="1"/>
  <c r="DB105" i="1"/>
  <c r="CX105" i="1"/>
  <c r="CV105" i="1"/>
  <c r="CQ105" i="1"/>
  <c r="CO105" i="1"/>
  <c r="CK105" i="1"/>
  <c r="CI105" i="1"/>
  <c r="BK105" i="1"/>
  <c r="BI105" i="1"/>
  <c r="BE105" i="1"/>
  <c r="BC105" i="1"/>
  <c r="AO105" i="1"/>
  <c r="AE105" i="1"/>
  <c r="AC105" i="1"/>
  <c r="Y105" i="1"/>
  <c r="W105" i="1"/>
  <c r="DD104" i="1"/>
  <c r="CX104" i="1"/>
  <c r="CQ104" i="1"/>
  <c r="CK104" i="1"/>
  <c r="BK104" i="1"/>
  <c r="BE104" i="1"/>
  <c r="AM104" i="1"/>
  <c r="AE104" i="1"/>
  <c r="Y104" i="1"/>
  <c r="DD103" i="1"/>
  <c r="DB103" i="1"/>
  <c r="CX103" i="1"/>
  <c r="CV103" i="1"/>
  <c r="CQ103" i="1"/>
  <c r="CO103" i="1"/>
  <c r="CK103" i="1"/>
  <c r="CI103" i="1"/>
  <c r="BK103" i="1"/>
  <c r="BI103" i="1"/>
  <c r="BE103" i="1"/>
  <c r="BC103" i="1"/>
  <c r="AE103" i="1"/>
  <c r="AC103" i="1"/>
  <c r="Y103" i="1"/>
  <c r="W103" i="1"/>
  <c r="DD102" i="1"/>
  <c r="CX102" i="1"/>
  <c r="CQ102" i="1"/>
  <c r="CK102" i="1"/>
  <c r="BK102" i="1"/>
  <c r="BE102" i="1"/>
  <c r="AX102" i="1"/>
  <c r="AP102" i="1"/>
  <c r="AE102" i="1"/>
  <c r="Y102" i="1"/>
  <c r="DD101" i="1"/>
  <c r="DB101" i="1"/>
  <c r="CX101" i="1"/>
  <c r="CV101" i="1"/>
  <c r="CQ101" i="1"/>
  <c r="CO101" i="1"/>
  <c r="CK101" i="1"/>
  <c r="CI101" i="1"/>
  <c r="BK101" i="1"/>
  <c r="BI101" i="1"/>
  <c r="BE101" i="1"/>
  <c r="BC101" i="1"/>
  <c r="BA101" i="1"/>
  <c r="AS101" i="1"/>
  <c r="AE101" i="1"/>
  <c r="AC101" i="1"/>
  <c r="Y101" i="1"/>
  <c r="W101" i="1"/>
  <c r="DD100" i="1"/>
  <c r="CX100" i="1"/>
  <c r="CQ100" i="1"/>
  <c r="CK100" i="1"/>
  <c r="BK100" i="1"/>
  <c r="BE100" i="1"/>
  <c r="AE100" i="1"/>
  <c r="Y100" i="1"/>
  <c r="DD99" i="1"/>
  <c r="DB99" i="1"/>
  <c r="CX99" i="1"/>
  <c r="CV99" i="1"/>
  <c r="CQ99" i="1"/>
  <c r="CO99" i="1"/>
  <c r="CK99" i="1"/>
  <c r="CI99" i="1"/>
  <c r="BK99" i="1"/>
  <c r="BI99" i="1"/>
  <c r="BE99" i="1"/>
  <c r="BC99" i="1"/>
  <c r="AN99" i="1"/>
  <c r="AE99" i="1"/>
  <c r="AC99" i="1"/>
  <c r="Y99" i="1"/>
  <c r="W99" i="1"/>
  <c r="U99" i="1"/>
  <c r="M99" i="1"/>
  <c r="DD98" i="1"/>
  <c r="CX98" i="1"/>
  <c r="CQ98" i="1"/>
  <c r="CK98" i="1"/>
  <c r="BK98" i="1"/>
  <c r="BE98" i="1"/>
  <c r="AE98" i="1"/>
  <c r="Y98" i="1"/>
  <c r="Q98" i="1"/>
  <c r="I98" i="1"/>
  <c r="DD97" i="1"/>
  <c r="DB97" i="1"/>
  <c r="CX97" i="1"/>
  <c r="CV97" i="1"/>
  <c r="CQ97" i="1"/>
  <c r="CO97" i="1"/>
  <c r="CK97" i="1"/>
  <c r="CI97" i="1"/>
  <c r="BK97" i="1"/>
  <c r="BI97" i="1"/>
  <c r="BE97" i="1"/>
  <c r="BC97" i="1"/>
  <c r="AE97" i="1"/>
  <c r="AC97" i="1"/>
  <c r="Y97" i="1"/>
  <c r="W97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DD20" i="1"/>
  <c r="DD19" i="1"/>
  <c r="DB19" i="1"/>
  <c r="DD18" i="1"/>
  <c r="DD17" i="1"/>
  <c r="DB17" i="1"/>
  <c r="DD16" i="1"/>
  <c r="DD15" i="1"/>
  <c r="DB15" i="1"/>
  <c r="DD14" i="1"/>
  <c r="DD13" i="1"/>
  <c r="DB13" i="1"/>
  <c r="DD12" i="1"/>
  <c r="DD11" i="1"/>
  <c r="DB11" i="1"/>
  <c r="DD10" i="1"/>
  <c r="DD9" i="1"/>
  <c r="DB9" i="1"/>
  <c r="DD8" i="1"/>
  <c r="DD7" i="1"/>
  <c r="DB7" i="1"/>
  <c r="DD6" i="1"/>
  <c r="DD5" i="1"/>
  <c r="DB5" i="1"/>
  <c r="DD4" i="1"/>
  <c r="DD3" i="1"/>
  <c r="DB3" i="1"/>
  <c r="DD2" i="1"/>
  <c r="DD1" i="1"/>
  <c r="DB1" i="1"/>
  <c r="CX20" i="1"/>
  <c r="CX19" i="1"/>
  <c r="CV19" i="1"/>
  <c r="CX18" i="1"/>
  <c r="CX17" i="1"/>
  <c r="CV17" i="1"/>
  <c r="CX16" i="1"/>
  <c r="CX15" i="1"/>
  <c r="CV15" i="1"/>
  <c r="CX14" i="1"/>
  <c r="CX13" i="1"/>
  <c r="CV13" i="1"/>
  <c r="CX12" i="1"/>
  <c r="CX11" i="1"/>
  <c r="CV11" i="1"/>
  <c r="CX10" i="1"/>
  <c r="CX9" i="1"/>
  <c r="CV9" i="1"/>
  <c r="CX8" i="1"/>
  <c r="CX7" i="1"/>
  <c r="CV7" i="1"/>
  <c r="CX6" i="1"/>
  <c r="CX5" i="1"/>
  <c r="CV5" i="1"/>
  <c r="CX4" i="1"/>
  <c r="CX3" i="1"/>
  <c r="CV3" i="1"/>
  <c r="CX2" i="1"/>
  <c r="CX1" i="1"/>
  <c r="CV1" i="1"/>
  <c r="CI93" i="1"/>
  <c r="CI91" i="1"/>
  <c r="CI89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53" i="1"/>
  <c r="CI55" i="1"/>
  <c r="CI57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DD80" i="1"/>
  <c r="CX80" i="1"/>
  <c r="CQ80" i="1"/>
  <c r="CK80" i="1"/>
  <c r="BK80" i="1"/>
  <c r="BE80" i="1"/>
  <c r="AE80" i="1"/>
  <c r="Y80" i="1"/>
  <c r="DD79" i="1"/>
  <c r="DB79" i="1"/>
  <c r="CX79" i="1"/>
  <c r="CV79" i="1"/>
  <c r="CQ79" i="1"/>
  <c r="CO79" i="1"/>
  <c r="CK79" i="1"/>
  <c r="CI79" i="1"/>
  <c r="BK79" i="1"/>
  <c r="BI79" i="1"/>
  <c r="BE79" i="1"/>
  <c r="BC79" i="1"/>
  <c r="AE79" i="1"/>
  <c r="AC79" i="1"/>
  <c r="Y79" i="1"/>
  <c r="W79" i="1"/>
  <c r="DD78" i="1"/>
  <c r="CX78" i="1"/>
  <c r="CQ78" i="1"/>
  <c r="CK78" i="1"/>
  <c r="BK78" i="1"/>
  <c r="BE78" i="1"/>
  <c r="AE78" i="1"/>
  <c r="Y78" i="1"/>
  <c r="DD77" i="1"/>
  <c r="DB77" i="1"/>
  <c r="CX77" i="1"/>
  <c r="CV77" i="1"/>
  <c r="CQ77" i="1"/>
  <c r="CO77" i="1"/>
  <c r="CK77" i="1"/>
  <c r="CI77" i="1"/>
  <c r="BK77" i="1"/>
  <c r="BI77" i="1"/>
  <c r="BE77" i="1"/>
  <c r="BC77" i="1"/>
  <c r="AE77" i="1"/>
  <c r="AC77" i="1"/>
  <c r="Y77" i="1"/>
  <c r="W77" i="1"/>
  <c r="DD76" i="1"/>
  <c r="CX76" i="1"/>
  <c r="CQ76" i="1"/>
  <c r="CK76" i="1"/>
  <c r="BK76" i="1"/>
  <c r="BE76" i="1"/>
  <c r="AE76" i="1"/>
  <c r="DD75" i="1"/>
  <c r="DB75" i="1"/>
  <c r="CX75" i="1"/>
  <c r="CV75" i="1"/>
  <c r="CQ75" i="1"/>
  <c r="CO75" i="1"/>
  <c r="CK75" i="1"/>
  <c r="CI75" i="1"/>
  <c r="BK75" i="1"/>
  <c r="BI75" i="1"/>
  <c r="BE75" i="1"/>
  <c r="BC75" i="1"/>
  <c r="AE75" i="1"/>
  <c r="AC75" i="1"/>
  <c r="Y75" i="1"/>
  <c r="W75" i="1"/>
  <c r="DD74" i="1"/>
  <c r="CX74" i="1"/>
  <c r="CQ74" i="1"/>
  <c r="CK74" i="1"/>
  <c r="BK74" i="1"/>
  <c r="BE74" i="1"/>
  <c r="AE74" i="1"/>
  <c r="Y74" i="1"/>
  <c r="DD73" i="1"/>
  <c r="DB73" i="1"/>
  <c r="CX73" i="1"/>
  <c r="CV73" i="1"/>
  <c r="CQ73" i="1"/>
  <c r="CO73" i="1"/>
  <c r="CK73" i="1"/>
  <c r="CI73" i="1"/>
  <c r="BK73" i="1"/>
  <c r="BI73" i="1"/>
  <c r="BE73" i="1"/>
  <c r="BC73" i="1"/>
  <c r="AE73" i="1"/>
  <c r="AC73" i="1"/>
  <c r="Y73" i="1"/>
  <c r="W73" i="1"/>
  <c r="DD72" i="1"/>
  <c r="CX72" i="1"/>
  <c r="CQ72" i="1"/>
  <c r="CK72" i="1"/>
  <c r="BK72" i="1"/>
  <c r="BE72" i="1"/>
  <c r="AE72" i="1"/>
  <c r="Y72" i="1"/>
  <c r="DD71" i="1"/>
  <c r="DB71" i="1"/>
  <c r="CX71" i="1"/>
  <c r="CV71" i="1"/>
  <c r="CQ71" i="1"/>
  <c r="CO71" i="1"/>
  <c r="CK71" i="1"/>
  <c r="CI71" i="1"/>
  <c r="BK71" i="1"/>
  <c r="BI71" i="1"/>
  <c r="BE71" i="1"/>
  <c r="BC71" i="1"/>
  <c r="AE71" i="1"/>
  <c r="AC71" i="1"/>
  <c r="Y71" i="1"/>
  <c r="W71" i="1"/>
  <c r="DD70" i="1"/>
  <c r="CX70" i="1"/>
  <c r="CQ70" i="1"/>
  <c r="CK70" i="1"/>
  <c r="BK70" i="1"/>
  <c r="BE70" i="1"/>
  <c r="AE70" i="1"/>
  <c r="Y70" i="1"/>
  <c r="DD69" i="1"/>
  <c r="DB69" i="1"/>
  <c r="CX69" i="1"/>
  <c r="CV69" i="1"/>
  <c r="CQ69" i="1"/>
  <c r="CO69" i="1"/>
  <c r="CK69" i="1"/>
  <c r="CI69" i="1"/>
  <c r="BK69" i="1"/>
  <c r="BI69" i="1"/>
  <c r="BE69" i="1"/>
  <c r="BC69" i="1"/>
  <c r="AE69" i="1"/>
  <c r="AC69" i="1"/>
  <c r="Y69" i="1"/>
  <c r="W69" i="1"/>
  <c r="DD68" i="1"/>
  <c r="CX68" i="1"/>
  <c r="CQ68" i="1"/>
  <c r="CK68" i="1"/>
  <c r="BK68" i="1"/>
  <c r="BE68" i="1"/>
  <c r="AE68" i="1"/>
  <c r="Y68" i="1"/>
  <c r="DD67" i="1"/>
  <c r="DB67" i="1"/>
  <c r="CX67" i="1"/>
  <c r="CV67" i="1"/>
  <c r="CQ67" i="1"/>
  <c r="CO67" i="1"/>
  <c r="CK67" i="1"/>
  <c r="CI67" i="1"/>
  <c r="BK67" i="1"/>
  <c r="BI67" i="1"/>
  <c r="BE67" i="1"/>
  <c r="BC67" i="1"/>
  <c r="AE67" i="1"/>
  <c r="AC67" i="1"/>
  <c r="Y67" i="1"/>
  <c r="W67" i="1"/>
  <c r="DD66" i="1"/>
  <c r="CX66" i="1"/>
  <c r="CQ66" i="1"/>
  <c r="CK66" i="1"/>
  <c r="BK66" i="1"/>
  <c r="BE66" i="1"/>
  <c r="AE66" i="1"/>
  <c r="Y66" i="1"/>
  <c r="DD65" i="1"/>
  <c r="DB65" i="1"/>
  <c r="CX65" i="1"/>
  <c r="CV65" i="1"/>
  <c r="CQ65" i="1"/>
  <c r="CO65" i="1"/>
  <c r="CK65" i="1"/>
  <c r="CI65" i="1"/>
  <c r="BK65" i="1"/>
  <c r="BI65" i="1"/>
  <c r="BE65" i="1"/>
  <c r="BC65" i="1"/>
  <c r="AE65" i="1"/>
  <c r="AC65" i="1"/>
  <c r="Y65" i="1"/>
  <c r="W65" i="1"/>
  <c r="DD64" i="1"/>
  <c r="CX64" i="1"/>
  <c r="CQ64" i="1"/>
  <c r="CK64" i="1"/>
  <c r="BK64" i="1"/>
  <c r="BE64" i="1"/>
  <c r="AE64" i="1"/>
  <c r="Y64" i="1"/>
  <c r="DD63" i="1"/>
  <c r="DB63" i="1"/>
  <c r="CX63" i="1"/>
  <c r="CV63" i="1"/>
  <c r="CQ63" i="1"/>
  <c r="CO63" i="1"/>
  <c r="CK63" i="1"/>
  <c r="CI63" i="1"/>
  <c r="BK63" i="1"/>
  <c r="BI63" i="1"/>
  <c r="BE63" i="1"/>
  <c r="BC63" i="1"/>
  <c r="AE63" i="1"/>
  <c r="AC63" i="1"/>
  <c r="Y63" i="1"/>
  <c r="W63" i="1"/>
  <c r="DD62" i="1"/>
  <c r="CX62" i="1"/>
  <c r="CQ62" i="1"/>
  <c r="CK62" i="1"/>
  <c r="BK62" i="1"/>
  <c r="BE62" i="1"/>
  <c r="AE62" i="1"/>
  <c r="Y62" i="1"/>
  <c r="DD61" i="1"/>
  <c r="DB61" i="1"/>
  <c r="CX61" i="1"/>
  <c r="CV61" i="1"/>
  <c r="CQ61" i="1"/>
  <c r="CO61" i="1"/>
  <c r="CK61" i="1"/>
  <c r="CI61" i="1"/>
  <c r="BK61" i="1"/>
  <c r="BI61" i="1"/>
  <c r="BE61" i="1"/>
  <c r="BC61" i="1"/>
  <c r="AE61" i="1"/>
  <c r="AC61" i="1"/>
  <c r="Y61" i="1"/>
  <c r="W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DD44" i="1"/>
  <c r="CX44" i="1"/>
  <c r="DD43" i="1"/>
  <c r="DB43" i="1"/>
  <c r="CX43" i="1"/>
  <c r="CV43" i="1"/>
  <c r="DD42" i="1"/>
  <c r="CX42" i="1"/>
  <c r="DD41" i="1"/>
  <c r="DB41" i="1"/>
  <c r="CX41" i="1"/>
  <c r="CV41" i="1"/>
  <c r="DD40" i="1"/>
  <c r="CX40" i="1"/>
  <c r="DD39" i="1"/>
  <c r="DB39" i="1"/>
  <c r="CX39" i="1"/>
  <c r="CV39" i="1"/>
  <c r="DD38" i="1"/>
  <c r="CX38" i="1"/>
  <c r="DD37" i="1"/>
  <c r="DB37" i="1"/>
  <c r="CX37" i="1"/>
  <c r="CV37" i="1"/>
  <c r="DD36" i="1"/>
  <c r="CX36" i="1"/>
  <c r="DD35" i="1"/>
  <c r="DB35" i="1"/>
  <c r="CX35" i="1"/>
  <c r="CV35" i="1"/>
  <c r="DD34" i="1"/>
  <c r="CX34" i="1"/>
  <c r="DD33" i="1"/>
  <c r="DB33" i="1"/>
  <c r="CX33" i="1"/>
  <c r="CV33" i="1"/>
  <c r="DD32" i="1"/>
  <c r="CX32" i="1"/>
  <c r="DD31" i="1"/>
  <c r="DB31" i="1"/>
  <c r="CX31" i="1"/>
  <c r="CV31" i="1"/>
  <c r="DD30" i="1"/>
  <c r="CX30" i="1"/>
  <c r="DD29" i="1"/>
  <c r="DB29" i="1"/>
  <c r="CX29" i="1"/>
  <c r="CV29" i="1"/>
  <c r="DD28" i="1"/>
  <c r="CX28" i="1"/>
  <c r="DD27" i="1"/>
  <c r="DB27" i="1"/>
  <c r="CX27" i="1"/>
  <c r="CV27" i="1"/>
  <c r="DD26" i="1"/>
  <c r="CX26" i="1"/>
  <c r="DD25" i="1"/>
  <c r="DB25" i="1"/>
  <c r="CX25" i="1"/>
  <c r="CV25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CQ44" i="1"/>
  <c r="CK44" i="1"/>
  <c r="CQ43" i="1"/>
  <c r="CO43" i="1"/>
  <c r="CK43" i="1"/>
  <c r="CI43" i="1"/>
  <c r="CQ42" i="1"/>
  <c r="CK42" i="1"/>
  <c r="CQ41" i="1"/>
  <c r="CO41" i="1"/>
  <c r="CK41" i="1"/>
  <c r="CI41" i="1"/>
  <c r="CQ40" i="1"/>
  <c r="CK40" i="1"/>
  <c r="CQ39" i="1"/>
  <c r="CO39" i="1"/>
  <c r="CK39" i="1"/>
  <c r="CI39" i="1"/>
  <c r="CQ38" i="1"/>
  <c r="CK38" i="1"/>
  <c r="CQ37" i="1"/>
  <c r="CO37" i="1"/>
  <c r="CK37" i="1"/>
  <c r="CI37" i="1"/>
  <c r="CQ36" i="1"/>
  <c r="CK36" i="1"/>
  <c r="CQ35" i="1"/>
  <c r="CO35" i="1"/>
  <c r="CK35" i="1"/>
  <c r="CI35" i="1"/>
  <c r="CQ34" i="1"/>
  <c r="CK34" i="1"/>
  <c r="CQ33" i="1"/>
  <c r="CO33" i="1"/>
  <c r="CK33" i="1"/>
  <c r="CI33" i="1"/>
  <c r="CQ32" i="1"/>
  <c r="CK32" i="1"/>
  <c r="CQ31" i="1"/>
  <c r="CO31" i="1"/>
  <c r="CK31" i="1"/>
  <c r="CI31" i="1"/>
  <c r="CQ30" i="1"/>
  <c r="CK30" i="1"/>
  <c r="CQ29" i="1"/>
  <c r="CO29" i="1"/>
  <c r="CK29" i="1"/>
  <c r="CI29" i="1"/>
  <c r="CQ28" i="1"/>
  <c r="CK28" i="1"/>
  <c r="CQ27" i="1"/>
  <c r="CO27" i="1"/>
  <c r="CK27" i="1"/>
  <c r="CI27" i="1"/>
  <c r="CQ26" i="1"/>
  <c r="CK26" i="1"/>
  <c r="CQ25" i="1"/>
  <c r="CO25" i="1"/>
  <c r="CK25" i="1"/>
  <c r="CI25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K44" i="1"/>
  <c r="BE44" i="1"/>
  <c r="BK43" i="1"/>
  <c r="BI43" i="1"/>
  <c r="BE43" i="1"/>
  <c r="BC43" i="1"/>
  <c r="BK42" i="1"/>
  <c r="BE42" i="1"/>
  <c r="BK41" i="1"/>
  <c r="BI41" i="1"/>
  <c r="BE41" i="1"/>
  <c r="BC41" i="1"/>
  <c r="BK40" i="1"/>
  <c r="BE40" i="1"/>
  <c r="BK39" i="1"/>
  <c r="BI39" i="1"/>
  <c r="BE39" i="1"/>
  <c r="BC39" i="1"/>
  <c r="BK38" i="1"/>
  <c r="BE38" i="1"/>
  <c r="BK37" i="1"/>
  <c r="BI37" i="1"/>
  <c r="BE37" i="1"/>
  <c r="BC37" i="1"/>
  <c r="BK36" i="1"/>
  <c r="BE36" i="1"/>
  <c r="BK35" i="1"/>
  <c r="BI35" i="1"/>
  <c r="BE35" i="1"/>
  <c r="BC35" i="1"/>
  <c r="BK34" i="1"/>
  <c r="BE34" i="1"/>
  <c r="BK33" i="1"/>
  <c r="BI33" i="1"/>
  <c r="BE33" i="1"/>
  <c r="BC33" i="1"/>
  <c r="BK32" i="1"/>
  <c r="BE32" i="1"/>
  <c r="BK31" i="1"/>
  <c r="BI31" i="1"/>
  <c r="BE31" i="1"/>
  <c r="BC31" i="1"/>
  <c r="BK30" i="1"/>
  <c r="BE30" i="1"/>
  <c r="BK29" i="1"/>
  <c r="BI29" i="1"/>
  <c r="BE29" i="1"/>
  <c r="BC29" i="1"/>
  <c r="BK28" i="1"/>
  <c r="BE28" i="1"/>
  <c r="BK27" i="1"/>
  <c r="BI27" i="1"/>
  <c r="BE27" i="1"/>
  <c r="BC27" i="1"/>
  <c r="BK26" i="1"/>
  <c r="BE26" i="1"/>
  <c r="BK25" i="1"/>
  <c r="BI25" i="1"/>
  <c r="BE25" i="1"/>
  <c r="BC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E44" i="1"/>
  <c r="AE43" i="1"/>
  <c r="AC43" i="1"/>
  <c r="AE42" i="1"/>
  <c r="AE41" i="1"/>
  <c r="AC41" i="1"/>
  <c r="AE40" i="1"/>
  <c r="AE39" i="1"/>
  <c r="AC39" i="1"/>
  <c r="AE38" i="1"/>
  <c r="AE37" i="1"/>
  <c r="AC37" i="1"/>
  <c r="AE36" i="1"/>
  <c r="AE35" i="1"/>
  <c r="AC35" i="1"/>
  <c r="AE34" i="1"/>
  <c r="AE33" i="1"/>
  <c r="AC33" i="1"/>
  <c r="AE32" i="1"/>
  <c r="AE31" i="1"/>
  <c r="AC31" i="1"/>
  <c r="AE30" i="1"/>
  <c r="AE29" i="1"/>
  <c r="AC29" i="1"/>
  <c r="AE28" i="1"/>
  <c r="AE27" i="1"/>
  <c r="AC27" i="1"/>
  <c r="AE26" i="1"/>
  <c r="AE25" i="1"/>
  <c r="AC25" i="1"/>
  <c r="Y44" i="1"/>
  <c r="Y43" i="1"/>
  <c r="W43" i="1"/>
  <c r="Y42" i="1"/>
  <c r="Y41" i="1"/>
  <c r="W41" i="1"/>
  <c r="Y40" i="1"/>
  <c r="Y39" i="1"/>
  <c r="W39" i="1"/>
  <c r="Y38" i="1"/>
  <c r="Y37" i="1"/>
  <c r="W37" i="1"/>
  <c r="Y36" i="1"/>
  <c r="Y35" i="1"/>
  <c r="W35" i="1"/>
  <c r="Y34" i="1"/>
  <c r="Y33" i="1"/>
  <c r="W33" i="1"/>
  <c r="Y32" i="1"/>
  <c r="Y31" i="1"/>
  <c r="W31" i="1"/>
  <c r="Y30" i="1"/>
  <c r="Y29" i="1"/>
  <c r="W29" i="1"/>
  <c r="Y28" i="1"/>
  <c r="Y27" i="1"/>
  <c r="W27" i="1"/>
  <c r="Y26" i="1"/>
  <c r="Y25" i="1"/>
  <c r="W25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CQ21" i="1"/>
  <c r="CQ19" i="1"/>
  <c r="CP21" i="1"/>
  <c r="CP19" i="1"/>
  <c r="CO21" i="1"/>
  <c r="CO19" i="1"/>
  <c r="CN21" i="1"/>
  <c r="CN19" i="1"/>
  <c r="CM21" i="1"/>
  <c r="CM19" i="1"/>
  <c r="CL21" i="1"/>
  <c r="CL19" i="1"/>
  <c r="CK21" i="1"/>
  <c r="CK19" i="1"/>
  <c r="CJ21" i="1"/>
  <c r="CJ19" i="1"/>
  <c r="CI21" i="1"/>
  <c r="CI19" i="1"/>
  <c r="CH21" i="1"/>
  <c r="CH19" i="1"/>
  <c r="CG21" i="1"/>
  <c r="CG19" i="1"/>
  <c r="CF21" i="1"/>
  <c r="CF19" i="1"/>
  <c r="CE21" i="1"/>
  <c r="CE19" i="1"/>
  <c r="CD21" i="1"/>
  <c r="CD19" i="1"/>
  <c r="CC21" i="1"/>
  <c r="CC19" i="1"/>
  <c r="CB21" i="1"/>
  <c r="CB19" i="1"/>
  <c r="CA21" i="1"/>
  <c r="CA19" i="1"/>
  <c r="BZ21" i="1"/>
  <c r="BZ19" i="1"/>
  <c r="BY21" i="1"/>
  <c r="BY19" i="1"/>
  <c r="BX21" i="1"/>
  <c r="BX19" i="1"/>
  <c r="BW21" i="1"/>
  <c r="BW19" i="1"/>
  <c r="BV21" i="1"/>
  <c r="BV19" i="1"/>
  <c r="BU21" i="1"/>
  <c r="BU19" i="1"/>
  <c r="BT21" i="1"/>
  <c r="BT19" i="1"/>
  <c r="BS21" i="1"/>
  <c r="BS19" i="1"/>
  <c r="BR21" i="1"/>
  <c r="BR19" i="1"/>
  <c r="BQ21" i="1"/>
  <c r="BQ19" i="1"/>
  <c r="BP21" i="1"/>
  <c r="BP19" i="1"/>
  <c r="BO21" i="1"/>
  <c r="BO19" i="1"/>
  <c r="BK21" i="1"/>
  <c r="BK19" i="1"/>
  <c r="BI21" i="1"/>
  <c r="BI19" i="1"/>
  <c r="BG21" i="1"/>
  <c r="BG19" i="1"/>
  <c r="BE21" i="1"/>
  <c r="BE19" i="1"/>
  <c r="BC21" i="1"/>
  <c r="BC19" i="1"/>
  <c r="BA21" i="1"/>
  <c r="BA19" i="1"/>
  <c r="AY21" i="1"/>
  <c r="AY19" i="1"/>
  <c r="AW21" i="1"/>
  <c r="AW19" i="1"/>
  <c r="AU21" i="1"/>
  <c r="AU19" i="1"/>
  <c r="AS21" i="1"/>
  <c r="AS19" i="1"/>
  <c r="AQ21" i="1"/>
  <c r="AQ19" i="1"/>
  <c r="AO21" i="1"/>
  <c r="AO19" i="1"/>
  <c r="AM21" i="1"/>
  <c r="AM19" i="1"/>
  <c r="AK21" i="1"/>
  <c r="AK19" i="1"/>
  <c r="AI21" i="1"/>
  <c r="AI19" i="1"/>
  <c r="AG21" i="1"/>
  <c r="AG19" i="1"/>
  <c r="AE21" i="1"/>
  <c r="AE19" i="1"/>
  <c r="AC21" i="1"/>
  <c r="AC19" i="1"/>
  <c r="AA21" i="1"/>
  <c r="AA19" i="1"/>
  <c r="Y21" i="1"/>
  <c r="Y19" i="1"/>
  <c r="W21" i="1"/>
  <c r="W19" i="1"/>
  <c r="U21" i="1"/>
  <c r="U19" i="1"/>
  <c r="S21" i="1"/>
  <c r="S19" i="1"/>
  <c r="Q21" i="1"/>
  <c r="Q19" i="1"/>
  <c r="O21" i="1"/>
  <c r="O19" i="1"/>
  <c r="M21" i="1"/>
  <c r="M19" i="1"/>
  <c r="K21" i="1"/>
  <c r="K19" i="1"/>
  <c r="I21" i="1"/>
  <c r="I19" i="1"/>
  <c r="G21" i="1"/>
  <c r="G19" i="1"/>
  <c r="BK1" i="1"/>
  <c r="BI1" i="1"/>
  <c r="BG1" i="1"/>
  <c r="BE1" i="1"/>
  <c r="BC1" i="1"/>
  <c r="BA1" i="1"/>
  <c r="AY1" i="1"/>
  <c r="AW1" i="1"/>
  <c r="AU1" i="1"/>
  <c r="AS1" i="1"/>
  <c r="AQ1" i="1"/>
  <c r="AO1" i="1"/>
  <c r="AM1" i="1"/>
  <c r="AK1" i="1"/>
  <c r="AI1" i="1"/>
  <c r="AG1" i="1"/>
  <c r="AE1" i="1"/>
  <c r="AC1" i="1"/>
  <c r="AA1" i="1"/>
  <c r="Y1" i="1"/>
  <c r="W1" i="1"/>
  <c r="U1" i="1"/>
  <c r="S1" i="1"/>
  <c r="BR140" i="1" s="1"/>
  <c r="Q1" i="1"/>
  <c r="O1" i="1"/>
  <c r="M1" i="1"/>
  <c r="K1" i="1"/>
  <c r="I1" i="1"/>
  <c r="G1" i="1"/>
  <c r="E1" i="1"/>
  <c r="BN21" i="1"/>
  <c r="BN19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21" i="1"/>
  <c r="E19" i="1"/>
  <c r="BL2" i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D2" i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B2" i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X2" i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K183" i="1" l="1"/>
  <c r="BB183" i="1"/>
  <c r="AU216" i="1"/>
  <c r="CF207" i="1"/>
  <c r="BB180" i="1"/>
  <c r="Q171" i="1"/>
  <c r="AY150" i="1"/>
  <c r="AL98" i="1"/>
  <c r="CE99" i="1"/>
  <c r="U102" i="1"/>
  <c r="CA102" i="1"/>
  <c r="BX105" i="1"/>
  <c r="CB107" i="1"/>
  <c r="J110" i="1"/>
  <c r="BX110" i="1"/>
  <c r="BT113" i="1"/>
  <c r="AY114" i="1"/>
  <c r="BX118" i="1"/>
  <c r="CE135" i="1"/>
  <c r="BA137" i="1"/>
  <c r="O138" i="1"/>
  <c r="CC138" i="1"/>
  <c r="BV141" i="1"/>
  <c r="AW144" i="1"/>
  <c r="J101" i="1"/>
  <c r="CF105" i="1"/>
  <c r="CF110" i="1"/>
  <c r="AN135" i="1"/>
  <c r="AO140" i="1"/>
  <c r="BB98" i="1"/>
  <c r="AV99" i="1"/>
  <c r="R101" i="1"/>
  <c r="AU104" i="1"/>
  <c r="BA107" i="1"/>
  <c r="N108" i="1"/>
  <c r="BT108" i="1"/>
  <c r="BW111" i="1"/>
  <c r="AS113" i="1"/>
  <c r="Q116" i="1"/>
  <c r="BW116" i="1"/>
  <c r="BA134" i="1"/>
  <c r="AV135" i="1"/>
  <c r="R137" i="1"/>
  <c r="AW140" i="1"/>
  <c r="AR141" i="1"/>
  <c r="N143" i="1"/>
  <c r="R110" i="1"/>
  <c r="F105" i="1"/>
  <c r="AW105" i="1"/>
  <c r="J107" i="1"/>
  <c r="V108" i="1"/>
  <c r="CB108" i="1"/>
  <c r="CE111" i="1"/>
  <c r="BA113" i="1"/>
  <c r="N114" i="1"/>
  <c r="BT114" i="1"/>
  <c r="CE116" i="1"/>
  <c r="AR138" i="1"/>
  <c r="BA141" i="1"/>
  <c r="BZ144" i="1"/>
  <c r="AS134" i="1"/>
  <c r="CF279" i="1"/>
  <c r="N105" i="1"/>
  <c r="R107" i="1"/>
  <c r="AM110" i="1"/>
  <c r="AN111" i="1"/>
  <c r="V114" i="1"/>
  <c r="CB114" i="1"/>
  <c r="U135" i="1"/>
  <c r="AZ138" i="1"/>
  <c r="I141" i="1"/>
  <c r="CC143" i="1"/>
  <c r="AS107" i="1"/>
  <c r="CF118" i="1"/>
  <c r="BW98" i="1"/>
  <c r="BT101" i="1"/>
  <c r="J104" i="1"/>
  <c r="J121" i="1" s="1"/>
  <c r="J123" i="1" s="1"/>
  <c r="BX104" i="1"/>
  <c r="V105" i="1"/>
  <c r="AU110" i="1"/>
  <c r="AV111" i="1"/>
  <c r="R113" i="1"/>
  <c r="AL116" i="1"/>
  <c r="BV134" i="1"/>
  <c r="BT137" i="1"/>
  <c r="L140" i="1"/>
  <c r="Q141" i="1"/>
  <c r="L144" i="1"/>
  <c r="BY173" i="1"/>
  <c r="BA146" i="1"/>
  <c r="BR170" i="1"/>
  <c r="BS149" i="1"/>
  <c r="AM188" i="1"/>
  <c r="AM193" i="1" s="1"/>
  <c r="AM195" i="1" s="1"/>
  <c r="BX176" i="1"/>
  <c r="L170" i="1"/>
  <c r="U146" i="1"/>
  <c r="BV179" i="1"/>
  <c r="G218" i="1"/>
  <c r="BY206" i="1"/>
  <c r="P185" i="1"/>
  <c r="CD146" i="1"/>
  <c r="AT98" i="1"/>
  <c r="F108" i="1"/>
  <c r="I116" i="1"/>
  <c r="CF141" i="1"/>
  <c r="CE98" i="1"/>
  <c r="CB101" i="1"/>
  <c r="R104" i="1"/>
  <c r="CF104" i="1"/>
  <c r="AQ108" i="1"/>
  <c r="M111" i="1"/>
  <c r="AT116" i="1"/>
  <c r="CD134" i="1"/>
  <c r="CB137" i="1"/>
  <c r="T140" i="1"/>
  <c r="BZ140" i="1"/>
  <c r="CB113" i="1"/>
  <c r="J137" i="1"/>
  <c r="BW99" i="1"/>
  <c r="M102" i="1"/>
  <c r="BS102" i="1"/>
  <c r="BT107" i="1"/>
  <c r="AY108" i="1"/>
  <c r="U111" i="1"/>
  <c r="AQ114" i="1"/>
  <c r="BB116" i="1"/>
  <c r="BW135" i="1"/>
  <c r="AS137" i="1"/>
  <c r="G138" i="1"/>
  <c r="BU138" i="1"/>
  <c r="CH140" i="1"/>
  <c r="AT143" i="1"/>
  <c r="CG38" i="1"/>
  <c r="AO226" i="1"/>
  <c r="P406" i="1"/>
  <c r="CG404" i="1"/>
  <c r="BY404" i="1"/>
  <c r="AV404" i="1"/>
  <c r="AN404" i="1"/>
  <c r="S404" i="1"/>
  <c r="K404" i="1"/>
  <c r="CA401" i="1"/>
  <c r="BS401" i="1"/>
  <c r="AZ401" i="1"/>
  <c r="AR401" i="1"/>
  <c r="Q401" i="1"/>
  <c r="I401" i="1"/>
  <c r="CC398" i="1"/>
  <c r="BU398" i="1"/>
  <c r="AZ398" i="1"/>
  <c r="AR398" i="1"/>
  <c r="O398" i="1"/>
  <c r="G398" i="1"/>
  <c r="CE395" i="1"/>
  <c r="BW395" i="1"/>
  <c r="AV395" i="1"/>
  <c r="AN395" i="1"/>
  <c r="U395" i="1"/>
  <c r="M395" i="1"/>
  <c r="CG392" i="1"/>
  <c r="BY392" i="1"/>
  <c r="AV392" i="1"/>
  <c r="AN392" i="1"/>
  <c r="S392" i="1"/>
  <c r="K392" i="1"/>
  <c r="CF404" i="1"/>
  <c r="BX406" i="1"/>
  <c r="CE404" i="1"/>
  <c r="BW404" i="1"/>
  <c r="BB404" i="1"/>
  <c r="AT404" i="1"/>
  <c r="AL404" i="1"/>
  <c r="Q404" i="1"/>
  <c r="I404" i="1"/>
  <c r="CG401" i="1"/>
  <c r="BY401" i="1"/>
  <c r="AX401" i="1"/>
  <c r="AP401" i="1"/>
  <c r="O401" i="1"/>
  <c r="G401" i="1"/>
  <c r="CA398" i="1"/>
  <c r="BS398" i="1"/>
  <c r="AX398" i="1"/>
  <c r="AP398" i="1"/>
  <c r="U398" i="1"/>
  <c r="M398" i="1"/>
  <c r="CC395" i="1"/>
  <c r="BU395" i="1"/>
  <c r="BB395" i="1"/>
  <c r="AT395" i="1"/>
  <c r="AL395" i="1"/>
  <c r="S395" i="1"/>
  <c r="K395" i="1"/>
  <c r="CE392" i="1"/>
  <c r="BW392" i="1"/>
  <c r="BB392" i="1"/>
  <c r="AT392" i="1"/>
  <c r="AL392" i="1"/>
  <c r="Q392" i="1"/>
  <c r="I392" i="1"/>
  <c r="CG389" i="1"/>
  <c r="BY389" i="1"/>
  <c r="AX389" i="1"/>
  <c r="AP389" i="1"/>
  <c r="O389" i="1"/>
  <c r="G389" i="1"/>
  <c r="CA386" i="1"/>
  <c r="BS386" i="1"/>
  <c r="AX386" i="1"/>
  <c r="AP386" i="1"/>
  <c r="U386" i="1"/>
  <c r="M386" i="1"/>
  <c r="CD404" i="1"/>
  <c r="L406" i="1"/>
  <c r="CC404" i="1"/>
  <c r="CB404" i="1"/>
  <c r="BT404" i="1"/>
  <c r="AY404" i="1"/>
  <c r="AQ404" i="1"/>
  <c r="V404" i="1"/>
  <c r="N404" i="1"/>
  <c r="F404" i="1"/>
  <c r="CD401" i="1"/>
  <c r="BV401" i="1"/>
  <c r="AU401" i="1"/>
  <c r="AM401" i="1"/>
  <c r="T401" i="1"/>
  <c r="L401" i="1"/>
  <c r="CF398" i="1"/>
  <c r="CF413" i="1" s="1"/>
  <c r="CA404" i="1"/>
  <c r="CH404" i="1"/>
  <c r="AP404" i="1"/>
  <c r="P404" i="1"/>
  <c r="CC401" i="1"/>
  <c r="AV401" i="1"/>
  <c r="N401" i="1"/>
  <c r="BZ398" i="1"/>
  <c r="BZ413" i="1" s="1"/>
  <c r="AS398" i="1"/>
  <c r="V398" i="1"/>
  <c r="K398" i="1"/>
  <c r="CB395" i="1"/>
  <c r="BR395" i="1"/>
  <c r="AX395" i="1"/>
  <c r="AM395" i="1"/>
  <c r="Q395" i="1"/>
  <c r="G395" i="1"/>
  <c r="CA392" i="1"/>
  <c r="AS392" i="1"/>
  <c r="V392" i="1"/>
  <c r="L392" i="1"/>
  <c r="BZ389" i="1"/>
  <c r="AW389" i="1"/>
  <c r="AN389" i="1"/>
  <c r="U389" i="1"/>
  <c r="L389" i="1"/>
  <c r="CG386" i="1"/>
  <c r="BX386" i="1"/>
  <c r="BB386" i="1"/>
  <c r="AS386" i="1"/>
  <c r="N386" i="1"/>
  <c r="R370" i="1"/>
  <c r="CA368" i="1"/>
  <c r="BS368" i="1"/>
  <c r="AX368" i="1"/>
  <c r="AP368" i="1"/>
  <c r="U368" i="1"/>
  <c r="M368" i="1"/>
  <c r="BZ404" i="1"/>
  <c r="BA404" i="1"/>
  <c r="AO404" i="1"/>
  <c r="O404" i="1"/>
  <c r="CB401" i="1"/>
  <c r="AT401" i="1"/>
  <c r="M401" i="1"/>
  <c r="BY398" i="1"/>
  <c r="BB398" i="1"/>
  <c r="AQ398" i="1"/>
  <c r="T398" i="1"/>
  <c r="J398" i="1"/>
  <c r="CA395" i="1"/>
  <c r="AW395" i="1"/>
  <c r="P395" i="1"/>
  <c r="F395" i="1"/>
  <c r="BZ392" i="1"/>
  <c r="AR392" i="1"/>
  <c r="U392" i="1"/>
  <c r="J392" i="1"/>
  <c r="CH389" i="1"/>
  <c r="BX389" i="1"/>
  <c r="AV389" i="1"/>
  <c r="AM389" i="1"/>
  <c r="T389" i="1"/>
  <c r="K389" i="1"/>
  <c r="K409" i="1" s="1"/>
  <c r="K411" i="1" s="1"/>
  <c r="CF386" i="1"/>
  <c r="BW386" i="1"/>
  <c r="BA386" i="1"/>
  <c r="AR386" i="1"/>
  <c r="V386" i="1"/>
  <c r="L386" i="1"/>
  <c r="CH368" i="1"/>
  <c r="BZ368" i="1"/>
  <c r="BR368" i="1"/>
  <c r="AW368" i="1"/>
  <c r="AO368" i="1"/>
  <c r="T368" i="1"/>
  <c r="L368" i="1"/>
  <c r="BX404" i="1"/>
  <c r="AZ404" i="1"/>
  <c r="AM404" i="1"/>
  <c r="M404" i="1"/>
  <c r="BZ401" i="1"/>
  <c r="AS401" i="1"/>
  <c r="K401" i="1"/>
  <c r="BX398" i="1"/>
  <c r="BA398" i="1"/>
  <c r="AO398" i="1"/>
  <c r="S398" i="1"/>
  <c r="I398" i="1"/>
  <c r="BZ395" i="1"/>
  <c r="AU395" i="1"/>
  <c r="O395" i="1"/>
  <c r="BX392" i="1"/>
  <c r="BA392" i="1"/>
  <c r="AQ392" i="1"/>
  <c r="T392" i="1"/>
  <c r="H392" i="1"/>
  <c r="CF389" i="1"/>
  <c r="BW389" i="1"/>
  <c r="AU389" i="1"/>
  <c r="AL389" i="1"/>
  <c r="S389" i="1"/>
  <c r="J389" i="1"/>
  <c r="CE386" i="1"/>
  <c r="BV386" i="1"/>
  <c r="AZ386" i="1"/>
  <c r="AQ386" i="1"/>
  <c r="T386" i="1"/>
  <c r="K386" i="1"/>
  <c r="CG368" i="1"/>
  <c r="BY368" i="1"/>
  <c r="AV368" i="1"/>
  <c r="AN368" i="1"/>
  <c r="S368" i="1"/>
  <c r="K368" i="1"/>
  <c r="CC365" i="1"/>
  <c r="BU365" i="1"/>
  <c r="BB365" i="1"/>
  <c r="AT365" i="1"/>
  <c r="AL365" i="1"/>
  <c r="AL373" i="1" s="1"/>
  <c r="BV404" i="1"/>
  <c r="AX404" i="1"/>
  <c r="L404" i="1"/>
  <c r="BX401" i="1"/>
  <c r="AQ401" i="1"/>
  <c r="V401" i="1"/>
  <c r="J401" i="1"/>
  <c r="CH398" i="1"/>
  <c r="BW398" i="1"/>
  <c r="AY398" i="1"/>
  <c r="AN398" i="1"/>
  <c r="R398" i="1"/>
  <c r="H398" i="1"/>
  <c r="BY395" i="1"/>
  <c r="AS395" i="1"/>
  <c r="N395" i="1"/>
  <c r="CH392" i="1"/>
  <c r="BV392" i="1"/>
  <c r="AZ392" i="1"/>
  <c r="AP392" i="1"/>
  <c r="R392" i="1"/>
  <c r="G392" i="1"/>
  <c r="CE389" i="1"/>
  <c r="BV389" i="1"/>
  <c r="AT389" i="1"/>
  <c r="R389" i="1"/>
  <c r="I389" i="1"/>
  <c r="CD386" i="1"/>
  <c r="BU386" i="1"/>
  <c r="AY386" i="1"/>
  <c r="AO386" i="1"/>
  <c r="S386" i="1"/>
  <c r="J386" i="1"/>
  <c r="CF368" i="1"/>
  <c r="BX368" i="1"/>
  <c r="BU404" i="1"/>
  <c r="AW404" i="1"/>
  <c r="J404" i="1"/>
  <c r="BW401" i="1"/>
  <c r="BB401" i="1"/>
  <c r="AO401" i="1"/>
  <c r="U401" i="1"/>
  <c r="H401" i="1"/>
  <c r="CG398" i="1"/>
  <c r="BV398" i="1"/>
  <c r="AW398" i="1"/>
  <c r="AM398" i="1"/>
  <c r="Q398" i="1"/>
  <c r="F398" i="1"/>
  <c r="CH395" i="1"/>
  <c r="BX395" i="1"/>
  <c r="AR395" i="1"/>
  <c r="L395" i="1"/>
  <c r="CF392" i="1"/>
  <c r="BU392" i="1"/>
  <c r="AY392" i="1"/>
  <c r="AO392" i="1"/>
  <c r="P392" i="1"/>
  <c r="F392" i="1"/>
  <c r="CD389" i="1"/>
  <c r="BU389" i="1"/>
  <c r="BB389" i="1"/>
  <c r="AS389" i="1"/>
  <c r="Q389" i="1"/>
  <c r="H389" i="1"/>
  <c r="CC386" i="1"/>
  <c r="BT386" i="1"/>
  <c r="AW386" i="1"/>
  <c r="AN386" i="1"/>
  <c r="R386" i="1"/>
  <c r="I386" i="1"/>
  <c r="CE368" i="1"/>
  <c r="CE373" i="1" s="1"/>
  <c r="CE375" i="1" s="1"/>
  <c r="BW368" i="1"/>
  <c r="BB368" i="1"/>
  <c r="AT368" i="1"/>
  <c r="AL368" i="1"/>
  <c r="Q368" i="1"/>
  <c r="I368" i="1"/>
  <c r="BS404" i="1"/>
  <c r="AU404" i="1"/>
  <c r="U404" i="1"/>
  <c r="H404" i="1"/>
  <c r="CH401" i="1"/>
  <c r="BU401" i="1"/>
  <c r="BA401" i="1"/>
  <c r="AN401" i="1"/>
  <c r="S401" i="1"/>
  <c r="F401" i="1"/>
  <c r="F409" i="1" s="1"/>
  <c r="CE398" i="1"/>
  <c r="BT398" i="1"/>
  <c r="AV398" i="1"/>
  <c r="AL398" i="1"/>
  <c r="P398" i="1"/>
  <c r="CG395" i="1"/>
  <c r="BV395" i="1"/>
  <c r="BA395" i="1"/>
  <c r="BA409" i="1" s="1"/>
  <c r="BA411" i="1" s="1"/>
  <c r="AQ395" i="1"/>
  <c r="V395" i="1"/>
  <c r="J395" i="1"/>
  <c r="CD392" i="1"/>
  <c r="BT392" i="1"/>
  <c r="AX392" i="1"/>
  <c r="AM392" i="1"/>
  <c r="O392" i="1"/>
  <c r="CC389" i="1"/>
  <c r="BT389" i="1"/>
  <c r="BA389" i="1"/>
  <c r="AR389" i="1"/>
  <c r="P389" i="1"/>
  <c r="F389" i="1"/>
  <c r="CB386" i="1"/>
  <c r="BR386" i="1"/>
  <c r="AV386" i="1"/>
  <c r="AM386" i="1"/>
  <c r="Q386" i="1"/>
  <c r="H386" i="1"/>
  <c r="CD368" i="1"/>
  <c r="BV368" i="1"/>
  <c r="BA368" i="1"/>
  <c r="AS368" i="1"/>
  <c r="BG362" i="1" s="1"/>
  <c r="P368" i="1"/>
  <c r="H368" i="1"/>
  <c r="CH365" i="1"/>
  <c r="BZ365" i="1"/>
  <c r="BR365" i="1"/>
  <c r="AY365" i="1"/>
  <c r="AQ365" i="1"/>
  <c r="AR404" i="1"/>
  <c r="BG388" i="1" s="1"/>
  <c r="R404" i="1"/>
  <c r="CE401" i="1"/>
  <c r="BR401" i="1"/>
  <c r="AW401" i="1"/>
  <c r="P401" i="1"/>
  <c r="CB398" i="1"/>
  <c r="AT398" i="1"/>
  <c r="L398" i="1"/>
  <c r="CD395" i="1"/>
  <c r="BS395" i="1"/>
  <c r="AY395" i="1"/>
  <c r="AO395" i="1"/>
  <c r="R395" i="1"/>
  <c r="H395" i="1"/>
  <c r="CB392" i="1"/>
  <c r="BR392" i="1"/>
  <c r="AU392" i="1"/>
  <c r="M392" i="1"/>
  <c r="CA389" i="1"/>
  <c r="BR389" i="1"/>
  <c r="AY389" i="1"/>
  <c r="AO389" i="1"/>
  <c r="V389" i="1"/>
  <c r="M389" i="1"/>
  <c r="CH386" i="1"/>
  <c r="BY386" i="1"/>
  <c r="AT386" i="1"/>
  <c r="O386" i="1"/>
  <c r="F386" i="1"/>
  <c r="AX370" i="1"/>
  <c r="BH354" i="1" s="1"/>
  <c r="CB368" i="1"/>
  <c r="BT368" i="1"/>
  <c r="CM351" i="1" s="1"/>
  <c r="G404" i="1"/>
  <c r="R401" i="1"/>
  <c r="AU368" i="1"/>
  <c r="O368" i="1"/>
  <c r="CF365" i="1"/>
  <c r="BV365" i="1"/>
  <c r="AZ365" i="1"/>
  <c r="AO365" i="1"/>
  <c r="U365" i="1"/>
  <c r="M365" i="1"/>
  <c r="CH362" i="1"/>
  <c r="BZ362" i="1"/>
  <c r="BR362" i="1"/>
  <c r="AW362" i="1"/>
  <c r="AO362" i="1"/>
  <c r="T362" i="1"/>
  <c r="L362" i="1"/>
  <c r="CB359" i="1"/>
  <c r="BT359" i="1"/>
  <c r="BA359" i="1"/>
  <c r="AS359" i="1"/>
  <c r="R359" i="1"/>
  <c r="J359" i="1"/>
  <c r="CD356" i="1"/>
  <c r="BV356" i="1"/>
  <c r="BA356" i="1"/>
  <c r="AS356" i="1"/>
  <c r="P356" i="1"/>
  <c r="H356" i="1"/>
  <c r="CF353" i="1"/>
  <c r="BX353" i="1"/>
  <c r="AW353" i="1"/>
  <c r="AO353" i="1"/>
  <c r="V353" i="1"/>
  <c r="N353" i="1"/>
  <c r="F353" i="1"/>
  <c r="CA350" i="1"/>
  <c r="BS350" i="1"/>
  <c r="BR404" i="1"/>
  <c r="AW392" i="1"/>
  <c r="AZ389" i="1"/>
  <c r="P386" i="1"/>
  <c r="CD370" i="1"/>
  <c r="CN351" i="1" s="1"/>
  <c r="AR368" i="1"/>
  <c r="N368" i="1"/>
  <c r="CE365" i="1"/>
  <c r="BT365" i="1"/>
  <c r="AX365" i="1"/>
  <c r="AX373" i="1" s="1"/>
  <c r="AX375" i="1" s="1"/>
  <c r="AN365" i="1"/>
  <c r="T365" i="1"/>
  <c r="L365" i="1"/>
  <c r="CG362" i="1"/>
  <c r="BY362" i="1"/>
  <c r="AV362" i="1"/>
  <c r="AN362" i="1"/>
  <c r="S362" i="1"/>
  <c r="K362" i="1"/>
  <c r="CA359" i="1"/>
  <c r="BS359" i="1"/>
  <c r="AZ359" i="1"/>
  <c r="AR359" i="1"/>
  <c r="Q359" i="1"/>
  <c r="I359" i="1"/>
  <c r="CC356" i="1"/>
  <c r="CC377" i="1" s="1"/>
  <c r="BU356" i="1"/>
  <c r="AZ356" i="1"/>
  <c r="AR356" i="1"/>
  <c r="O356" i="1"/>
  <c r="G356" i="1"/>
  <c r="CE353" i="1"/>
  <c r="BW353" i="1"/>
  <c r="AV353" i="1"/>
  <c r="AN353" i="1"/>
  <c r="U353" i="1"/>
  <c r="M353" i="1"/>
  <c r="CH350" i="1"/>
  <c r="BZ350" i="1"/>
  <c r="BR350" i="1"/>
  <c r="AW350" i="1"/>
  <c r="AO350" i="1"/>
  <c r="T350" i="1"/>
  <c r="L350" i="1"/>
  <c r="CH332" i="1"/>
  <c r="BZ332" i="1"/>
  <c r="AY401" i="1"/>
  <c r="N398" i="1"/>
  <c r="T395" i="1"/>
  <c r="AQ389" i="1"/>
  <c r="BZ386" i="1"/>
  <c r="G386" i="1"/>
  <c r="CC368" i="1"/>
  <c r="AQ368" i="1"/>
  <c r="J368" i="1"/>
  <c r="AL401" i="1"/>
  <c r="CD398" i="1"/>
  <c r="I395" i="1"/>
  <c r="CB389" i="1"/>
  <c r="BU368" i="1"/>
  <c r="AM368" i="1"/>
  <c r="G368" i="1"/>
  <c r="CB365" i="1"/>
  <c r="AV365" i="1"/>
  <c r="R365" i="1"/>
  <c r="J365" i="1"/>
  <c r="J373" i="1" s="1"/>
  <c r="J375" i="1" s="1"/>
  <c r="AS404" i="1"/>
  <c r="CF401" i="1"/>
  <c r="BR398" i="1"/>
  <c r="AZ395" i="1"/>
  <c r="N392" i="1"/>
  <c r="BS389" i="1"/>
  <c r="F368" i="1"/>
  <c r="CA365" i="1"/>
  <c r="CA373" i="1" s="1"/>
  <c r="CA375" i="1" s="1"/>
  <c r="AU365" i="1"/>
  <c r="Q365" i="1"/>
  <c r="I365" i="1"/>
  <c r="CD362" i="1"/>
  <c r="BV362" i="1"/>
  <c r="BA362" i="1"/>
  <c r="AS362" i="1"/>
  <c r="P362" i="1"/>
  <c r="H362" i="1"/>
  <c r="CF359" i="1"/>
  <c r="BX359" i="1"/>
  <c r="AW359" i="1"/>
  <c r="AO359" i="1"/>
  <c r="V359" i="1"/>
  <c r="N359" i="1"/>
  <c r="F359" i="1"/>
  <c r="CH356" i="1"/>
  <c r="BZ356" i="1"/>
  <c r="BR356" i="1"/>
  <c r="AW356" i="1"/>
  <c r="AO356" i="1"/>
  <c r="T356" i="1"/>
  <c r="L356" i="1"/>
  <c r="BT401" i="1"/>
  <c r="BT409" i="1" s="1"/>
  <c r="BT411" i="1" s="1"/>
  <c r="AP395" i="1"/>
  <c r="CC392" i="1"/>
  <c r="AU386" i="1"/>
  <c r="BY365" i="1"/>
  <c r="AS365" i="1"/>
  <c r="P365" i="1"/>
  <c r="H365" i="1"/>
  <c r="CC362" i="1"/>
  <c r="BU362" i="1"/>
  <c r="AZ362" i="1"/>
  <c r="AR362" i="1"/>
  <c r="O362" i="1"/>
  <c r="G362" i="1"/>
  <c r="CE359" i="1"/>
  <c r="BW359" i="1"/>
  <c r="AV359" i="1"/>
  <c r="AN359" i="1"/>
  <c r="U359" i="1"/>
  <c r="M359" i="1"/>
  <c r="CG356" i="1"/>
  <c r="BY356" i="1"/>
  <c r="AV356" i="1"/>
  <c r="AN356" i="1"/>
  <c r="S356" i="1"/>
  <c r="K356" i="1"/>
  <c r="CA353" i="1"/>
  <c r="BS353" i="1"/>
  <c r="AZ353" i="1"/>
  <c r="AR353" i="1"/>
  <c r="Q353" i="1"/>
  <c r="I353" i="1"/>
  <c r="CD350" i="1"/>
  <c r="BV350" i="1"/>
  <c r="BA350" i="1"/>
  <c r="CF395" i="1"/>
  <c r="BS392" i="1"/>
  <c r="AL386" i="1"/>
  <c r="AZ368" i="1"/>
  <c r="V368" i="1"/>
  <c r="BX365" i="1"/>
  <c r="BX373" i="1" s="1"/>
  <c r="BX375" i="1" s="1"/>
  <c r="AR365" i="1"/>
  <c r="O365" i="1"/>
  <c r="G365" i="1"/>
  <c r="CB362" i="1"/>
  <c r="BT362" i="1"/>
  <c r="AY362" i="1"/>
  <c r="AQ362" i="1"/>
  <c r="V362" i="1"/>
  <c r="V373" i="1" s="1"/>
  <c r="V375" i="1" s="1"/>
  <c r="N362" i="1"/>
  <c r="F362" i="1"/>
  <c r="CD359" i="1"/>
  <c r="BV359" i="1"/>
  <c r="AU359" i="1"/>
  <c r="AM359" i="1"/>
  <c r="T359" i="1"/>
  <c r="L359" i="1"/>
  <c r="CF356" i="1"/>
  <c r="BX356" i="1"/>
  <c r="AU356" i="1"/>
  <c r="AM356" i="1"/>
  <c r="R356" i="1"/>
  <c r="J356" i="1"/>
  <c r="CH353" i="1"/>
  <c r="BZ353" i="1"/>
  <c r="BR353" i="1"/>
  <c r="AY353" i="1"/>
  <c r="AQ353" i="1"/>
  <c r="P353" i="1"/>
  <c r="H353" i="1"/>
  <c r="CC350" i="1"/>
  <c r="BU350" i="1"/>
  <c r="AZ350" i="1"/>
  <c r="AR350" i="1"/>
  <c r="O350" i="1"/>
  <c r="G350" i="1"/>
  <c r="T404" i="1"/>
  <c r="AU398" i="1"/>
  <c r="BT395" i="1"/>
  <c r="N389" i="1"/>
  <c r="AY368" i="1"/>
  <c r="BG352" i="1" s="1"/>
  <c r="R368" i="1"/>
  <c r="F365" i="1"/>
  <c r="CA362" i="1"/>
  <c r="AU362" i="1"/>
  <c r="R362" i="1"/>
  <c r="CH359" i="1"/>
  <c r="AP359" i="1"/>
  <c r="O359" i="1"/>
  <c r="BT356" i="1"/>
  <c r="AQ356" i="1"/>
  <c r="N356" i="1"/>
  <c r="BU353" i="1"/>
  <c r="AX353" i="1"/>
  <c r="K353" i="1"/>
  <c r="BX350" i="1"/>
  <c r="AV350" i="1"/>
  <c r="AL350" i="1"/>
  <c r="P350" i="1"/>
  <c r="BY332" i="1"/>
  <c r="AV332" i="1"/>
  <c r="AN332" i="1"/>
  <c r="S332" i="1"/>
  <c r="K332" i="1"/>
  <c r="CA329" i="1"/>
  <c r="BS329" i="1"/>
  <c r="AZ329" i="1"/>
  <c r="AR329" i="1"/>
  <c r="Q329" i="1"/>
  <c r="I329" i="1"/>
  <c r="CC326" i="1"/>
  <c r="BU326" i="1"/>
  <c r="AZ326" i="1"/>
  <c r="AR326" i="1"/>
  <c r="O326" i="1"/>
  <c r="G326" i="1"/>
  <c r="CE323" i="1"/>
  <c r="BW323" i="1"/>
  <c r="AV323" i="1"/>
  <c r="AN323" i="1"/>
  <c r="U323" i="1"/>
  <c r="M323" i="1"/>
  <c r="CH320" i="1"/>
  <c r="BZ320" i="1"/>
  <c r="BR320" i="1"/>
  <c r="AW320" i="1"/>
  <c r="AO320" i="1"/>
  <c r="T320" i="1"/>
  <c r="L320" i="1"/>
  <c r="BX362" i="1"/>
  <c r="AT362" i="1"/>
  <c r="Q362" i="1"/>
  <c r="CG359" i="1"/>
  <c r="AL359" i="1"/>
  <c r="K359" i="1"/>
  <c r="BS356" i="1"/>
  <c r="AP356" i="1"/>
  <c r="M356" i="1"/>
  <c r="BT353" i="1"/>
  <c r="AU353" i="1"/>
  <c r="J353" i="1"/>
  <c r="BW350" i="1"/>
  <c r="AU350" i="1"/>
  <c r="N350" i="1"/>
  <c r="CG332" i="1"/>
  <c r="BX332" i="1"/>
  <c r="AU332" i="1"/>
  <c r="AM332" i="1"/>
  <c r="R332" i="1"/>
  <c r="J332" i="1"/>
  <c r="CH329" i="1"/>
  <c r="BZ329" i="1"/>
  <c r="BR329" i="1"/>
  <c r="BR337" i="1" s="1"/>
  <c r="AY329" i="1"/>
  <c r="AQ329" i="1"/>
  <c r="P329" i="1"/>
  <c r="H329" i="1"/>
  <c r="CB326" i="1"/>
  <c r="BT326" i="1"/>
  <c r="AY326" i="1"/>
  <c r="AQ326" i="1"/>
  <c r="V326" i="1"/>
  <c r="N326" i="1"/>
  <c r="F326" i="1"/>
  <c r="CD323" i="1"/>
  <c r="BV323" i="1"/>
  <c r="AU323" i="1"/>
  <c r="AM323" i="1"/>
  <c r="T323" i="1"/>
  <c r="L323" i="1"/>
  <c r="BW362" i="1"/>
  <c r="AP362" i="1"/>
  <c r="M362" i="1"/>
  <c r="CC359" i="1"/>
  <c r="H359" i="1"/>
  <c r="AL356" i="1"/>
  <c r="I356" i="1"/>
  <c r="CG353" i="1"/>
  <c r="AT353" i="1"/>
  <c r="G353" i="1"/>
  <c r="BT350" i="1"/>
  <c r="AT350" i="1"/>
  <c r="M350" i="1"/>
  <c r="CF332" i="1"/>
  <c r="BW332" i="1"/>
  <c r="BW337" i="1" s="1"/>
  <c r="BW339" i="1" s="1"/>
  <c r="BB332" i="1"/>
  <c r="AT332" i="1"/>
  <c r="AL332" i="1"/>
  <c r="Q332" i="1"/>
  <c r="I332" i="1"/>
  <c r="CG329" i="1"/>
  <c r="BY329" i="1"/>
  <c r="AX329" i="1"/>
  <c r="AP329" i="1"/>
  <c r="O329" i="1"/>
  <c r="G329" i="1"/>
  <c r="CA326" i="1"/>
  <c r="BS326" i="1"/>
  <c r="AX326" i="1"/>
  <c r="AP326" i="1"/>
  <c r="U326" i="1"/>
  <c r="M326" i="1"/>
  <c r="CC323" i="1"/>
  <c r="BU323" i="1"/>
  <c r="BB323" i="1"/>
  <c r="AT323" i="1"/>
  <c r="AL323" i="1"/>
  <c r="S323" i="1"/>
  <c r="BS362" i="1"/>
  <c r="AM362" i="1"/>
  <c r="J362" i="1"/>
  <c r="BZ359" i="1"/>
  <c r="BB359" i="1"/>
  <c r="G359" i="1"/>
  <c r="F356" i="1"/>
  <c r="CD353" i="1"/>
  <c r="AS353" i="1"/>
  <c r="T353" i="1"/>
  <c r="CG350" i="1"/>
  <c r="AS350" i="1"/>
  <c r="V350" i="1"/>
  <c r="K350" i="1"/>
  <c r="CE332" i="1"/>
  <c r="BV332" i="1"/>
  <c r="BA332" i="1"/>
  <c r="BG323" i="1" s="1"/>
  <c r="AS332" i="1"/>
  <c r="P332" i="1"/>
  <c r="H332" i="1"/>
  <c r="CF329" i="1"/>
  <c r="BX329" i="1"/>
  <c r="AW329" i="1"/>
  <c r="AO329" i="1"/>
  <c r="V329" i="1"/>
  <c r="V337" i="1" s="1"/>
  <c r="V339" i="1" s="1"/>
  <c r="N329" i="1"/>
  <c r="F329" i="1"/>
  <c r="CH326" i="1"/>
  <c r="BZ326" i="1"/>
  <c r="BR326" i="1"/>
  <c r="AW326" i="1"/>
  <c r="AO326" i="1"/>
  <c r="T326" i="1"/>
  <c r="L326" i="1"/>
  <c r="CB323" i="1"/>
  <c r="BT323" i="1"/>
  <c r="BA323" i="1"/>
  <c r="AS323" i="1"/>
  <c r="R323" i="1"/>
  <c r="J323" i="1"/>
  <c r="CE320" i="1"/>
  <c r="BW320" i="1"/>
  <c r="CG365" i="1"/>
  <c r="BA365" i="1"/>
  <c r="V365" i="1"/>
  <c r="AL362" i="1"/>
  <c r="I362" i="1"/>
  <c r="BY359" i="1"/>
  <c r="AY359" i="1"/>
  <c r="CE356" i="1"/>
  <c r="BB356" i="1"/>
  <c r="CC353" i="1"/>
  <c r="AP353" i="1"/>
  <c r="S353" i="1"/>
  <c r="CF350" i="1"/>
  <c r="AQ350" i="1"/>
  <c r="U350" i="1"/>
  <c r="J350" i="1"/>
  <c r="CD332" i="1"/>
  <c r="BU332" i="1"/>
  <c r="AZ332" i="1"/>
  <c r="AR332" i="1"/>
  <c r="O332" i="1"/>
  <c r="G332" i="1"/>
  <c r="CE329" i="1"/>
  <c r="BW329" i="1"/>
  <c r="AV329" i="1"/>
  <c r="AN329" i="1"/>
  <c r="U329" i="1"/>
  <c r="M329" i="1"/>
  <c r="CG326" i="1"/>
  <c r="BY326" i="1"/>
  <c r="AV326" i="1"/>
  <c r="AN326" i="1"/>
  <c r="S326" i="1"/>
  <c r="K326" i="1"/>
  <c r="CA323" i="1"/>
  <c r="BS323" i="1"/>
  <c r="AZ323" i="1"/>
  <c r="AR323" i="1"/>
  <c r="Q323" i="1"/>
  <c r="I323" i="1"/>
  <c r="CD320" i="1"/>
  <c r="CD365" i="1"/>
  <c r="AW365" i="1"/>
  <c r="S365" i="1"/>
  <c r="BU359" i="1"/>
  <c r="AX359" i="1"/>
  <c r="CB356" i="1"/>
  <c r="AY356" i="1"/>
  <c r="V356" i="1"/>
  <c r="CB353" i="1"/>
  <c r="AM353" i="1"/>
  <c r="R353" i="1"/>
  <c r="CE350" i="1"/>
  <c r="BB350" i="1"/>
  <c r="AP350" i="1"/>
  <c r="AP377" i="1" s="1"/>
  <c r="S350" i="1"/>
  <c r="I350" i="1"/>
  <c r="CC332" i="1"/>
  <c r="BT332" i="1"/>
  <c r="AY332" i="1"/>
  <c r="AQ332" i="1"/>
  <c r="V332" i="1"/>
  <c r="N332" i="1"/>
  <c r="F332" i="1"/>
  <c r="CD329" i="1"/>
  <c r="BV329" i="1"/>
  <c r="AU329" i="1"/>
  <c r="AM329" i="1"/>
  <c r="T329" i="1"/>
  <c r="L329" i="1"/>
  <c r="CF326" i="1"/>
  <c r="BX326" i="1"/>
  <c r="AU326" i="1"/>
  <c r="AM326" i="1"/>
  <c r="R326" i="1"/>
  <c r="AM365" i="1"/>
  <c r="S359" i="1"/>
  <c r="AX356" i="1"/>
  <c r="O353" i="1"/>
  <c r="Q350" i="1"/>
  <c r="U332" i="1"/>
  <c r="CC329" i="1"/>
  <c r="BB329" i="1"/>
  <c r="BW326" i="1"/>
  <c r="AL326" i="1"/>
  <c r="BX323" i="1"/>
  <c r="AW323" i="1"/>
  <c r="V323" i="1"/>
  <c r="BW365" i="1"/>
  <c r="P359" i="1"/>
  <c r="AT356" i="1"/>
  <c r="BB353" i="1"/>
  <c r="L353" i="1"/>
  <c r="AY350" i="1"/>
  <c r="H350" i="1"/>
  <c r="T332" i="1"/>
  <c r="CB329" i="1"/>
  <c r="BA329" i="1"/>
  <c r="S329" i="1"/>
  <c r="BV326" i="1"/>
  <c r="BR323" i="1"/>
  <c r="AQ323" i="1"/>
  <c r="P323" i="1"/>
  <c r="BV320" i="1"/>
  <c r="AZ320" i="1"/>
  <c r="AQ320" i="1"/>
  <c r="U320" i="1"/>
  <c r="K320" i="1"/>
  <c r="CA317" i="1"/>
  <c r="BS317" i="1"/>
  <c r="AZ317" i="1"/>
  <c r="AZ341" i="1" s="1"/>
  <c r="AR317" i="1"/>
  <c r="Q317" i="1"/>
  <c r="I317" i="1"/>
  <c r="CD314" i="1"/>
  <c r="BV314" i="1"/>
  <c r="BA314" i="1"/>
  <c r="AS314" i="1"/>
  <c r="P314" i="1"/>
  <c r="H314" i="1"/>
  <c r="CF298" i="1"/>
  <c r="AS298" i="1"/>
  <c r="CE296" i="1"/>
  <c r="BW296" i="1"/>
  <c r="BB296" i="1"/>
  <c r="AT296" i="1"/>
  <c r="AL296" i="1"/>
  <c r="BG284" i="1" s="1"/>
  <c r="Q296" i="1"/>
  <c r="I296" i="1"/>
  <c r="CG293" i="1"/>
  <c r="BY293" i="1"/>
  <c r="AY293" i="1"/>
  <c r="AQ293" i="1"/>
  <c r="P293" i="1"/>
  <c r="H293" i="1"/>
  <c r="H301" i="1" s="1"/>
  <c r="H303" i="1" s="1"/>
  <c r="CB290" i="1"/>
  <c r="BT290" i="1"/>
  <c r="AY290" i="1"/>
  <c r="AQ290" i="1"/>
  <c r="V290" i="1"/>
  <c r="N290" i="1"/>
  <c r="F290" i="1"/>
  <c r="CD287" i="1"/>
  <c r="CD301" i="1" s="1"/>
  <c r="CD303" i="1" s="1"/>
  <c r="BV287" i="1"/>
  <c r="AU287" i="1"/>
  <c r="AM287" i="1"/>
  <c r="T287" i="1"/>
  <c r="L287" i="1"/>
  <c r="BS365" i="1"/>
  <c r="BB362" i="1"/>
  <c r="AT359" i="1"/>
  <c r="BA353" i="1"/>
  <c r="AX350" i="1"/>
  <c r="F350" i="1"/>
  <c r="AX332" i="1"/>
  <c r="M332" i="1"/>
  <c r="BU329" i="1"/>
  <c r="AT329" i="1"/>
  <c r="R329" i="1"/>
  <c r="R337" i="1" s="1"/>
  <c r="R339" i="1" s="1"/>
  <c r="AP323" i="1"/>
  <c r="O323" i="1"/>
  <c r="CG320" i="1"/>
  <c r="BU320" i="1"/>
  <c r="AY320" i="1"/>
  <c r="AP320" i="1"/>
  <c r="S320" i="1"/>
  <c r="J320" i="1"/>
  <c r="J337" i="1" s="1"/>
  <c r="J339" i="1" s="1"/>
  <c r="CH317" i="1"/>
  <c r="BZ317" i="1"/>
  <c r="BR317" i="1"/>
  <c r="AY317" i="1"/>
  <c r="AQ317" i="1"/>
  <c r="P317" i="1"/>
  <c r="H317" i="1"/>
  <c r="CC314" i="1"/>
  <c r="BU314" i="1"/>
  <c r="AZ314" i="1"/>
  <c r="AR314" i="1"/>
  <c r="O314" i="1"/>
  <c r="G314" i="1"/>
  <c r="AZ298" i="1"/>
  <c r="M298" i="1"/>
  <c r="CD296" i="1"/>
  <c r="CM277" i="1" s="1"/>
  <c r="BV296" i="1"/>
  <c r="BA296" i="1"/>
  <c r="AS296" i="1"/>
  <c r="P296" i="1"/>
  <c r="H296" i="1"/>
  <c r="CF293" i="1"/>
  <c r="BX293" i="1"/>
  <c r="AX293" i="1"/>
  <c r="AX301" i="1" s="1"/>
  <c r="AX303" i="1" s="1"/>
  <c r="AP293" i="1"/>
  <c r="O293" i="1"/>
  <c r="G293" i="1"/>
  <c r="AX362" i="1"/>
  <c r="AQ359" i="1"/>
  <c r="BY353" i="1"/>
  <c r="AL353" i="1"/>
  <c r="AN350" i="1"/>
  <c r="AN377" i="1" s="1"/>
  <c r="AW332" i="1"/>
  <c r="L332" i="1"/>
  <c r="BT329" i="1"/>
  <c r="AS329" i="1"/>
  <c r="K329" i="1"/>
  <c r="Q326" i="1"/>
  <c r="CH323" i="1"/>
  <c r="AO323" i="1"/>
  <c r="N323" i="1"/>
  <c r="CF320" i="1"/>
  <c r="BT320" i="1"/>
  <c r="AX320" i="1"/>
  <c r="AN320" i="1"/>
  <c r="R320" i="1"/>
  <c r="I320" i="1"/>
  <c r="CG317" i="1"/>
  <c r="BY317" i="1"/>
  <c r="AX317" i="1"/>
  <c r="AP317" i="1"/>
  <c r="O317" i="1"/>
  <c r="G317" i="1"/>
  <c r="CB314" i="1"/>
  <c r="BT314" i="1"/>
  <c r="AY314" i="1"/>
  <c r="AQ314" i="1"/>
  <c r="V314" i="1"/>
  <c r="N314" i="1"/>
  <c r="F314" i="1"/>
  <c r="T298" i="1"/>
  <c r="CC296" i="1"/>
  <c r="BU296" i="1"/>
  <c r="AZ296" i="1"/>
  <c r="AR296" i="1"/>
  <c r="O296" i="1"/>
  <c r="G296" i="1"/>
  <c r="CE293" i="1"/>
  <c r="BW293" i="1"/>
  <c r="AW293" i="1"/>
  <c r="AO293" i="1"/>
  <c r="V293" i="1"/>
  <c r="N293" i="1"/>
  <c r="F293" i="1"/>
  <c r="CH290" i="1"/>
  <c r="BZ290" i="1"/>
  <c r="CA356" i="1"/>
  <c r="U356" i="1"/>
  <c r="BV353" i="1"/>
  <c r="AM350" i="1"/>
  <c r="CB332" i="1"/>
  <c r="AP332" i="1"/>
  <c r="AL329" i="1"/>
  <c r="J329" i="1"/>
  <c r="BB326" i="1"/>
  <c r="P326" i="1"/>
  <c r="CG323" i="1"/>
  <c r="K323" i="1"/>
  <c r="CC320" i="1"/>
  <c r="BS320" i="1"/>
  <c r="AV320" i="1"/>
  <c r="AM320" i="1"/>
  <c r="Q320" i="1"/>
  <c r="H320" i="1"/>
  <c r="CF317" i="1"/>
  <c r="BX317" i="1"/>
  <c r="AW317" i="1"/>
  <c r="AO317" i="1"/>
  <c r="V317" i="1"/>
  <c r="N317" i="1"/>
  <c r="F317" i="1"/>
  <c r="CA314" i="1"/>
  <c r="BS314" i="1"/>
  <c r="AX314" i="1"/>
  <c r="AP314" i="1"/>
  <c r="U314" i="1"/>
  <c r="M314" i="1"/>
  <c r="BU298" i="1"/>
  <c r="CB296" i="1"/>
  <c r="BT296" i="1"/>
  <c r="AY296" i="1"/>
  <c r="AQ296" i="1"/>
  <c r="V296" i="1"/>
  <c r="N296" i="1"/>
  <c r="F296" i="1"/>
  <c r="CD293" i="1"/>
  <c r="BV293" i="1"/>
  <c r="AV293" i="1"/>
  <c r="AN293" i="1"/>
  <c r="U293" i="1"/>
  <c r="U301" i="1" s="1"/>
  <c r="U303" i="1" s="1"/>
  <c r="M293" i="1"/>
  <c r="CG290" i="1"/>
  <c r="BY290" i="1"/>
  <c r="AV290" i="1"/>
  <c r="AN290" i="1"/>
  <c r="S290" i="1"/>
  <c r="K290" i="1"/>
  <c r="CA287" i="1"/>
  <c r="CA305" i="1" s="1"/>
  <c r="BS287" i="1"/>
  <c r="AZ287" i="1"/>
  <c r="AR287" i="1"/>
  <c r="Q287" i="1"/>
  <c r="I287" i="1"/>
  <c r="N365" i="1"/>
  <c r="BR359" i="1"/>
  <c r="BW356" i="1"/>
  <c r="Q356" i="1"/>
  <c r="CB350" i="1"/>
  <c r="CA332" i="1"/>
  <c r="AO332" i="1"/>
  <c r="BA326" i="1"/>
  <c r="J326" i="1"/>
  <c r="CF323" i="1"/>
  <c r="H323" i="1"/>
  <c r="CB320" i="1"/>
  <c r="AU320" i="1"/>
  <c r="AL320" i="1"/>
  <c r="P320" i="1"/>
  <c r="G320" i="1"/>
  <c r="CE317" i="1"/>
  <c r="BW317" i="1"/>
  <c r="AV317" i="1"/>
  <c r="AV337" i="1" s="1"/>
  <c r="AV339" i="1" s="1"/>
  <c r="AN317" i="1"/>
  <c r="U317" i="1"/>
  <c r="M317" i="1"/>
  <c r="CH314" i="1"/>
  <c r="BZ314" i="1"/>
  <c r="BR314" i="1"/>
  <c r="AW314" i="1"/>
  <c r="AO314" i="1"/>
  <c r="T314" i="1"/>
  <c r="L314" i="1"/>
  <c r="CA296" i="1"/>
  <c r="BS296" i="1"/>
  <c r="AX296" i="1"/>
  <c r="AP296" i="1"/>
  <c r="U296" i="1"/>
  <c r="M296" i="1"/>
  <c r="AA277" i="1" s="1"/>
  <c r="CC293" i="1"/>
  <c r="BU293" i="1"/>
  <c r="AU293" i="1"/>
  <c r="AM293" i="1"/>
  <c r="T293" i="1"/>
  <c r="L293" i="1"/>
  <c r="CF290" i="1"/>
  <c r="BX290" i="1"/>
  <c r="AU290" i="1"/>
  <c r="AM290" i="1"/>
  <c r="R290" i="1"/>
  <c r="J290" i="1"/>
  <c r="CH287" i="1"/>
  <c r="BZ287" i="1"/>
  <c r="BR287" i="1"/>
  <c r="AY287" i="1"/>
  <c r="AY305" i="1" s="1"/>
  <c r="AQ287" i="1"/>
  <c r="P287" i="1"/>
  <c r="H287" i="1"/>
  <c r="K365" i="1"/>
  <c r="CF362" i="1"/>
  <c r="U362" i="1"/>
  <c r="BY350" i="1"/>
  <c r="BS332" i="1"/>
  <c r="CE326" i="1"/>
  <c r="AT326" i="1"/>
  <c r="I326" i="1"/>
  <c r="BZ323" i="1"/>
  <c r="AY323" i="1"/>
  <c r="G323" i="1"/>
  <c r="CA320" i="1"/>
  <c r="AT320" i="1"/>
  <c r="O320" i="1"/>
  <c r="F320" i="1"/>
  <c r="CD317" i="1"/>
  <c r="BV317" i="1"/>
  <c r="AU317" i="1"/>
  <c r="AM317" i="1"/>
  <c r="T317" i="1"/>
  <c r="L317" i="1"/>
  <c r="L341" i="1" s="1"/>
  <c r="CG314" i="1"/>
  <c r="BY314" i="1"/>
  <c r="AV314" i="1"/>
  <c r="AN314" i="1"/>
  <c r="S314" i="1"/>
  <c r="K314" i="1"/>
  <c r="F323" i="1"/>
  <c r="AR320" i="1"/>
  <c r="AU314" i="1"/>
  <c r="J314" i="1"/>
  <c r="CF296" i="1"/>
  <c r="AV296" i="1"/>
  <c r="S296" i="1"/>
  <c r="CH293" i="1"/>
  <c r="AR293" i="1"/>
  <c r="Q293" i="1"/>
  <c r="CC290" i="1"/>
  <c r="AR290" i="1"/>
  <c r="Q290" i="1"/>
  <c r="CF287" i="1"/>
  <c r="BT287" i="1"/>
  <c r="AW287" i="1"/>
  <c r="O287" i="1"/>
  <c r="CH284" i="1"/>
  <c r="CH301" i="1" s="1"/>
  <c r="CH303" i="1" s="1"/>
  <c r="BZ284" i="1"/>
  <c r="BR284" i="1"/>
  <c r="AW284" i="1"/>
  <c r="AO284" i="1"/>
  <c r="T284" i="1"/>
  <c r="L284" i="1"/>
  <c r="CB281" i="1"/>
  <c r="BT281" i="1"/>
  <c r="BT301" i="1" s="1"/>
  <c r="BT303" i="1" s="1"/>
  <c r="BA281" i="1"/>
  <c r="AS281" i="1"/>
  <c r="R281" i="1"/>
  <c r="J281" i="1"/>
  <c r="CD278" i="1"/>
  <c r="BV278" i="1"/>
  <c r="BA278" i="1"/>
  <c r="AS278" i="1"/>
  <c r="AS301" i="1" s="1"/>
  <c r="AS303" i="1" s="1"/>
  <c r="P278" i="1"/>
  <c r="H278" i="1"/>
  <c r="AR262" i="1"/>
  <c r="CD260" i="1"/>
  <c r="BV260" i="1"/>
  <c r="BA260" i="1"/>
  <c r="AS260" i="1"/>
  <c r="P260" i="1"/>
  <c r="P269" i="1" s="1"/>
  <c r="H260" i="1"/>
  <c r="CF257" i="1"/>
  <c r="BX257" i="1"/>
  <c r="AW257" i="1"/>
  <c r="AO257" i="1"/>
  <c r="V257" i="1"/>
  <c r="N257" i="1"/>
  <c r="BY320" i="1"/>
  <c r="BY337" i="1" s="1"/>
  <c r="BY339" i="1" s="1"/>
  <c r="CF314" i="1"/>
  <c r="AT314" i="1"/>
  <c r="I314" i="1"/>
  <c r="BZ296" i="1"/>
  <c r="AU296" i="1"/>
  <c r="R296" i="1"/>
  <c r="CB293" i="1"/>
  <c r="AL293" i="1"/>
  <c r="K293" i="1"/>
  <c r="CA290" i="1"/>
  <c r="BB290" i="1"/>
  <c r="AP290" i="1"/>
  <c r="P290" i="1"/>
  <c r="CE287" i="1"/>
  <c r="AV287" i="1"/>
  <c r="N287" i="1"/>
  <c r="CG284" i="1"/>
  <c r="BY284" i="1"/>
  <c r="AV284" i="1"/>
  <c r="AN284" i="1"/>
  <c r="S284" i="1"/>
  <c r="K284" i="1"/>
  <c r="CA281" i="1"/>
  <c r="BS281" i="1"/>
  <c r="BS305" i="1" s="1"/>
  <c r="AZ281" i="1"/>
  <c r="AR281" i="1"/>
  <c r="Q281" i="1"/>
  <c r="I281" i="1"/>
  <c r="CC278" i="1"/>
  <c r="BU278" i="1"/>
  <c r="AZ278" i="1"/>
  <c r="AR278" i="1"/>
  <c r="O278" i="1"/>
  <c r="G278" i="1"/>
  <c r="CD262" i="1"/>
  <c r="AY262" i="1"/>
  <c r="CC260" i="1"/>
  <c r="BU260" i="1"/>
  <c r="AZ260" i="1"/>
  <c r="AR260" i="1"/>
  <c r="BG245" i="1" s="1"/>
  <c r="O260" i="1"/>
  <c r="G260" i="1"/>
  <c r="H326" i="1"/>
  <c r="BX320" i="1"/>
  <c r="CC317" i="1"/>
  <c r="BB317" i="1"/>
  <c r="CE314" i="1"/>
  <c r="AM314" i="1"/>
  <c r="BY296" i="1"/>
  <c r="AO296" i="1"/>
  <c r="L296" i="1"/>
  <c r="CA293" i="1"/>
  <c r="J293" i="1"/>
  <c r="BW290" i="1"/>
  <c r="BA290" i="1"/>
  <c r="AO290" i="1"/>
  <c r="AO301" i="1" s="1"/>
  <c r="AO303" i="1" s="1"/>
  <c r="O290" i="1"/>
  <c r="CC287" i="1"/>
  <c r="AT287" i="1"/>
  <c r="M287" i="1"/>
  <c r="CF284" i="1"/>
  <c r="BX284" i="1"/>
  <c r="AU284" i="1"/>
  <c r="AM284" i="1"/>
  <c r="AM305" i="1" s="1"/>
  <c r="R284" i="1"/>
  <c r="J284" i="1"/>
  <c r="CH281" i="1"/>
  <c r="BZ281" i="1"/>
  <c r="BR281" i="1"/>
  <c r="AY281" i="1"/>
  <c r="AQ281" i="1"/>
  <c r="P281" i="1"/>
  <c r="P301" i="1" s="1"/>
  <c r="P303" i="1" s="1"/>
  <c r="H281" i="1"/>
  <c r="CB278" i="1"/>
  <c r="BT278" i="1"/>
  <c r="AY278" i="1"/>
  <c r="AQ278" i="1"/>
  <c r="V278" i="1"/>
  <c r="N278" i="1"/>
  <c r="F278" i="1"/>
  <c r="K262" i="1"/>
  <c r="CB260" i="1"/>
  <c r="BT260" i="1"/>
  <c r="AY260" i="1"/>
  <c r="AQ260" i="1"/>
  <c r="V260" i="1"/>
  <c r="N260" i="1"/>
  <c r="F260" i="1"/>
  <c r="AP365" i="1"/>
  <c r="AX323" i="1"/>
  <c r="V320" i="1"/>
  <c r="CB317" i="1"/>
  <c r="BA317" i="1"/>
  <c r="S317" i="1"/>
  <c r="BX314" i="1"/>
  <c r="AL314" i="1"/>
  <c r="BX296" i="1"/>
  <c r="AN296" i="1"/>
  <c r="K296" i="1"/>
  <c r="BZ293" i="1"/>
  <c r="BB293" i="1"/>
  <c r="I293" i="1"/>
  <c r="BV290" i="1"/>
  <c r="AZ290" i="1"/>
  <c r="AZ305" i="1" s="1"/>
  <c r="AL290" i="1"/>
  <c r="M290" i="1"/>
  <c r="CB287" i="1"/>
  <c r="AS287" i="1"/>
  <c r="K287" i="1"/>
  <c r="CE284" i="1"/>
  <c r="BW284" i="1"/>
  <c r="BB284" i="1"/>
  <c r="AT284" i="1"/>
  <c r="AL284" i="1"/>
  <c r="Q284" i="1"/>
  <c r="I284" i="1"/>
  <c r="CG281" i="1"/>
  <c r="BY281" i="1"/>
  <c r="AX281" i="1"/>
  <c r="AP281" i="1"/>
  <c r="O281" i="1"/>
  <c r="G281" i="1"/>
  <c r="CA278" i="1"/>
  <c r="BS278" i="1"/>
  <c r="AX278" i="1"/>
  <c r="AP278" i="1"/>
  <c r="U278" i="1"/>
  <c r="M278" i="1"/>
  <c r="CA260" i="1"/>
  <c r="BS260" i="1"/>
  <c r="AX260" i="1"/>
  <c r="AP260" i="1"/>
  <c r="U260" i="1"/>
  <c r="M260" i="1"/>
  <c r="CC257" i="1"/>
  <c r="BU257" i="1"/>
  <c r="BB257" i="1"/>
  <c r="AT257" i="1"/>
  <c r="AL257" i="1"/>
  <c r="S257" i="1"/>
  <c r="K257" i="1"/>
  <c r="BB320" i="1"/>
  <c r="M320" i="1"/>
  <c r="BT317" i="1"/>
  <c r="AS317" i="1"/>
  <c r="K317" i="1"/>
  <c r="BS293" i="1"/>
  <c r="AZ293" i="1"/>
  <c r="BS290" i="1"/>
  <c r="AW290" i="1"/>
  <c r="I290" i="1"/>
  <c r="BX287" i="1"/>
  <c r="BX305" i="1" s="1"/>
  <c r="BB287" i="1"/>
  <c r="AO287" i="1"/>
  <c r="U287" i="1"/>
  <c r="G287" i="1"/>
  <c r="CC284" i="1"/>
  <c r="BU284" i="1"/>
  <c r="AZ284" i="1"/>
  <c r="AR284" i="1"/>
  <c r="O284" i="1"/>
  <c r="G284" i="1"/>
  <c r="CE281" i="1"/>
  <c r="BW281" i="1"/>
  <c r="AV281" i="1"/>
  <c r="AN281" i="1"/>
  <c r="U281" i="1"/>
  <c r="M281" i="1"/>
  <c r="CG278" i="1"/>
  <c r="BY278" i="1"/>
  <c r="AV278" i="1"/>
  <c r="AN278" i="1"/>
  <c r="S278" i="1"/>
  <c r="K278" i="1"/>
  <c r="CG260" i="1"/>
  <c r="BY260" i="1"/>
  <c r="CM247" i="1" s="1"/>
  <c r="BR332" i="1"/>
  <c r="BY323" i="1"/>
  <c r="BA320" i="1"/>
  <c r="AL317" i="1"/>
  <c r="J317" i="1"/>
  <c r="R314" i="1"/>
  <c r="CH296" i="1"/>
  <c r="BR293" i="1"/>
  <c r="BR301" i="1" s="1"/>
  <c r="AT293" i="1"/>
  <c r="S293" i="1"/>
  <c r="CE290" i="1"/>
  <c r="BR290" i="1"/>
  <c r="AT290" i="1"/>
  <c r="U290" i="1"/>
  <c r="H290" i="1"/>
  <c r="BW287" i="1"/>
  <c r="BW301" i="1" s="1"/>
  <c r="BW303" i="1" s="1"/>
  <c r="BA287" i="1"/>
  <c r="AN287" i="1"/>
  <c r="S287" i="1"/>
  <c r="F287" i="1"/>
  <c r="CB284" i="1"/>
  <c r="BT284" i="1"/>
  <c r="AY284" i="1"/>
  <c r="AQ284" i="1"/>
  <c r="V284" i="1"/>
  <c r="N284" i="1"/>
  <c r="F284" i="1"/>
  <c r="CD281" i="1"/>
  <c r="BV281" i="1"/>
  <c r="AU281" i="1"/>
  <c r="AM281" i="1"/>
  <c r="T281" i="1"/>
  <c r="T305" i="1" s="1"/>
  <c r="L281" i="1"/>
  <c r="CF278" i="1"/>
  <c r="BX278" i="1"/>
  <c r="AU278" i="1"/>
  <c r="AM278" i="1"/>
  <c r="R278" i="1"/>
  <c r="J278" i="1"/>
  <c r="CF260" i="1"/>
  <c r="BX260" i="1"/>
  <c r="AU260" i="1"/>
  <c r="AM260" i="1"/>
  <c r="R260" i="1"/>
  <c r="J260" i="1"/>
  <c r="CH257" i="1"/>
  <c r="BZ257" i="1"/>
  <c r="AS326" i="1"/>
  <c r="BR296" i="1"/>
  <c r="J296" i="1"/>
  <c r="R293" i="1"/>
  <c r="AS290" i="1"/>
  <c r="U284" i="1"/>
  <c r="CF281" i="1"/>
  <c r="BB281" i="1"/>
  <c r="CE278" i="1"/>
  <c r="AT278" i="1"/>
  <c r="I278" i="1"/>
  <c r="BZ260" i="1"/>
  <c r="AT260" i="1"/>
  <c r="Q260" i="1"/>
  <c r="BW257" i="1"/>
  <c r="AR257" i="1"/>
  <c r="L257" i="1"/>
  <c r="CB254" i="1"/>
  <c r="BT254" i="1"/>
  <c r="AY254" i="1"/>
  <c r="AQ254" i="1"/>
  <c r="V254" i="1"/>
  <c r="N254" i="1"/>
  <c r="F254" i="1"/>
  <c r="CD251" i="1"/>
  <c r="BV251" i="1"/>
  <c r="AU251" i="1"/>
  <c r="AM251" i="1"/>
  <c r="T251" i="1"/>
  <c r="L251" i="1"/>
  <c r="CF248" i="1"/>
  <c r="BX248" i="1"/>
  <c r="AU248" i="1"/>
  <c r="AM248" i="1"/>
  <c r="R248" i="1"/>
  <c r="J248" i="1"/>
  <c r="CH245" i="1"/>
  <c r="BZ245" i="1"/>
  <c r="BR245" i="1"/>
  <c r="AY245" i="1"/>
  <c r="AQ245" i="1"/>
  <c r="P245" i="1"/>
  <c r="H245" i="1"/>
  <c r="CH242" i="1"/>
  <c r="BZ242" i="1"/>
  <c r="BR242" i="1"/>
  <c r="AW242" i="1"/>
  <c r="AO242" i="1"/>
  <c r="T242" i="1"/>
  <c r="L242" i="1"/>
  <c r="CG224" i="1"/>
  <c r="BY224" i="1"/>
  <c r="AV224" i="1"/>
  <c r="AN224" i="1"/>
  <c r="S224" i="1"/>
  <c r="K224" i="1"/>
  <c r="CA221" i="1"/>
  <c r="CA229" i="1" s="1"/>
  <c r="CA231" i="1" s="1"/>
  <c r="BS221" i="1"/>
  <c r="AZ221" i="1"/>
  <c r="AR221" i="1"/>
  <c r="Q221" i="1"/>
  <c r="R350" i="1"/>
  <c r="P284" i="1"/>
  <c r="CC281" i="1"/>
  <c r="AW281" i="1"/>
  <c r="V281" i="1"/>
  <c r="BZ278" i="1"/>
  <c r="AO278" i="1"/>
  <c r="BW260" i="1"/>
  <c r="AO260" i="1"/>
  <c r="L260" i="1"/>
  <c r="BV257" i="1"/>
  <c r="BA257" i="1"/>
  <c r="BA265" i="1" s="1"/>
  <c r="BA267" i="1" s="1"/>
  <c r="AQ257" i="1"/>
  <c r="U257" i="1"/>
  <c r="J257" i="1"/>
  <c r="CA254" i="1"/>
  <c r="BS254" i="1"/>
  <c r="AX254" i="1"/>
  <c r="AP254" i="1"/>
  <c r="U254" i="1"/>
  <c r="U265" i="1" s="1"/>
  <c r="U267" i="1" s="1"/>
  <c r="M254" i="1"/>
  <c r="CC251" i="1"/>
  <c r="BU251" i="1"/>
  <c r="BB251" i="1"/>
  <c r="AT251" i="1"/>
  <c r="AL251" i="1"/>
  <c r="S251" i="1"/>
  <c r="K251" i="1"/>
  <c r="K269" i="1" s="1"/>
  <c r="CE248" i="1"/>
  <c r="BW248" i="1"/>
  <c r="BB248" i="1"/>
  <c r="AT248" i="1"/>
  <c r="AL248" i="1"/>
  <c r="Q248" i="1"/>
  <c r="I248" i="1"/>
  <c r="CG245" i="1"/>
  <c r="BY245" i="1"/>
  <c r="AX245" i="1"/>
  <c r="AP245" i="1"/>
  <c r="O245" i="1"/>
  <c r="G245" i="1"/>
  <c r="CG242" i="1"/>
  <c r="BY242" i="1"/>
  <c r="AV242" i="1"/>
  <c r="BF250" i="1" s="1"/>
  <c r="AN242" i="1"/>
  <c r="S242" i="1"/>
  <c r="K242" i="1"/>
  <c r="AU226" i="1"/>
  <c r="O226" i="1"/>
  <c r="CF224" i="1"/>
  <c r="BX224" i="1"/>
  <c r="AU224" i="1"/>
  <c r="AM224" i="1"/>
  <c r="R224" i="1"/>
  <c r="J224" i="1"/>
  <c r="CH221" i="1"/>
  <c r="BZ221" i="1"/>
  <c r="BR221" i="1"/>
  <c r="AY221" i="1"/>
  <c r="AQ221" i="1"/>
  <c r="AQ229" i="1" s="1"/>
  <c r="AQ231" i="1" s="1"/>
  <c r="P221" i="1"/>
  <c r="H221" i="1"/>
  <c r="CB218" i="1"/>
  <c r="BT218" i="1"/>
  <c r="AY218" i="1"/>
  <c r="BU317" i="1"/>
  <c r="Q314" i="1"/>
  <c r="BA293" i="1"/>
  <c r="BA301" i="1" s="1"/>
  <c r="BA303" i="1" s="1"/>
  <c r="BA284" i="1"/>
  <c r="M284" i="1"/>
  <c r="BX281" i="1"/>
  <c r="AT281" i="1"/>
  <c r="S281" i="1"/>
  <c r="BW278" i="1"/>
  <c r="AL278" i="1"/>
  <c r="V262" i="1"/>
  <c r="AB249" i="1" s="1"/>
  <c r="BR260" i="1"/>
  <c r="AN260" i="1"/>
  <c r="K260" i="1"/>
  <c r="CG257" i="1"/>
  <c r="BT257" i="1"/>
  <c r="AZ257" i="1"/>
  <c r="AP257" i="1"/>
  <c r="T257" i="1"/>
  <c r="I257" i="1"/>
  <c r="CH254" i="1"/>
  <c r="BZ254" i="1"/>
  <c r="BR254" i="1"/>
  <c r="AW254" i="1"/>
  <c r="AO254" i="1"/>
  <c r="T254" i="1"/>
  <c r="L254" i="1"/>
  <c r="CB251" i="1"/>
  <c r="BT251" i="1"/>
  <c r="BA251" i="1"/>
  <c r="AS251" i="1"/>
  <c r="R251" i="1"/>
  <c r="J251" i="1"/>
  <c r="CD248" i="1"/>
  <c r="BV248" i="1"/>
  <c r="BA248" i="1"/>
  <c r="AS248" i="1"/>
  <c r="P248" i="1"/>
  <c r="H248" i="1"/>
  <c r="CF245" i="1"/>
  <c r="BX245" i="1"/>
  <c r="AW245" i="1"/>
  <c r="AO245" i="1"/>
  <c r="V245" i="1"/>
  <c r="N245" i="1"/>
  <c r="F245" i="1"/>
  <c r="CF242" i="1"/>
  <c r="BX242" i="1"/>
  <c r="AU242" i="1"/>
  <c r="AM242" i="1"/>
  <c r="R242" i="1"/>
  <c r="Z254" i="1" s="1"/>
  <c r="J242" i="1"/>
  <c r="CE224" i="1"/>
  <c r="BW224" i="1"/>
  <c r="BB224" i="1"/>
  <c r="AT224" i="1"/>
  <c r="AL224" i="1"/>
  <c r="Q224" i="1"/>
  <c r="I224" i="1"/>
  <c r="CG221" i="1"/>
  <c r="BY221" i="1"/>
  <c r="CE362" i="1"/>
  <c r="AW296" i="1"/>
  <c r="AS293" i="1"/>
  <c r="CD290" i="1"/>
  <c r="T290" i="1"/>
  <c r="V287" i="1"/>
  <c r="V301" i="1" s="1"/>
  <c r="V303" i="1" s="1"/>
  <c r="AX284" i="1"/>
  <c r="H284" i="1"/>
  <c r="BU281" i="1"/>
  <c r="AO281" i="1"/>
  <c r="N281" i="1"/>
  <c r="BR278" i="1"/>
  <c r="AL260" i="1"/>
  <c r="I260" i="1"/>
  <c r="AA254" i="1" s="1"/>
  <c r="CE257" i="1"/>
  <c r="BS257" i="1"/>
  <c r="AY257" i="1"/>
  <c r="AN257" i="1"/>
  <c r="R257" i="1"/>
  <c r="H257" i="1"/>
  <c r="CG254" i="1"/>
  <c r="BY254" i="1"/>
  <c r="AV254" i="1"/>
  <c r="AN254" i="1"/>
  <c r="S254" i="1"/>
  <c r="K254" i="1"/>
  <c r="CA251" i="1"/>
  <c r="BS251" i="1"/>
  <c r="AZ251" i="1"/>
  <c r="AR251" i="1"/>
  <c r="AR265" i="1" s="1"/>
  <c r="AR267" i="1" s="1"/>
  <c r="Q251" i="1"/>
  <c r="I251" i="1"/>
  <c r="CC248" i="1"/>
  <c r="BU248" i="1"/>
  <c r="AZ248" i="1"/>
  <c r="AR248" i="1"/>
  <c r="O248" i="1"/>
  <c r="G248" i="1"/>
  <c r="G265" i="1" s="1"/>
  <c r="G267" i="1" s="1"/>
  <c r="CE245" i="1"/>
  <c r="BW245" i="1"/>
  <c r="AV245" i="1"/>
  <c r="AN245" i="1"/>
  <c r="U245" i="1"/>
  <c r="M245" i="1"/>
  <c r="CE242" i="1"/>
  <c r="BW242" i="1"/>
  <c r="BB242" i="1"/>
  <c r="AT242" i="1"/>
  <c r="AL242" i="1"/>
  <c r="Q242" i="1"/>
  <c r="I242" i="1"/>
  <c r="CD224" i="1"/>
  <c r="BV224" i="1"/>
  <c r="BA224" i="1"/>
  <c r="BA233" i="1" s="1"/>
  <c r="AS224" i="1"/>
  <c r="P224" i="1"/>
  <c r="H224" i="1"/>
  <c r="CF221" i="1"/>
  <c r="BX221" i="1"/>
  <c r="AW221" i="1"/>
  <c r="AO221" i="1"/>
  <c r="V221" i="1"/>
  <c r="N221" i="1"/>
  <c r="F221" i="1"/>
  <c r="AS320" i="1"/>
  <c r="R317" i="1"/>
  <c r="BW314" i="1"/>
  <c r="AM296" i="1"/>
  <c r="BU290" i="1"/>
  <c r="L290" i="1"/>
  <c r="AX287" i="1"/>
  <c r="R287" i="1"/>
  <c r="CD284" i="1"/>
  <c r="AS284" i="1"/>
  <c r="AL281" i="1"/>
  <c r="K281" i="1"/>
  <c r="BX262" i="1"/>
  <c r="CD257" i="1"/>
  <c r="BR257" i="1"/>
  <c r="AX257" i="1"/>
  <c r="AM257" i="1"/>
  <c r="Q257" i="1"/>
  <c r="G257" i="1"/>
  <c r="CF254" i="1"/>
  <c r="BX254" i="1"/>
  <c r="AU254" i="1"/>
  <c r="AM254" i="1"/>
  <c r="R254" i="1"/>
  <c r="J254" i="1"/>
  <c r="CH251" i="1"/>
  <c r="BZ251" i="1"/>
  <c r="BR251" i="1"/>
  <c r="AY251" i="1"/>
  <c r="AQ251" i="1"/>
  <c r="P251" i="1"/>
  <c r="H251" i="1"/>
  <c r="CB248" i="1"/>
  <c r="BT248" i="1"/>
  <c r="AY248" i="1"/>
  <c r="AQ248" i="1"/>
  <c r="V248" i="1"/>
  <c r="N248" i="1"/>
  <c r="F248" i="1"/>
  <c r="CD245" i="1"/>
  <c r="BV245" i="1"/>
  <c r="AU245" i="1"/>
  <c r="AM245" i="1"/>
  <c r="T245" i="1"/>
  <c r="L245" i="1"/>
  <c r="CD242" i="1"/>
  <c r="BV242" i="1"/>
  <c r="BA242" i="1"/>
  <c r="AS242" i="1"/>
  <c r="P242" i="1"/>
  <c r="H242" i="1"/>
  <c r="CC224" i="1"/>
  <c r="BU224" i="1"/>
  <c r="AZ224" i="1"/>
  <c r="BG207" i="1" s="1"/>
  <c r="AR224" i="1"/>
  <c r="O224" i="1"/>
  <c r="G224" i="1"/>
  <c r="CE221" i="1"/>
  <c r="BW221" i="1"/>
  <c r="AV221" i="1"/>
  <c r="AN221" i="1"/>
  <c r="U221" i="1"/>
  <c r="CD326" i="1"/>
  <c r="BT293" i="1"/>
  <c r="G290" i="1"/>
  <c r="CG287" i="1"/>
  <c r="AP287" i="1"/>
  <c r="J287" i="1"/>
  <c r="CA284" i="1"/>
  <c r="AP284" i="1"/>
  <c r="F281" i="1"/>
  <c r="T278" i="1"/>
  <c r="BB260" i="1"/>
  <c r="CB257" i="1"/>
  <c r="AV257" i="1"/>
  <c r="P257" i="1"/>
  <c r="F257" i="1"/>
  <c r="CE254" i="1"/>
  <c r="CE265" i="1" s="1"/>
  <c r="CE267" i="1" s="1"/>
  <c r="BW254" i="1"/>
  <c r="BB254" i="1"/>
  <c r="AT254" i="1"/>
  <c r="AL254" i="1"/>
  <c r="Q254" i="1"/>
  <c r="I254" i="1"/>
  <c r="CG251" i="1"/>
  <c r="BY251" i="1"/>
  <c r="BY269" i="1" s="1"/>
  <c r="AX251" i="1"/>
  <c r="AP251" i="1"/>
  <c r="O251" i="1"/>
  <c r="G251" i="1"/>
  <c r="CA248" i="1"/>
  <c r="BS248" i="1"/>
  <c r="AX248" i="1"/>
  <c r="AP248" i="1"/>
  <c r="U248" i="1"/>
  <c r="M248" i="1"/>
  <c r="CC245" i="1"/>
  <c r="BU245" i="1"/>
  <c r="BB245" i="1"/>
  <c r="AT245" i="1"/>
  <c r="AL245" i="1"/>
  <c r="S245" i="1"/>
  <c r="K245" i="1"/>
  <c r="CC242" i="1"/>
  <c r="BU242" i="1"/>
  <c r="AZ242" i="1"/>
  <c r="AR242" i="1"/>
  <c r="O242" i="1"/>
  <c r="G242" i="1"/>
  <c r="CB224" i="1"/>
  <c r="BT224" i="1"/>
  <c r="AY224" i="1"/>
  <c r="AQ224" i="1"/>
  <c r="V224" i="1"/>
  <c r="N224" i="1"/>
  <c r="F224" i="1"/>
  <c r="N320" i="1"/>
  <c r="AT317" i="1"/>
  <c r="BB314" i="1"/>
  <c r="CG296" i="1"/>
  <c r="T296" i="1"/>
  <c r="AX290" i="1"/>
  <c r="BU287" i="1"/>
  <c r="BS284" i="1"/>
  <c r="CH278" i="1"/>
  <c r="AW278" i="1"/>
  <c r="L278" i="1"/>
  <c r="CE260" i="1"/>
  <c r="AV260" i="1"/>
  <c r="S260" i="1"/>
  <c r="BY257" i="1"/>
  <c r="AS257" i="1"/>
  <c r="M257" i="1"/>
  <c r="CC254" i="1"/>
  <c r="BU254" i="1"/>
  <c r="AZ254" i="1"/>
  <c r="AR254" i="1"/>
  <c r="O254" i="1"/>
  <c r="G254" i="1"/>
  <c r="CE251" i="1"/>
  <c r="BW251" i="1"/>
  <c r="AV251" i="1"/>
  <c r="AN251" i="1"/>
  <c r="U251" i="1"/>
  <c r="M251" i="1"/>
  <c r="CG248" i="1"/>
  <c r="BY248" i="1"/>
  <c r="AV248" i="1"/>
  <c r="AN248" i="1"/>
  <c r="S248" i="1"/>
  <c r="K248" i="1"/>
  <c r="CA245" i="1"/>
  <c r="BS245" i="1"/>
  <c r="AZ245" i="1"/>
  <c r="AR245" i="1"/>
  <c r="Q245" i="1"/>
  <c r="I245" i="1"/>
  <c r="BV284" i="1"/>
  <c r="BV301" i="1" s="1"/>
  <c r="BV303" i="1" s="1"/>
  <c r="BB278" i="1"/>
  <c r="BR248" i="1"/>
  <c r="L248" i="1"/>
  <c r="BT245" i="1"/>
  <c r="CB242" i="1"/>
  <c r="AQ242" i="1"/>
  <c r="F242" i="1"/>
  <c r="BU226" i="1"/>
  <c r="CA224" i="1"/>
  <c r="AP224" i="1"/>
  <c r="AT221" i="1"/>
  <c r="J221" i="1"/>
  <c r="CG218" i="1"/>
  <c r="BX218" i="1"/>
  <c r="BB218" i="1"/>
  <c r="AS218" i="1"/>
  <c r="CA257" i="1"/>
  <c r="BA254" i="1"/>
  <c r="V251" i="1"/>
  <c r="CA242" i="1"/>
  <c r="AP242" i="1"/>
  <c r="BZ224" i="1"/>
  <c r="AO224" i="1"/>
  <c r="AS221" i="1"/>
  <c r="T221" i="1"/>
  <c r="I221" i="1"/>
  <c r="CF218" i="1"/>
  <c r="BW218" i="1"/>
  <c r="AW260" i="1"/>
  <c r="AS254" i="1"/>
  <c r="N251" i="1"/>
  <c r="BT242" i="1"/>
  <c r="CL246" i="1" s="1"/>
  <c r="BS224" i="1"/>
  <c r="CD221" i="1"/>
  <c r="AP221" i="1"/>
  <c r="S221" i="1"/>
  <c r="G221" i="1"/>
  <c r="CE218" i="1"/>
  <c r="BV218" i="1"/>
  <c r="AZ218" i="1"/>
  <c r="AQ218" i="1"/>
  <c r="V218" i="1"/>
  <c r="N218" i="1"/>
  <c r="F218" i="1"/>
  <c r="CD215" i="1"/>
  <c r="BV215" i="1"/>
  <c r="AU215" i="1"/>
  <c r="AM215" i="1"/>
  <c r="T215" i="1"/>
  <c r="L215" i="1"/>
  <c r="CF212" i="1"/>
  <c r="BX212" i="1"/>
  <c r="AU212" i="1"/>
  <c r="AM212" i="1"/>
  <c r="R212" i="1"/>
  <c r="J212" i="1"/>
  <c r="CH209" i="1"/>
  <c r="BZ209" i="1"/>
  <c r="BR209" i="1"/>
  <c r="AY209" i="1"/>
  <c r="AQ209" i="1"/>
  <c r="P209" i="1"/>
  <c r="H209" i="1"/>
  <c r="CB206" i="1"/>
  <c r="BT206" i="1"/>
  <c r="AY206" i="1"/>
  <c r="AQ206" i="1"/>
  <c r="V206" i="1"/>
  <c r="N206" i="1"/>
  <c r="F206" i="1"/>
  <c r="Q278" i="1"/>
  <c r="O257" i="1"/>
  <c r="O265" i="1" s="1"/>
  <c r="O267" i="1" s="1"/>
  <c r="AW251" i="1"/>
  <c r="F251" i="1"/>
  <c r="AW248" i="1"/>
  <c r="R245" i="1"/>
  <c r="BS242" i="1"/>
  <c r="BR224" i="1"/>
  <c r="CC221" i="1"/>
  <c r="AM221" i="1"/>
  <c r="R221" i="1"/>
  <c r="CD218" i="1"/>
  <c r="BU218" i="1"/>
  <c r="AX218" i="1"/>
  <c r="AP218" i="1"/>
  <c r="U218" i="1"/>
  <c r="M218" i="1"/>
  <c r="CC215" i="1"/>
  <c r="BU215" i="1"/>
  <c r="BB215" i="1"/>
  <c r="AL287" i="1"/>
  <c r="AO251" i="1"/>
  <c r="AO248" i="1"/>
  <c r="J245" i="1"/>
  <c r="V242" i="1"/>
  <c r="U224" i="1"/>
  <c r="CB221" i="1"/>
  <c r="BB221" i="1"/>
  <c r="AL221" i="1"/>
  <c r="O221" i="1"/>
  <c r="CC218" i="1"/>
  <c r="BS218" i="1"/>
  <c r="AW218" i="1"/>
  <c r="AO218" i="1"/>
  <c r="T218" i="1"/>
  <c r="L218" i="1"/>
  <c r="CB215" i="1"/>
  <c r="BT215" i="1"/>
  <c r="BA215" i="1"/>
  <c r="AS215" i="1"/>
  <c r="R215" i="1"/>
  <c r="J215" i="1"/>
  <c r="CD212" i="1"/>
  <c r="BV212" i="1"/>
  <c r="BA212" i="1"/>
  <c r="AS212" i="1"/>
  <c r="P212" i="1"/>
  <c r="H212" i="1"/>
  <c r="CF209" i="1"/>
  <c r="BX209" i="1"/>
  <c r="AW209" i="1"/>
  <c r="AO209" i="1"/>
  <c r="V209" i="1"/>
  <c r="N209" i="1"/>
  <c r="F209" i="1"/>
  <c r="CH206" i="1"/>
  <c r="BZ206" i="1"/>
  <c r="BR206" i="1"/>
  <c r="AW206" i="1"/>
  <c r="AO206" i="1"/>
  <c r="T206" i="1"/>
  <c r="L206" i="1"/>
  <c r="T260" i="1"/>
  <c r="CD254" i="1"/>
  <c r="P254" i="1"/>
  <c r="CF251" i="1"/>
  <c r="CF265" i="1" s="1"/>
  <c r="CF267" i="1" s="1"/>
  <c r="BA245" i="1"/>
  <c r="U242" i="1"/>
  <c r="T224" i="1"/>
  <c r="BV221" i="1"/>
  <c r="BA221" i="1"/>
  <c r="M221" i="1"/>
  <c r="CA218" i="1"/>
  <c r="BR218" i="1"/>
  <c r="AV218" i="1"/>
  <c r="AN218" i="1"/>
  <c r="S218" i="1"/>
  <c r="K218" i="1"/>
  <c r="CA215" i="1"/>
  <c r="AU257" i="1"/>
  <c r="BV254" i="1"/>
  <c r="H254" i="1"/>
  <c r="H269" i="1" s="1"/>
  <c r="BX251" i="1"/>
  <c r="CH248" i="1"/>
  <c r="AS245" i="1"/>
  <c r="AY242" i="1"/>
  <c r="N242" i="1"/>
  <c r="AX224" i="1"/>
  <c r="M224" i="1"/>
  <c r="BU221" i="1"/>
  <c r="AX221" i="1"/>
  <c r="L221" i="1"/>
  <c r="BZ218" i="1"/>
  <c r="AU218" i="1"/>
  <c r="AM218" i="1"/>
  <c r="R218" i="1"/>
  <c r="J218" i="1"/>
  <c r="CH215" i="1"/>
  <c r="BZ215" i="1"/>
  <c r="BR215" i="1"/>
  <c r="AY215" i="1"/>
  <c r="AQ215" i="1"/>
  <c r="P215" i="1"/>
  <c r="H215" i="1"/>
  <c r="CB212" i="1"/>
  <c r="BT212" i="1"/>
  <c r="AY212" i="1"/>
  <c r="AQ212" i="1"/>
  <c r="V212" i="1"/>
  <c r="N212" i="1"/>
  <c r="F212" i="1"/>
  <c r="CD209" i="1"/>
  <c r="BV209" i="1"/>
  <c r="AU209" i="1"/>
  <c r="AU233" i="1" s="1"/>
  <c r="AM209" i="1"/>
  <c r="T209" i="1"/>
  <c r="L209" i="1"/>
  <c r="CF206" i="1"/>
  <c r="BX206" i="1"/>
  <c r="AU206" i="1"/>
  <c r="AM206" i="1"/>
  <c r="R206" i="1"/>
  <c r="R233" i="1" s="1"/>
  <c r="J206" i="1"/>
  <c r="BB190" i="1"/>
  <c r="I226" i="1"/>
  <c r="CH224" i="1"/>
  <c r="BY218" i="1"/>
  <c r="BS215" i="1"/>
  <c r="AV215" i="1"/>
  <c r="N215" i="1"/>
  <c r="N233" i="1" s="1"/>
  <c r="BY212" i="1"/>
  <c r="AZ212" i="1"/>
  <c r="AN212" i="1"/>
  <c r="O212" i="1"/>
  <c r="CC209" i="1"/>
  <c r="AV209" i="1"/>
  <c r="M209" i="1"/>
  <c r="BV206" i="1"/>
  <c r="AX206" i="1"/>
  <c r="K206" i="1"/>
  <c r="CD188" i="1"/>
  <c r="BV188" i="1"/>
  <c r="BA188" i="1"/>
  <c r="AS188" i="1"/>
  <c r="P188" i="1"/>
  <c r="H188" i="1"/>
  <c r="CF185" i="1"/>
  <c r="BX185" i="1"/>
  <c r="AW185" i="1"/>
  <c r="AO185" i="1"/>
  <c r="V185" i="1"/>
  <c r="N185" i="1"/>
  <c r="F185" i="1"/>
  <c r="CH182" i="1"/>
  <c r="BZ182" i="1"/>
  <c r="BR182" i="1"/>
  <c r="AW182" i="1"/>
  <c r="AO182" i="1"/>
  <c r="T182" i="1"/>
  <c r="L182" i="1"/>
  <c r="CB179" i="1"/>
  <c r="BT179" i="1"/>
  <c r="BA179" i="1"/>
  <c r="AS179" i="1"/>
  <c r="R179" i="1"/>
  <c r="J179" i="1"/>
  <c r="CD176" i="1"/>
  <c r="BV176" i="1"/>
  <c r="BA176" i="1"/>
  <c r="AS176" i="1"/>
  <c r="P176" i="1"/>
  <c r="H176" i="1"/>
  <c r="CE173" i="1"/>
  <c r="BW173" i="1"/>
  <c r="AV173" i="1"/>
  <c r="AN173" i="1"/>
  <c r="U173" i="1"/>
  <c r="M173" i="1"/>
  <c r="CF170" i="1"/>
  <c r="BX170" i="1"/>
  <c r="AU170" i="1"/>
  <c r="AM170" i="1"/>
  <c r="R170" i="1"/>
  <c r="J170" i="1"/>
  <c r="CE152" i="1"/>
  <c r="BW152" i="1"/>
  <c r="BB152" i="1"/>
  <c r="AT152" i="1"/>
  <c r="AL152" i="1"/>
  <c r="Q152" i="1"/>
  <c r="I152" i="1"/>
  <c r="CG149" i="1"/>
  <c r="BY149" i="1"/>
  <c r="AX149" i="1"/>
  <c r="AX157" i="1" s="1"/>
  <c r="AX159" i="1" s="1"/>
  <c r="AP149" i="1"/>
  <c r="O149" i="1"/>
  <c r="G149" i="1"/>
  <c r="T248" i="1"/>
  <c r="Q218" i="1"/>
  <c r="AT215" i="1"/>
  <c r="M215" i="1"/>
  <c r="BW212" i="1"/>
  <c r="AX212" i="1"/>
  <c r="AL212" i="1"/>
  <c r="M212" i="1"/>
  <c r="CB209" i="1"/>
  <c r="AT209" i="1"/>
  <c r="K209" i="1"/>
  <c r="CG206" i="1"/>
  <c r="BU206" i="1"/>
  <c r="AV206" i="1"/>
  <c r="I206" i="1"/>
  <c r="CC188" i="1"/>
  <c r="BU188" i="1"/>
  <c r="AZ188" i="1"/>
  <c r="AR188" i="1"/>
  <c r="O188" i="1"/>
  <c r="G188" i="1"/>
  <c r="CE185" i="1"/>
  <c r="BW185" i="1"/>
  <c r="AV185" i="1"/>
  <c r="AN185" i="1"/>
  <c r="U185" i="1"/>
  <c r="M185" i="1"/>
  <c r="CG182" i="1"/>
  <c r="BY182" i="1"/>
  <c r="BY197" i="1" s="1"/>
  <c r="AV182" i="1"/>
  <c r="AN182" i="1"/>
  <c r="S182" i="1"/>
  <c r="K182" i="1"/>
  <c r="CA179" i="1"/>
  <c r="BS179" i="1"/>
  <c r="AZ179" i="1"/>
  <c r="AR179" i="1"/>
  <c r="Q179" i="1"/>
  <c r="I179" i="1"/>
  <c r="CC176" i="1"/>
  <c r="BU176" i="1"/>
  <c r="AZ176" i="1"/>
  <c r="AR176" i="1"/>
  <c r="O176" i="1"/>
  <c r="G176" i="1"/>
  <c r="G197" i="1" s="1"/>
  <c r="CD173" i="1"/>
  <c r="BV173" i="1"/>
  <c r="AU173" i="1"/>
  <c r="AM173" i="1"/>
  <c r="T173" i="1"/>
  <c r="L173" i="1"/>
  <c r="CE170" i="1"/>
  <c r="BW170" i="1"/>
  <c r="CJ177" i="1" s="1"/>
  <c r="BB170" i="1"/>
  <c r="AT170" i="1"/>
  <c r="AL170" i="1"/>
  <c r="Q170" i="1"/>
  <c r="I170" i="1"/>
  <c r="AZ154" i="1"/>
  <c r="CD152" i="1"/>
  <c r="BV152" i="1"/>
  <c r="BA152" i="1"/>
  <c r="AS152" i="1"/>
  <c r="P152" i="1"/>
  <c r="H152" i="1"/>
  <c r="CF149" i="1"/>
  <c r="BX149" i="1"/>
  <c r="AW149" i="1"/>
  <c r="AO149" i="1"/>
  <c r="V149" i="1"/>
  <c r="N149" i="1"/>
  <c r="F149" i="1"/>
  <c r="CH146" i="1"/>
  <c r="BZ146" i="1"/>
  <c r="BR146" i="1"/>
  <c r="AW146" i="1"/>
  <c r="AO146" i="1"/>
  <c r="T146" i="1"/>
  <c r="L146" i="1"/>
  <c r="CB143" i="1"/>
  <c r="BT143" i="1"/>
  <c r="BA143" i="1"/>
  <c r="AS143" i="1"/>
  <c r="CH260" i="1"/>
  <c r="CB245" i="1"/>
  <c r="CB265" i="1" s="1"/>
  <c r="CB267" i="1" s="1"/>
  <c r="M242" i="1"/>
  <c r="BT221" i="1"/>
  <c r="P218" i="1"/>
  <c r="CG215" i="1"/>
  <c r="AR215" i="1"/>
  <c r="K215" i="1"/>
  <c r="CH212" i="1"/>
  <c r="BU212" i="1"/>
  <c r="AW212" i="1"/>
  <c r="L212" i="1"/>
  <c r="CA209" i="1"/>
  <c r="AS209" i="1"/>
  <c r="J209" i="1"/>
  <c r="CE206" i="1"/>
  <c r="BS206" i="1"/>
  <c r="AT206" i="1"/>
  <c r="AT233" i="1" s="1"/>
  <c r="U206" i="1"/>
  <c r="H206" i="1"/>
  <c r="CB188" i="1"/>
  <c r="BT188" i="1"/>
  <c r="AY188" i="1"/>
  <c r="AQ188" i="1"/>
  <c r="V188" i="1"/>
  <c r="N188" i="1"/>
  <c r="F188" i="1"/>
  <c r="CD185" i="1"/>
  <c r="BV185" i="1"/>
  <c r="AU185" i="1"/>
  <c r="AM185" i="1"/>
  <c r="T185" i="1"/>
  <c r="L185" i="1"/>
  <c r="CF182" i="1"/>
  <c r="BX182" i="1"/>
  <c r="AU182" i="1"/>
  <c r="AM182" i="1"/>
  <c r="R182" i="1"/>
  <c r="J182" i="1"/>
  <c r="CH179" i="1"/>
  <c r="BZ179" i="1"/>
  <c r="BR179" i="1"/>
  <c r="AY179" i="1"/>
  <c r="AQ179" i="1"/>
  <c r="P179" i="1"/>
  <c r="H179" i="1"/>
  <c r="CB176" i="1"/>
  <c r="BT176" i="1"/>
  <c r="AY176" i="1"/>
  <c r="AQ176" i="1"/>
  <c r="V176" i="1"/>
  <c r="N176" i="1"/>
  <c r="F176" i="1"/>
  <c r="CC173" i="1"/>
  <c r="BU173" i="1"/>
  <c r="BB173" i="1"/>
  <c r="AT173" i="1"/>
  <c r="AL173" i="1"/>
  <c r="S173" i="1"/>
  <c r="K173" i="1"/>
  <c r="CD170" i="1"/>
  <c r="BV170" i="1"/>
  <c r="BA170" i="1"/>
  <c r="AS170" i="1"/>
  <c r="P170" i="1"/>
  <c r="H170" i="1"/>
  <c r="CC152" i="1"/>
  <c r="BU152" i="1"/>
  <c r="AZ152" i="1"/>
  <c r="AR152" i="1"/>
  <c r="O152" i="1"/>
  <c r="G152" i="1"/>
  <c r="CE149" i="1"/>
  <c r="BW149" i="1"/>
  <c r="AV149" i="1"/>
  <c r="AN149" i="1"/>
  <c r="U149" i="1"/>
  <c r="M149" i="1"/>
  <c r="CG146" i="1"/>
  <c r="BY146" i="1"/>
  <c r="AV146" i="1"/>
  <c r="AN146" i="1"/>
  <c r="AN157" i="1" s="1"/>
  <c r="AN159" i="1" s="1"/>
  <c r="S146" i="1"/>
  <c r="K146" i="1"/>
  <c r="AW224" i="1"/>
  <c r="BA218" i="1"/>
  <c r="O218" i="1"/>
  <c r="CF215" i="1"/>
  <c r="AP215" i="1"/>
  <c r="V215" i="1"/>
  <c r="I215" i="1"/>
  <c r="CG212" i="1"/>
  <c r="BS212" i="1"/>
  <c r="AV212" i="1"/>
  <c r="K212" i="1"/>
  <c r="BY209" i="1"/>
  <c r="AR209" i="1"/>
  <c r="U209" i="1"/>
  <c r="I209" i="1"/>
  <c r="CD206" i="1"/>
  <c r="AS206" i="1"/>
  <c r="S206" i="1"/>
  <c r="G206" i="1"/>
  <c r="J190" i="1"/>
  <c r="CA188" i="1"/>
  <c r="BS188" i="1"/>
  <c r="CM184" i="1" s="1"/>
  <c r="AX188" i="1"/>
  <c r="AP188" i="1"/>
  <c r="U188" i="1"/>
  <c r="M188" i="1"/>
  <c r="CC185" i="1"/>
  <c r="BU185" i="1"/>
  <c r="BB185" i="1"/>
  <c r="AT185" i="1"/>
  <c r="AT193" i="1" s="1"/>
  <c r="AT195" i="1" s="1"/>
  <c r="AL185" i="1"/>
  <c r="S185" i="1"/>
  <c r="K185" i="1"/>
  <c r="CE182" i="1"/>
  <c r="BW182" i="1"/>
  <c r="BB182" i="1"/>
  <c r="AT182" i="1"/>
  <c r="AL182" i="1"/>
  <c r="Q182" i="1"/>
  <c r="I182" i="1"/>
  <c r="CG179" i="1"/>
  <c r="BY179" i="1"/>
  <c r="AX179" i="1"/>
  <c r="AP179" i="1"/>
  <c r="O179" i="1"/>
  <c r="G179" i="1"/>
  <c r="CA176" i="1"/>
  <c r="BS176" i="1"/>
  <c r="AX176" i="1"/>
  <c r="AP176" i="1"/>
  <c r="U176" i="1"/>
  <c r="M176" i="1"/>
  <c r="CB173" i="1"/>
  <c r="BT173" i="1"/>
  <c r="BT197" i="1" s="1"/>
  <c r="BA173" i="1"/>
  <c r="AS173" i="1"/>
  <c r="R173" i="1"/>
  <c r="J173" i="1"/>
  <c r="CC170" i="1"/>
  <c r="BU170" i="1"/>
  <c r="AZ170" i="1"/>
  <c r="AR170" i="1"/>
  <c r="BF171" i="1" s="1"/>
  <c r="O170" i="1"/>
  <c r="G170" i="1"/>
  <c r="CB152" i="1"/>
  <c r="BT152" i="1"/>
  <c r="AY152" i="1"/>
  <c r="AQ152" i="1"/>
  <c r="V152" i="1"/>
  <c r="N152" i="1"/>
  <c r="N161" i="1" s="1"/>
  <c r="F152" i="1"/>
  <c r="CD149" i="1"/>
  <c r="BV149" i="1"/>
  <c r="AU149" i="1"/>
  <c r="AM149" i="1"/>
  <c r="T149" i="1"/>
  <c r="L149" i="1"/>
  <c r="CF146" i="1"/>
  <c r="BX146" i="1"/>
  <c r="AU146" i="1"/>
  <c r="AM146" i="1"/>
  <c r="R146" i="1"/>
  <c r="J146" i="1"/>
  <c r="CH143" i="1"/>
  <c r="BZ143" i="1"/>
  <c r="BR143" i="1"/>
  <c r="BR161" i="1" s="1"/>
  <c r="AY143" i="1"/>
  <c r="AQ143" i="1"/>
  <c r="P143" i="1"/>
  <c r="H143" i="1"/>
  <c r="BZ248" i="1"/>
  <c r="K221" i="1"/>
  <c r="AT218" i="1"/>
  <c r="I218" i="1"/>
  <c r="I233" i="1" s="1"/>
  <c r="CE215" i="1"/>
  <c r="AO215" i="1"/>
  <c r="U215" i="1"/>
  <c r="G215" i="1"/>
  <c r="CE212" i="1"/>
  <c r="BR212" i="1"/>
  <c r="AT212" i="1"/>
  <c r="U212" i="1"/>
  <c r="I212" i="1"/>
  <c r="BW209" i="1"/>
  <c r="BB209" i="1"/>
  <c r="AP209" i="1"/>
  <c r="S209" i="1"/>
  <c r="G209" i="1"/>
  <c r="CC206" i="1"/>
  <c r="AR206" i="1"/>
  <c r="AR229" i="1" s="1"/>
  <c r="AR231" i="1" s="1"/>
  <c r="Q206" i="1"/>
  <c r="BT190" i="1"/>
  <c r="AN190" i="1"/>
  <c r="CH188" i="1"/>
  <c r="BZ188" i="1"/>
  <c r="BR188" i="1"/>
  <c r="AW188" i="1"/>
  <c r="AO188" i="1"/>
  <c r="T188" i="1"/>
  <c r="L188" i="1"/>
  <c r="CB185" i="1"/>
  <c r="BT185" i="1"/>
  <c r="BA185" i="1"/>
  <c r="AS185" i="1"/>
  <c r="R185" i="1"/>
  <c r="J185" i="1"/>
  <c r="J193" i="1" s="1"/>
  <c r="J195" i="1" s="1"/>
  <c r="CD182" i="1"/>
  <c r="BV182" i="1"/>
  <c r="BA182" i="1"/>
  <c r="AS182" i="1"/>
  <c r="P182" i="1"/>
  <c r="H182" i="1"/>
  <c r="CF179" i="1"/>
  <c r="BX179" i="1"/>
  <c r="AW179" i="1"/>
  <c r="AO179" i="1"/>
  <c r="V179" i="1"/>
  <c r="N179" i="1"/>
  <c r="F179" i="1"/>
  <c r="CH176" i="1"/>
  <c r="BZ176" i="1"/>
  <c r="BR176" i="1"/>
  <c r="AW176" i="1"/>
  <c r="AO176" i="1"/>
  <c r="T176" i="1"/>
  <c r="L176" i="1"/>
  <c r="CA173" i="1"/>
  <c r="BS173" i="1"/>
  <c r="AZ173" i="1"/>
  <c r="AR173" i="1"/>
  <c r="Q173" i="1"/>
  <c r="I173" i="1"/>
  <c r="CB170" i="1"/>
  <c r="BT170" i="1"/>
  <c r="AY170" i="1"/>
  <c r="AQ170" i="1"/>
  <c r="V170" i="1"/>
  <c r="N170" i="1"/>
  <c r="F170" i="1"/>
  <c r="CA152" i="1"/>
  <c r="BS152" i="1"/>
  <c r="AX152" i="1"/>
  <c r="AP152" i="1"/>
  <c r="U152" i="1"/>
  <c r="M152" i="1"/>
  <c r="CC149" i="1"/>
  <c r="BU149" i="1"/>
  <c r="BB149" i="1"/>
  <c r="AT149" i="1"/>
  <c r="AL149" i="1"/>
  <c r="S149" i="1"/>
  <c r="K149" i="1"/>
  <c r="CE146" i="1"/>
  <c r="BW146" i="1"/>
  <c r="BB146" i="1"/>
  <c r="AT146" i="1"/>
  <c r="AL146" i="1"/>
  <c r="BY287" i="1"/>
  <c r="AR218" i="1"/>
  <c r="H218" i="1"/>
  <c r="BY215" i="1"/>
  <c r="AZ215" i="1"/>
  <c r="AN215" i="1"/>
  <c r="S215" i="1"/>
  <c r="F215" i="1"/>
  <c r="CC212" i="1"/>
  <c r="AR212" i="1"/>
  <c r="T212" i="1"/>
  <c r="G212" i="1"/>
  <c r="BU209" i="1"/>
  <c r="BA209" i="1"/>
  <c r="AN209" i="1"/>
  <c r="R209" i="1"/>
  <c r="CA206" i="1"/>
  <c r="BB206" i="1"/>
  <c r="AP206" i="1"/>
  <c r="P206" i="1"/>
  <c r="CA190" i="1"/>
  <c r="CG188" i="1"/>
  <c r="BY188" i="1"/>
  <c r="AV188" i="1"/>
  <c r="AN188" i="1"/>
  <c r="S188" i="1"/>
  <c r="K188" i="1"/>
  <c r="CA185" i="1"/>
  <c r="BS185" i="1"/>
  <c r="BS193" i="1" s="1"/>
  <c r="BS195" i="1" s="1"/>
  <c r="AZ185" i="1"/>
  <c r="AR185" i="1"/>
  <c r="Q185" i="1"/>
  <c r="I185" i="1"/>
  <c r="CC182" i="1"/>
  <c r="BU182" i="1"/>
  <c r="AZ182" i="1"/>
  <c r="AR182" i="1"/>
  <c r="O182" i="1"/>
  <c r="G182" i="1"/>
  <c r="CE179" i="1"/>
  <c r="BW179" i="1"/>
  <c r="AV179" i="1"/>
  <c r="AN179" i="1"/>
  <c r="U179" i="1"/>
  <c r="M179" i="1"/>
  <c r="CG176" i="1"/>
  <c r="BY176" i="1"/>
  <c r="AV176" i="1"/>
  <c r="AN176" i="1"/>
  <c r="S176" i="1"/>
  <c r="K176" i="1"/>
  <c r="CH173" i="1"/>
  <c r="BZ173" i="1"/>
  <c r="BZ197" i="1" s="1"/>
  <c r="BR173" i="1"/>
  <c r="AY173" i="1"/>
  <c r="AQ173" i="1"/>
  <c r="P173" i="1"/>
  <c r="H173" i="1"/>
  <c r="CA170" i="1"/>
  <c r="BS170" i="1"/>
  <c r="AX170" i="1"/>
  <c r="AP170" i="1"/>
  <c r="U170" i="1"/>
  <c r="M170" i="1"/>
  <c r="CH152" i="1"/>
  <c r="BZ152" i="1"/>
  <c r="BR152" i="1"/>
  <c r="AW152" i="1"/>
  <c r="AO152" i="1"/>
  <c r="T152" i="1"/>
  <c r="L152" i="1"/>
  <c r="CB149" i="1"/>
  <c r="BT149" i="1"/>
  <c r="BA149" i="1"/>
  <c r="AS149" i="1"/>
  <c r="R149" i="1"/>
  <c r="J149" i="1"/>
  <c r="J157" i="1" s="1"/>
  <c r="J159" i="1" s="1"/>
  <c r="AX242" i="1"/>
  <c r="AU221" i="1"/>
  <c r="CH218" i="1"/>
  <c r="BW215" i="1"/>
  <c r="AW215" i="1"/>
  <c r="O215" i="1"/>
  <c r="BZ212" i="1"/>
  <c r="BB212" i="1"/>
  <c r="BB233" i="1" s="1"/>
  <c r="AO212" i="1"/>
  <c r="Q212" i="1"/>
  <c r="CE209" i="1"/>
  <c r="BS209" i="1"/>
  <c r="AX209" i="1"/>
  <c r="O209" i="1"/>
  <c r="BW206" i="1"/>
  <c r="AZ206" i="1"/>
  <c r="AL206" i="1"/>
  <c r="M206" i="1"/>
  <c r="V190" i="1"/>
  <c r="CE188" i="1"/>
  <c r="BW188" i="1"/>
  <c r="BB188" i="1"/>
  <c r="AT188" i="1"/>
  <c r="AL188" i="1"/>
  <c r="BG186" i="1" s="1"/>
  <c r="Q188" i="1"/>
  <c r="I188" i="1"/>
  <c r="CG185" i="1"/>
  <c r="BY185" i="1"/>
  <c r="AX185" i="1"/>
  <c r="AP185" i="1"/>
  <c r="O185" i="1"/>
  <c r="G185" i="1"/>
  <c r="CA182" i="1"/>
  <c r="BS182" i="1"/>
  <c r="AX182" i="1"/>
  <c r="AP182" i="1"/>
  <c r="U182" i="1"/>
  <c r="M182" i="1"/>
  <c r="CC179" i="1"/>
  <c r="BU179" i="1"/>
  <c r="BB179" i="1"/>
  <c r="AT179" i="1"/>
  <c r="AL179" i="1"/>
  <c r="S179" i="1"/>
  <c r="K179" i="1"/>
  <c r="CE176" i="1"/>
  <c r="BW176" i="1"/>
  <c r="BB176" i="1"/>
  <c r="BB193" i="1" s="1"/>
  <c r="BB195" i="1" s="1"/>
  <c r="AT176" i="1"/>
  <c r="AL176" i="1"/>
  <c r="Q176" i="1"/>
  <c r="I176" i="1"/>
  <c r="CF173" i="1"/>
  <c r="BX173" i="1"/>
  <c r="AW173" i="1"/>
  <c r="AO173" i="1"/>
  <c r="V173" i="1"/>
  <c r="N173" i="1"/>
  <c r="F173" i="1"/>
  <c r="CG170" i="1"/>
  <c r="BY170" i="1"/>
  <c r="AV170" i="1"/>
  <c r="AN170" i="1"/>
  <c r="S170" i="1"/>
  <c r="S197" i="1" s="1"/>
  <c r="K170" i="1"/>
  <c r="O154" i="1"/>
  <c r="G154" i="1"/>
  <c r="CF152" i="1"/>
  <c r="BX152" i="1"/>
  <c r="AU152" i="1"/>
  <c r="AM152" i="1"/>
  <c r="R152" i="1"/>
  <c r="R161" i="1" s="1"/>
  <c r="J152" i="1"/>
  <c r="CH149" i="1"/>
  <c r="BZ149" i="1"/>
  <c r="BR149" i="1"/>
  <c r="AY149" i="1"/>
  <c r="AQ149" i="1"/>
  <c r="P149" i="1"/>
  <c r="H149" i="1"/>
  <c r="H157" i="1" s="1"/>
  <c r="H159" i="1" s="1"/>
  <c r="CB146" i="1"/>
  <c r="BT146" i="1"/>
  <c r="AY146" i="1"/>
  <c r="AQ146" i="1"/>
  <c r="V146" i="1"/>
  <c r="N146" i="1"/>
  <c r="F146" i="1"/>
  <c r="CD143" i="1"/>
  <c r="BV143" i="1"/>
  <c r="AU143" i="1"/>
  <c r="AM143" i="1"/>
  <c r="T143" i="1"/>
  <c r="L143" i="1"/>
  <c r="I20" i="1"/>
  <c r="Q20" i="1"/>
  <c r="AG20" i="1"/>
  <c r="AO20" i="1"/>
  <c r="AW20" i="1"/>
  <c r="J98" i="1"/>
  <c r="R98" i="1"/>
  <c r="AM98" i="1"/>
  <c r="AU98" i="1"/>
  <c r="BX98" i="1"/>
  <c r="CF98" i="1"/>
  <c r="F99" i="1"/>
  <c r="N99" i="1"/>
  <c r="V99" i="1"/>
  <c r="AO99" i="1"/>
  <c r="AW99" i="1"/>
  <c r="BX99" i="1"/>
  <c r="CF99" i="1"/>
  <c r="K101" i="1"/>
  <c r="S101" i="1"/>
  <c r="AL101" i="1"/>
  <c r="AT101" i="1"/>
  <c r="BB101" i="1"/>
  <c r="BU101" i="1"/>
  <c r="CC101" i="1"/>
  <c r="F102" i="1"/>
  <c r="N102" i="1"/>
  <c r="N126" i="1" s="1"/>
  <c r="V102" i="1"/>
  <c r="AQ102" i="1"/>
  <c r="AY102" i="1"/>
  <c r="BT102" i="1"/>
  <c r="CB102" i="1"/>
  <c r="K104" i="1"/>
  <c r="S104" i="1"/>
  <c r="AN104" i="1"/>
  <c r="AV104" i="1"/>
  <c r="BY104" i="1"/>
  <c r="CG104" i="1"/>
  <c r="G105" i="1"/>
  <c r="O105" i="1"/>
  <c r="AP105" i="1"/>
  <c r="AX105" i="1"/>
  <c r="BY105" i="1"/>
  <c r="CG105" i="1"/>
  <c r="K107" i="1"/>
  <c r="S107" i="1"/>
  <c r="AL107" i="1"/>
  <c r="AT107" i="1"/>
  <c r="BB107" i="1"/>
  <c r="BU107" i="1"/>
  <c r="CC107" i="1"/>
  <c r="G108" i="1"/>
  <c r="O108" i="1"/>
  <c r="AR108" i="1"/>
  <c r="AZ108" i="1"/>
  <c r="BU108" i="1"/>
  <c r="CC108" i="1"/>
  <c r="K110" i="1"/>
  <c r="S110" i="1"/>
  <c r="S125" i="1" s="1"/>
  <c r="AN110" i="1"/>
  <c r="AV110" i="1"/>
  <c r="BY110" i="1"/>
  <c r="CG110" i="1"/>
  <c r="F111" i="1"/>
  <c r="N111" i="1"/>
  <c r="V111" i="1"/>
  <c r="AO111" i="1"/>
  <c r="AW111" i="1"/>
  <c r="BX111" i="1"/>
  <c r="CF111" i="1"/>
  <c r="K113" i="1"/>
  <c r="S113" i="1"/>
  <c r="AL113" i="1"/>
  <c r="AT113" i="1"/>
  <c r="BB113" i="1"/>
  <c r="BB121" i="1" s="1"/>
  <c r="BB123" i="1" s="1"/>
  <c r="BU113" i="1"/>
  <c r="CC113" i="1"/>
  <c r="G114" i="1"/>
  <c r="O114" i="1"/>
  <c r="AR114" i="1"/>
  <c r="AZ114" i="1"/>
  <c r="BU114" i="1"/>
  <c r="CC114" i="1"/>
  <c r="J116" i="1"/>
  <c r="R116" i="1"/>
  <c r="AM116" i="1"/>
  <c r="AU116" i="1"/>
  <c r="BX116" i="1"/>
  <c r="CF116" i="1"/>
  <c r="BY118" i="1"/>
  <c r="CG118" i="1"/>
  <c r="CG121" i="1" s="1"/>
  <c r="CG123" i="1" s="1"/>
  <c r="I134" i="1"/>
  <c r="Q134" i="1"/>
  <c r="AL134" i="1"/>
  <c r="AT134" i="1"/>
  <c r="BB134" i="1"/>
  <c r="BW134" i="1"/>
  <c r="CE134" i="1"/>
  <c r="F135" i="1"/>
  <c r="F166" i="1" s="1"/>
  <c r="N135" i="1"/>
  <c r="V135" i="1"/>
  <c r="AO135" i="1"/>
  <c r="AW135" i="1"/>
  <c r="BX135" i="1"/>
  <c r="CF135" i="1"/>
  <c r="K137" i="1"/>
  <c r="S137" i="1"/>
  <c r="S157" i="1" s="1"/>
  <c r="S159" i="1" s="1"/>
  <c r="AL137" i="1"/>
  <c r="AT137" i="1"/>
  <c r="BB137" i="1"/>
  <c r="BU137" i="1"/>
  <c r="CC137" i="1"/>
  <c r="H138" i="1"/>
  <c r="P138" i="1"/>
  <c r="AS138" i="1"/>
  <c r="AS162" i="1" s="1"/>
  <c r="BA138" i="1"/>
  <c r="BV138" i="1"/>
  <c r="CD138" i="1"/>
  <c r="M140" i="1"/>
  <c r="U140" i="1"/>
  <c r="AP140" i="1"/>
  <c r="AX140" i="1"/>
  <c r="BS140" i="1"/>
  <c r="CA140" i="1"/>
  <c r="J141" i="1"/>
  <c r="R141" i="1"/>
  <c r="AS141" i="1"/>
  <c r="BW141" i="1"/>
  <c r="CH141" i="1"/>
  <c r="O143" i="1"/>
  <c r="AV143" i="1"/>
  <c r="AV157" i="1" s="1"/>
  <c r="AV159" i="1" s="1"/>
  <c r="CE143" i="1"/>
  <c r="N144" i="1"/>
  <c r="AM144" i="1"/>
  <c r="BA144" i="1"/>
  <c r="CD144" i="1"/>
  <c r="G146" i="1"/>
  <c r="CA149" i="1"/>
  <c r="K152" i="1"/>
  <c r="BY152" i="1"/>
  <c r="T170" i="1"/>
  <c r="BZ170" i="1"/>
  <c r="CG173" i="1"/>
  <c r="R176" i="1"/>
  <c r="CF176" i="1"/>
  <c r="CD179" i="1"/>
  <c r="F182" i="1"/>
  <c r="S183" i="1"/>
  <c r="AU188" i="1"/>
  <c r="O206" i="1"/>
  <c r="Q209" i="1"/>
  <c r="AQ210" i="1"/>
  <c r="S212" i="1"/>
  <c r="AM213" i="1"/>
  <c r="Q215" i="1"/>
  <c r="K98" i="1"/>
  <c r="S98" i="1"/>
  <c r="AN98" i="1"/>
  <c r="AV98" i="1"/>
  <c r="BY98" i="1"/>
  <c r="CG98" i="1"/>
  <c r="G99" i="1"/>
  <c r="O99" i="1"/>
  <c r="AP99" i="1"/>
  <c r="AX99" i="1"/>
  <c r="BY99" i="1"/>
  <c r="CG99" i="1"/>
  <c r="L101" i="1"/>
  <c r="T101" i="1"/>
  <c r="AM101" i="1"/>
  <c r="AU101" i="1"/>
  <c r="BV101" i="1"/>
  <c r="CD101" i="1"/>
  <c r="G102" i="1"/>
  <c r="O102" i="1"/>
  <c r="AR102" i="1"/>
  <c r="AZ102" i="1"/>
  <c r="BU102" i="1"/>
  <c r="CC102" i="1"/>
  <c r="L104" i="1"/>
  <c r="T104" i="1"/>
  <c r="AO104" i="1"/>
  <c r="AW104" i="1"/>
  <c r="BR104" i="1"/>
  <c r="BZ104" i="1"/>
  <c r="CH104" i="1"/>
  <c r="H105" i="1"/>
  <c r="H126" i="1" s="1"/>
  <c r="P105" i="1"/>
  <c r="AQ105" i="1"/>
  <c r="AY105" i="1"/>
  <c r="BR105" i="1"/>
  <c r="BZ105" i="1"/>
  <c r="CH105" i="1"/>
  <c r="L107" i="1"/>
  <c r="T107" i="1"/>
  <c r="T121" i="1" s="1"/>
  <c r="T123" i="1" s="1"/>
  <c r="AM107" i="1"/>
  <c r="AU107" i="1"/>
  <c r="BV107" i="1"/>
  <c r="CD107" i="1"/>
  <c r="H108" i="1"/>
  <c r="P108" i="1"/>
  <c r="AS108" i="1"/>
  <c r="BA108" i="1"/>
  <c r="BA126" i="1" s="1"/>
  <c r="BV108" i="1"/>
  <c r="CD108" i="1"/>
  <c r="L110" i="1"/>
  <c r="T110" i="1"/>
  <c r="AO110" i="1"/>
  <c r="AW110" i="1"/>
  <c r="BR110" i="1"/>
  <c r="BZ110" i="1"/>
  <c r="BZ121" i="1" s="1"/>
  <c r="BZ123" i="1" s="1"/>
  <c r="CH110" i="1"/>
  <c r="G111" i="1"/>
  <c r="O111" i="1"/>
  <c r="AP111" i="1"/>
  <c r="AX111" i="1"/>
  <c r="BY111" i="1"/>
  <c r="CG111" i="1"/>
  <c r="L113" i="1"/>
  <c r="L121" i="1" s="1"/>
  <c r="L123" i="1" s="1"/>
  <c r="T113" i="1"/>
  <c r="AM113" i="1"/>
  <c r="AU113" i="1"/>
  <c r="BV113" i="1"/>
  <c r="CD113" i="1"/>
  <c r="H114" i="1"/>
  <c r="P114" i="1"/>
  <c r="AS114" i="1"/>
  <c r="AS126" i="1" s="1"/>
  <c r="BA114" i="1"/>
  <c r="BV114" i="1"/>
  <c r="CD114" i="1"/>
  <c r="K116" i="1"/>
  <c r="S116" i="1"/>
  <c r="AN116" i="1"/>
  <c r="AV116" i="1"/>
  <c r="BY116" i="1"/>
  <c r="CM115" i="1" s="1"/>
  <c r="CG116" i="1"/>
  <c r="BR118" i="1"/>
  <c r="BZ118" i="1"/>
  <c r="CH118" i="1"/>
  <c r="J134" i="1"/>
  <c r="R134" i="1"/>
  <c r="AM134" i="1"/>
  <c r="AU134" i="1"/>
  <c r="BF149" i="1" s="1"/>
  <c r="BX134" i="1"/>
  <c r="CF134" i="1"/>
  <c r="G135" i="1"/>
  <c r="O135" i="1"/>
  <c r="AP135" i="1"/>
  <c r="AX135" i="1"/>
  <c r="BY135" i="1"/>
  <c r="CG135" i="1"/>
  <c r="CG162" i="1" s="1"/>
  <c r="L137" i="1"/>
  <c r="T137" i="1"/>
  <c r="AM137" i="1"/>
  <c r="AU137" i="1"/>
  <c r="BV137" i="1"/>
  <c r="CD137" i="1"/>
  <c r="I138" i="1"/>
  <c r="Q138" i="1"/>
  <c r="AL138" i="1"/>
  <c r="AT138" i="1"/>
  <c r="BB138" i="1"/>
  <c r="BW138" i="1"/>
  <c r="CE138" i="1"/>
  <c r="F140" i="1"/>
  <c r="N140" i="1"/>
  <c r="V140" i="1"/>
  <c r="V157" i="1" s="1"/>
  <c r="V159" i="1" s="1"/>
  <c r="AQ140" i="1"/>
  <c r="AY140" i="1"/>
  <c r="BT140" i="1"/>
  <c r="CB140" i="1"/>
  <c r="K141" i="1"/>
  <c r="S141" i="1"/>
  <c r="AL141" i="1"/>
  <c r="AT141" i="1"/>
  <c r="BX141" i="1"/>
  <c r="F143" i="1"/>
  <c r="Q143" i="1"/>
  <c r="AW143" i="1"/>
  <c r="BS143" i="1"/>
  <c r="CF143" i="1"/>
  <c r="P144" i="1"/>
  <c r="AN144" i="1"/>
  <c r="CF144" i="1"/>
  <c r="H146" i="1"/>
  <c r="BV147" i="1"/>
  <c r="AR149" i="1"/>
  <c r="F150" i="1"/>
  <c r="S152" i="1"/>
  <c r="CG152" i="1"/>
  <c r="CH170" i="1"/>
  <c r="CH193" i="1" s="1"/>
  <c r="CH195" i="1" s="1"/>
  <c r="AP173" i="1"/>
  <c r="L174" i="1"/>
  <c r="BR174" i="1"/>
  <c r="BY177" i="1"/>
  <c r="AM179" i="1"/>
  <c r="I180" i="1"/>
  <c r="N182" i="1"/>
  <c r="BT182" i="1"/>
  <c r="AP186" i="1"/>
  <c r="AW207" i="1"/>
  <c r="AZ213" i="1"/>
  <c r="BR219" i="1"/>
  <c r="CH36" i="1"/>
  <c r="CB402" i="1"/>
  <c r="BT402" i="1"/>
  <c r="AY402" i="1"/>
  <c r="AQ402" i="1"/>
  <c r="V402" i="1"/>
  <c r="N402" i="1"/>
  <c r="F402" i="1"/>
  <c r="CD399" i="1"/>
  <c r="BV399" i="1"/>
  <c r="AU399" i="1"/>
  <c r="AM399" i="1"/>
  <c r="T399" i="1"/>
  <c r="L399" i="1"/>
  <c r="CF396" i="1"/>
  <c r="BX396" i="1"/>
  <c r="AU396" i="1"/>
  <c r="AM396" i="1"/>
  <c r="R396" i="1"/>
  <c r="J396" i="1"/>
  <c r="CH393" i="1"/>
  <c r="BZ393" i="1"/>
  <c r="BR393" i="1"/>
  <c r="AY393" i="1"/>
  <c r="AQ393" i="1"/>
  <c r="P393" i="1"/>
  <c r="H393" i="1"/>
  <c r="CH402" i="1"/>
  <c r="BZ402" i="1"/>
  <c r="BR402" i="1"/>
  <c r="AW402" i="1"/>
  <c r="AO402" i="1"/>
  <c r="T402" i="1"/>
  <c r="L402" i="1"/>
  <c r="CB399" i="1"/>
  <c r="BT399" i="1"/>
  <c r="BA399" i="1"/>
  <c r="AS399" i="1"/>
  <c r="R399" i="1"/>
  <c r="J399" i="1"/>
  <c r="CD396" i="1"/>
  <c r="BV396" i="1"/>
  <c r="BA396" i="1"/>
  <c r="AS396" i="1"/>
  <c r="P396" i="1"/>
  <c r="H396" i="1"/>
  <c r="CF393" i="1"/>
  <c r="BX393" i="1"/>
  <c r="AW393" i="1"/>
  <c r="AO393" i="1"/>
  <c r="V393" i="1"/>
  <c r="N393" i="1"/>
  <c r="F393" i="1"/>
  <c r="CH390" i="1"/>
  <c r="BZ390" i="1"/>
  <c r="BR390" i="1"/>
  <c r="AW390" i="1"/>
  <c r="AO390" i="1"/>
  <c r="T390" i="1"/>
  <c r="L390" i="1"/>
  <c r="CB387" i="1"/>
  <c r="BT387" i="1"/>
  <c r="BA387" i="1"/>
  <c r="AS387" i="1"/>
  <c r="R387" i="1"/>
  <c r="J387" i="1"/>
  <c r="CE402" i="1"/>
  <c r="BW402" i="1"/>
  <c r="BW414" i="1" s="1"/>
  <c r="BB402" i="1"/>
  <c r="AT402" i="1"/>
  <c r="AL402" i="1"/>
  <c r="Q402" i="1"/>
  <c r="I402" i="1"/>
  <c r="CG399" i="1"/>
  <c r="BY399" i="1"/>
  <c r="AX399" i="1"/>
  <c r="AX418" i="1" s="1"/>
  <c r="AP399" i="1"/>
  <c r="O399" i="1"/>
  <c r="G399" i="1"/>
  <c r="BY402" i="1"/>
  <c r="AZ402" i="1"/>
  <c r="AM402" i="1"/>
  <c r="M402" i="1"/>
  <c r="CE399" i="1"/>
  <c r="BR399" i="1"/>
  <c r="AW399" i="1"/>
  <c r="P399" i="1"/>
  <c r="BY396" i="1"/>
  <c r="BB396" i="1"/>
  <c r="AQ396" i="1"/>
  <c r="U396" i="1"/>
  <c r="K396" i="1"/>
  <c r="BY393" i="1"/>
  <c r="AT393" i="1"/>
  <c r="O393" i="1"/>
  <c r="BY390" i="1"/>
  <c r="AT390" i="1"/>
  <c r="O390" i="1"/>
  <c r="F390" i="1"/>
  <c r="CF387" i="1"/>
  <c r="BW387" i="1"/>
  <c r="AT387" i="1"/>
  <c r="Q387" i="1"/>
  <c r="H387" i="1"/>
  <c r="CE366" i="1"/>
  <c r="BW366" i="1"/>
  <c r="AU366" i="1"/>
  <c r="AM366" i="1"/>
  <c r="AM378" i="1" s="1"/>
  <c r="R366" i="1"/>
  <c r="J366" i="1"/>
  <c r="BX402" i="1"/>
  <c r="AX402" i="1"/>
  <c r="K402" i="1"/>
  <c r="CC399" i="1"/>
  <c r="AV399" i="1"/>
  <c r="N399" i="1"/>
  <c r="CH396" i="1"/>
  <c r="BW396" i="1"/>
  <c r="AZ396" i="1"/>
  <c r="AP396" i="1"/>
  <c r="T396" i="1"/>
  <c r="I396" i="1"/>
  <c r="BW393" i="1"/>
  <c r="AS393" i="1"/>
  <c r="M393" i="1"/>
  <c r="CG390" i="1"/>
  <c r="BX390" i="1"/>
  <c r="BB390" i="1"/>
  <c r="AS390" i="1"/>
  <c r="N390" i="1"/>
  <c r="CE387" i="1"/>
  <c r="BV387" i="1"/>
  <c r="BB387" i="1"/>
  <c r="AR387" i="1"/>
  <c r="P387" i="1"/>
  <c r="G387" i="1"/>
  <c r="CD366" i="1"/>
  <c r="BV366" i="1"/>
  <c r="BB366" i="1"/>
  <c r="AT366" i="1"/>
  <c r="AL366" i="1"/>
  <c r="Q366" i="1"/>
  <c r="I366" i="1"/>
  <c r="BV402" i="1"/>
  <c r="AV402" i="1"/>
  <c r="J402" i="1"/>
  <c r="CA399" i="1"/>
  <c r="AT399" i="1"/>
  <c r="M399" i="1"/>
  <c r="CG396" i="1"/>
  <c r="BU396" i="1"/>
  <c r="AY396" i="1"/>
  <c r="AO396" i="1"/>
  <c r="S396" i="1"/>
  <c r="G396" i="1"/>
  <c r="CG393" i="1"/>
  <c r="BV393" i="1"/>
  <c r="BB393" i="1"/>
  <c r="AR393" i="1"/>
  <c r="L393" i="1"/>
  <c r="CF390" i="1"/>
  <c r="BW390" i="1"/>
  <c r="BA390" i="1"/>
  <c r="AR390" i="1"/>
  <c r="BF392" i="1" s="1"/>
  <c r="V390" i="1"/>
  <c r="M390" i="1"/>
  <c r="CD387" i="1"/>
  <c r="BU387" i="1"/>
  <c r="AZ387" i="1"/>
  <c r="AQ387" i="1"/>
  <c r="O387" i="1"/>
  <c r="F387" i="1"/>
  <c r="X393" i="1" s="1"/>
  <c r="CC366" i="1"/>
  <c r="BU366" i="1"/>
  <c r="BA366" i="1"/>
  <c r="AS366" i="1"/>
  <c r="P366" i="1"/>
  <c r="H366" i="1"/>
  <c r="CG402" i="1"/>
  <c r="BU402" i="1"/>
  <c r="BU414" i="1" s="1"/>
  <c r="AU402" i="1"/>
  <c r="U402" i="1"/>
  <c r="H402" i="1"/>
  <c r="BZ399" i="1"/>
  <c r="AR399" i="1"/>
  <c r="K399" i="1"/>
  <c r="CE396" i="1"/>
  <c r="BT396" i="1"/>
  <c r="AX396" i="1"/>
  <c r="AN396" i="1"/>
  <c r="Q396" i="1"/>
  <c r="F396" i="1"/>
  <c r="CE393" i="1"/>
  <c r="BU393" i="1"/>
  <c r="BA393" i="1"/>
  <c r="AP393" i="1"/>
  <c r="U393" i="1"/>
  <c r="K393" i="1"/>
  <c r="CE390" i="1"/>
  <c r="BV390" i="1"/>
  <c r="AZ390" i="1"/>
  <c r="AQ390" i="1"/>
  <c r="U390" i="1"/>
  <c r="K390" i="1"/>
  <c r="CC387" i="1"/>
  <c r="BS387" i="1"/>
  <c r="AY387" i="1"/>
  <c r="AP387" i="1"/>
  <c r="N387" i="1"/>
  <c r="CF402" i="1"/>
  <c r="BS402" i="1"/>
  <c r="AS402" i="1"/>
  <c r="S402" i="1"/>
  <c r="G402" i="1"/>
  <c r="BX399" i="1"/>
  <c r="AQ399" i="1"/>
  <c r="V399" i="1"/>
  <c r="I399" i="1"/>
  <c r="CC396" i="1"/>
  <c r="BS396" i="1"/>
  <c r="AW396" i="1"/>
  <c r="AL396" i="1"/>
  <c r="O396" i="1"/>
  <c r="CD393" i="1"/>
  <c r="BT393" i="1"/>
  <c r="AZ393" i="1"/>
  <c r="AN393" i="1"/>
  <c r="T393" i="1"/>
  <c r="J393" i="1"/>
  <c r="CD390" i="1"/>
  <c r="BU390" i="1"/>
  <c r="AY390" i="1"/>
  <c r="AP390" i="1"/>
  <c r="S390" i="1"/>
  <c r="J390" i="1"/>
  <c r="CA387" i="1"/>
  <c r="BR387" i="1"/>
  <c r="AX387" i="1"/>
  <c r="AO387" i="1"/>
  <c r="V387" i="1"/>
  <c r="M387" i="1"/>
  <c r="CD402" i="1"/>
  <c r="AR402" i="1"/>
  <c r="R402" i="1"/>
  <c r="R414" i="1" s="1"/>
  <c r="BW399" i="1"/>
  <c r="BB399" i="1"/>
  <c r="AO399" i="1"/>
  <c r="U399" i="1"/>
  <c r="H399" i="1"/>
  <c r="CB396" i="1"/>
  <c r="BR396" i="1"/>
  <c r="AV396" i="1"/>
  <c r="N396" i="1"/>
  <c r="CC393" i="1"/>
  <c r="BS393" i="1"/>
  <c r="AX393" i="1"/>
  <c r="AM393" i="1"/>
  <c r="S393" i="1"/>
  <c r="I393" i="1"/>
  <c r="CC390" i="1"/>
  <c r="BT390" i="1"/>
  <c r="AX390" i="1"/>
  <c r="AN390" i="1"/>
  <c r="R390" i="1"/>
  <c r="I390" i="1"/>
  <c r="BZ387" i="1"/>
  <c r="AW387" i="1"/>
  <c r="AN387" i="1"/>
  <c r="U387" i="1"/>
  <c r="L387" i="1"/>
  <c r="CH366" i="1"/>
  <c r="BZ366" i="1"/>
  <c r="BR366" i="1"/>
  <c r="AX366" i="1"/>
  <c r="AP366" i="1"/>
  <c r="U366" i="1"/>
  <c r="M366" i="1"/>
  <c r="CA402" i="1"/>
  <c r="BA402" i="1"/>
  <c r="AN402" i="1"/>
  <c r="O402" i="1"/>
  <c r="CF399" i="1"/>
  <c r="BS399" i="1"/>
  <c r="AY399" i="1"/>
  <c r="AL399" i="1"/>
  <c r="Q399" i="1"/>
  <c r="BZ396" i="1"/>
  <c r="AR396" i="1"/>
  <c r="V396" i="1"/>
  <c r="L396" i="1"/>
  <c r="CA393" i="1"/>
  <c r="AU393" i="1"/>
  <c r="AU414" i="1" s="1"/>
  <c r="Q393" i="1"/>
  <c r="CA390" i="1"/>
  <c r="AU390" i="1"/>
  <c r="AL390" i="1"/>
  <c r="P390" i="1"/>
  <c r="G390" i="1"/>
  <c r="CG387" i="1"/>
  <c r="BX387" i="1"/>
  <c r="AU387" i="1"/>
  <c r="AL387" i="1"/>
  <c r="S387" i="1"/>
  <c r="I387" i="1"/>
  <c r="AP402" i="1"/>
  <c r="AN399" i="1"/>
  <c r="G393" i="1"/>
  <c r="CH387" i="1"/>
  <c r="BS366" i="1"/>
  <c r="AR366" i="1"/>
  <c r="S366" i="1"/>
  <c r="CH363" i="1"/>
  <c r="BZ363" i="1"/>
  <c r="BR363" i="1"/>
  <c r="AZ363" i="1"/>
  <c r="AR363" i="1"/>
  <c r="Q363" i="1"/>
  <c r="I363" i="1"/>
  <c r="CC360" i="1"/>
  <c r="BU360" i="1"/>
  <c r="AZ360" i="1"/>
  <c r="AR360" i="1"/>
  <c r="O360" i="1"/>
  <c r="G360" i="1"/>
  <c r="CE357" i="1"/>
  <c r="BW357" i="1"/>
  <c r="AV357" i="1"/>
  <c r="AN357" i="1"/>
  <c r="U357" i="1"/>
  <c r="M357" i="1"/>
  <c r="CG354" i="1"/>
  <c r="BY354" i="1"/>
  <c r="AV354" i="1"/>
  <c r="AN354" i="1"/>
  <c r="S354" i="1"/>
  <c r="K354" i="1"/>
  <c r="CB351" i="1"/>
  <c r="BT351" i="1"/>
  <c r="BA351" i="1"/>
  <c r="AS351" i="1"/>
  <c r="R351" i="1"/>
  <c r="J351" i="1"/>
  <c r="CH399" i="1"/>
  <c r="AV393" i="1"/>
  <c r="CB390" i="1"/>
  <c r="Q390" i="1"/>
  <c r="BY387" i="1"/>
  <c r="CG366" i="1"/>
  <c r="CG378" i="1" s="1"/>
  <c r="AQ366" i="1"/>
  <c r="O366" i="1"/>
  <c r="CG363" i="1"/>
  <c r="BY363" i="1"/>
  <c r="AY363" i="1"/>
  <c r="AQ363" i="1"/>
  <c r="P363" i="1"/>
  <c r="H363" i="1"/>
  <c r="CB360" i="1"/>
  <c r="BT360" i="1"/>
  <c r="AY360" i="1"/>
  <c r="AQ360" i="1"/>
  <c r="V360" i="1"/>
  <c r="N360" i="1"/>
  <c r="F360" i="1"/>
  <c r="CD357" i="1"/>
  <c r="BV357" i="1"/>
  <c r="AU357" i="1"/>
  <c r="AM357" i="1"/>
  <c r="T357" i="1"/>
  <c r="L357" i="1"/>
  <c r="CF354" i="1"/>
  <c r="BX354" i="1"/>
  <c r="AU354" i="1"/>
  <c r="AM354" i="1"/>
  <c r="R354" i="1"/>
  <c r="J354" i="1"/>
  <c r="CA351" i="1"/>
  <c r="BS351" i="1"/>
  <c r="AZ351" i="1"/>
  <c r="AR351" i="1"/>
  <c r="Q351" i="1"/>
  <c r="I351" i="1"/>
  <c r="BU399" i="1"/>
  <c r="AT396" i="1"/>
  <c r="AL393" i="1"/>
  <c r="BS390" i="1"/>
  <c r="H390" i="1"/>
  <c r="CF366" i="1"/>
  <c r="P402" i="1"/>
  <c r="P414" i="1" s="1"/>
  <c r="CB366" i="1"/>
  <c r="AN366" i="1"/>
  <c r="L366" i="1"/>
  <c r="CE363" i="1"/>
  <c r="BW363" i="1"/>
  <c r="CB393" i="1"/>
  <c r="T387" i="1"/>
  <c r="CA366" i="1"/>
  <c r="CA378" i="1" s="1"/>
  <c r="AZ366" i="1"/>
  <c r="K366" i="1"/>
  <c r="CD363" i="1"/>
  <c r="BV363" i="1"/>
  <c r="AV363" i="1"/>
  <c r="AN363" i="1"/>
  <c r="U363" i="1"/>
  <c r="M363" i="1"/>
  <c r="CG360" i="1"/>
  <c r="BY360" i="1"/>
  <c r="AV360" i="1"/>
  <c r="AN360" i="1"/>
  <c r="S360" i="1"/>
  <c r="K360" i="1"/>
  <c r="CA357" i="1"/>
  <c r="BS357" i="1"/>
  <c r="AZ357" i="1"/>
  <c r="AR357" i="1"/>
  <c r="Q357" i="1"/>
  <c r="I357" i="1"/>
  <c r="CC354" i="1"/>
  <c r="BU354" i="1"/>
  <c r="AZ354" i="1"/>
  <c r="AR354" i="1"/>
  <c r="CC402" i="1"/>
  <c r="S399" i="1"/>
  <c r="M396" i="1"/>
  <c r="AV390" i="1"/>
  <c r="K387" i="1"/>
  <c r="BY366" i="1"/>
  <c r="AY366" i="1"/>
  <c r="G366" i="1"/>
  <c r="CC363" i="1"/>
  <c r="BU363" i="1"/>
  <c r="AU363" i="1"/>
  <c r="AM363" i="1"/>
  <c r="T363" i="1"/>
  <c r="L363" i="1"/>
  <c r="CF360" i="1"/>
  <c r="BX360" i="1"/>
  <c r="AU360" i="1"/>
  <c r="AM360" i="1"/>
  <c r="R360" i="1"/>
  <c r="J360" i="1"/>
  <c r="CH357" i="1"/>
  <c r="BZ357" i="1"/>
  <c r="BR357" i="1"/>
  <c r="AY357" i="1"/>
  <c r="AQ357" i="1"/>
  <c r="P357" i="1"/>
  <c r="H357" i="1"/>
  <c r="CB354" i="1"/>
  <c r="BT354" i="1"/>
  <c r="AY354" i="1"/>
  <c r="AQ354" i="1"/>
  <c r="V354" i="1"/>
  <c r="N354" i="1"/>
  <c r="F354" i="1"/>
  <c r="CE351" i="1"/>
  <c r="BW351" i="1"/>
  <c r="AV351" i="1"/>
  <c r="AN351" i="1"/>
  <c r="U351" i="1"/>
  <c r="M351" i="1"/>
  <c r="F399" i="1"/>
  <c r="AM390" i="1"/>
  <c r="AV387" i="1"/>
  <c r="BX366" i="1"/>
  <c r="AW366" i="1"/>
  <c r="V366" i="1"/>
  <c r="F366" i="1"/>
  <c r="CB363" i="1"/>
  <c r="BT363" i="1"/>
  <c r="BB363" i="1"/>
  <c r="AT363" i="1"/>
  <c r="AL363" i="1"/>
  <c r="S363" i="1"/>
  <c r="K363" i="1"/>
  <c r="CE360" i="1"/>
  <c r="BW360" i="1"/>
  <c r="BB360" i="1"/>
  <c r="AT360" i="1"/>
  <c r="AL360" i="1"/>
  <c r="Q360" i="1"/>
  <c r="I360" i="1"/>
  <c r="CG357" i="1"/>
  <c r="BY357" i="1"/>
  <c r="AX357" i="1"/>
  <c r="AP357" i="1"/>
  <c r="O357" i="1"/>
  <c r="G357" i="1"/>
  <c r="CA354" i="1"/>
  <c r="BS354" i="1"/>
  <c r="AX354" i="1"/>
  <c r="AP354" i="1"/>
  <c r="U354" i="1"/>
  <c r="M354" i="1"/>
  <c r="CD351" i="1"/>
  <c r="BV351" i="1"/>
  <c r="AU351" i="1"/>
  <c r="AM351" i="1"/>
  <c r="T351" i="1"/>
  <c r="L351" i="1"/>
  <c r="AZ399" i="1"/>
  <c r="CA396" i="1"/>
  <c r="R393" i="1"/>
  <c r="AM387" i="1"/>
  <c r="G363" i="1"/>
  <c r="BU357" i="1"/>
  <c r="AW357" i="1"/>
  <c r="CH354" i="1"/>
  <c r="H354" i="1"/>
  <c r="BZ351" i="1"/>
  <c r="AO351" i="1"/>
  <c r="P351" i="1"/>
  <c r="CB330" i="1"/>
  <c r="BT330" i="1"/>
  <c r="AY330" i="1"/>
  <c r="AQ330" i="1"/>
  <c r="V330" i="1"/>
  <c r="N330" i="1"/>
  <c r="F330" i="1"/>
  <c r="CD327" i="1"/>
  <c r="BV327" i="1"/>
  <c r="AU327" i="1"/>
  <c r="AM327" i="1"/>
  <c r="T327" i="1"/>
  <c r="L327" i="1"/>
  <c r="CF324" i="1"/>
  <c r="BX324" i="1"/>
  <c r="AU324" i="1"/>
  <c r="AM324" i="1"/>
  <c r="R324" i="1"/>
  <c r="J324" i="1"/>
  <c r="CH321" i="1"/>
  <c r="BZ321" i="1"/>
  <c r="BR321" i="1"/>
  <c r="AZ321" i="1"/>
  <c r="AR321" i="1"/>
  <c r="Q321" i="1"/>
  <c r="I321" i="1"/>
  <c r="CF363" i="1"/>
  <c r="BA363" i="1"/>
  <c r="F363" i="1"/>
  <c r="CH360" i="1"/>
  <c r="BT357" i="1"/>
  <c r="AT357" i="1"/>
  <c r="V357" i="1"/>
  <c r="CE354" i="1"/>
  <c r="BB354" i="1"/>
  <c r="G354" i="1"/>
  <c r="BY351" i="1"/>
  <c r="BB351" i="1"/>
  <c r="AL351" i="1"/>
  <c r="O351" i="1"/>
  <c r="CA330" i="1"/>
  <c r="BS330" i="1"/>
  <c r="AX330" i="1"/>
  <c r="AP330" i="1"/>
  <c r="U330" i="1"/>
  <c r="M330" i="1"/>
  <c r="CC327" i="1"/>
  <c r="BU327" i="1"/>
  <c r="BB327" i="1"/>
  <c r="AT327" i="1"/>
  <c r="AL327" i="1"/>
  <c r="S327" i="1"/>
  <c r="K327" i="1"/>
  <c r="CE324" i="1"/>
  <c r="BW324" i="1"/>
  <c r="BB324" i="1"/>
  <c r="AT324" i="1"/>
  <c r="AL324" i="1"/>
  <c r="Q324" i="1"/>
  <c r="I324" i="1"/>
  <c r="CG321" i="1"/>
  <c r="T366" i="1"/>
  <c r="CA363" i="1"/>
  <c r="AX363" i="1"/>
  <c r="CD360" i="1"/>
  <c r="BA360" i="1"/>
  <c r="U360" i="1"/>
  <c r="AS357" i="1"/>
  <c r="S357" i="1"/>
  <c r="CD354" i="1"/>
  <c r="BA354" i="1"/>
  <c r="T354" i="1"/>
  <c r="BX351" i="1"/>
  <c r="AY351" i="1"/>
  <c r="N351" i="1"/>
  <c r="CH330" i="1"/>
  <c r="BZ330" i="1"/>
  <c r="BR330" i="1"/>
  <c r="AW330" i="1"/>
  <c r="AO330" i="1"/>
  <c r="T330" i="1"/>
  <c r="L330" i="1"/>
  <c r="CB327" i="1"/>
  <c r="BT327" i="1"/>
  <c r="BA327" i="1"/>
  <c r="AS327" i="1"/>
  <c r="R327" i="1"/>
  <c r="J327" i="1"/>
  <c r="CD324" i="1"/>
  <c r="BV324" i="1"/>
  <c r="BA324" i="1"/>
  <c r="AS324" i="1"/>
  <c r="P324" i="1"/>
  <c r="H324" i="1"/>
  <c r="BT366" i="1"/>
  <c r="N366" i="1"/>
  <c r="BX363" i="1"/>
  <c r="AW363" i="1"/>
  <c r="V363" i="1"/>
  <c r="CA360" i="1"/>
  <c r="AX360" i="1"/>
  <c r="T360" i="1"/>
  <c r="AO357" i="1"/>
  <c r="R357" i="1"/>
  <c r="BZ354" i="1"/>
  <c r="AW354" i="1"/>
  <c r="Q354" i="1"/>
  <c r="BU351" i="1"/>
  <c r="AX351" i="1"/>
  <c r="K351" i="1"/>
  <c r="CG330" i="1"/>
  <c r="BY330" i="1"/>
  <c r="AV330" i="1"/>
  <c r="AN330" i="1"/>
  <c r="S330" i="1"/>
  <c r="K330" i="1"/>
  <c r="CA327" i="1"/>
  <c r="BS327" i="1"/>
  <c r="AZ327" i="1"/>
  <c r="AR327" i="1"/>
  <c r="Q327" i="1"/>
  <c r="I327" i="1"/>
  <c r="CC324" i="1"/>
  <c r="BU324" i="1"/>
  <c r="AZ324" i="1"/>
  <c r="AR324" i="1"/>
  <c r="O324" i="1"/>
  <c r="G324" i="1"/>
  <c r="CE321" i="1"/>
  <c r="BW321" i="1"/>
  <c r="AW321" i="1"/>
  <c r="AO321" i="1"/>
  <c r="V321" i="1"/>
  <c r="N321" i="1"/>
  <c r="F321" i="1"/>
  <c r="BS363" i="1"/>
  <c r="AS363" i="1"/>
  <c r="R363" i="1"/>
  <c r="BZ360" i="1"/>
  <c r="AW360" i="1"/>
  <c r="P360" i="1"/>
  <c r="CF357" i="1"/>
  <c r="AL357" i="1"/>
  <c r="N357" i="1"/>
  <c r="BW354" i="1"/>
  <c r="AT354" i="1"/>
  <c r="P354" i="1"/>
  <c r="CH351" i="1"/>
  <c r="BR351" i="1"/>
  <c r="CJ365" i="1" s="1"/>
  <c r="AW351" i="1"/>
  <c r="H351" i="1"/>
  <c r="CF330" i="1"/>
  <c r="BX330" i="1"/>
  <c r="AU330" i="1"/>
  <c r="AM330" i="1"/>
  <c r="R330" i="1"/>
  <c r="J330" i="1"/>
  <c r="CH327" i="1"/>
  <c r="BZ327" i="1"/>
  <c r="BR327" i="1"/>
  <c r="AY327" i="1"/>
  <c r="AQ327" i="1"/>
  <c r="P327" i="1"/>
  <c r="H327" i="1"/>
  <c r="CB324" i="1"/>
  <c r="BT324" i="1"/>
  <c r="AY324" i="1"/>
  <c r="AQ324" i="1"/>
  <c r="V324" i="1"/>
  <c r="N324" i="1"/>
  <c r="F324" i="1"/>
  <c r="CD321" i="1"/>
  <c r="BV321" i="1"/>
  <c r="AV321" i="1"/>
  <c r="AN321" i="1"/>
  <c r="U321" i="1"/>
  <c r="M321" i="1"/>
  <c r="AP363" i="1"/>
  <c r="O363" i="1"/>
  <c r="BV360" i="1"/>
  <c r="AS360" i="1"/>
  <c r="M360" i="1"/>
  <c r="CC357" i="1"/>
  <c r="K357" i="1"/>
  <c r="BV354" i="1"/>
  <c r="AS354" i="1"/>
  <c r="O354" i="1"/>
  <c r="CG351" i="1"/>
  <c r="AT351" i="1"/>
  <c r="G351" i="1"/>
  <c r="CE330" i="1"/>
  <c r="BW330" i="1"/>
  <c r="BB330" i="1"/>
  <c r="AT330" i="1"/>
  <c r="AL330" i="1"/>
  <c r="Q330" i="1"/>
  <c r="I330" i="1"/>
  <c r="CG327" i="1"/>
  <c r="BY327" i="1"/>
  <c r="AX327" i="1"/>
  <c r="AP327" i="1"/>
  <c r="O327" i="1"/>
  <c r="G327" i="1"/>
  <c r="N363" i="1"/>
  <c r="AO360" i="1"/>
  <c r="BB357" i="1"/>
  <c r="AQ351" i="1"/>
  <c r="F351" i="1"/>
  <c r="CD330" i="1"/>
  <c r="AS330" i="1"/>
  <c r="BW327" i="1"/>
  <c r="AN327" i="1"/>
  <c r="M327" i="1"/>
  <c r="BY324" i="1"/>
  <c r="AP324" i="1"/>
  <c r="M324" i="1"/>
  <c r="CF321" i="1"/>
  <c r="BS321" i="1"/>
  <c r="AX321" i="1"/>
  <c r="O321" i="1"/>
  <c r="J363" i="1"/>
  <c r="BA357" i="1"/>
  <c r="L354" i="1"/>
  <c r="AP351" i="1"/>
  <c r="CC330" i="1"/>
  <c r="AR330" i="1"/>
  <c r="F327" i="1"/>
  <c r="BS324" i="1"/>
  <c r="AO324" i="1"/>
  <c r="L324" i="1"/>
  <c r="CC321" i="1"/>
  <c r="AU321" i="1"/>
  <c r="L321" i="1"/>
  <c r="CB318" i="1"/>
  <c r="BT318" i="1"/>
  <c r="AY318" i="1"/>
  <c r="AQ318" i="1"/>
  <c r="V318" i="1"/>
  <c r="N318" i="1"/>
  <c r="F318" i="1"/>
  <c r="CD315" i="1"/>
  <c r="BV315" i="1"/>
  <c r="AV315" i="1"/>
  <c r="AN315" i="1"/>
  <c r="U315" i="1"/>
  <c r="M315" i="1"/>
  <c r="CH294" i="1"/>
  <c r="BZ294" i="1"/>
  <c r="BR294" i="1"/>
  <c r="AW294" i="1"/>
  <c r="AO294" i="1"/>
  <c r="T294" i="1"/>
  <c r="L294" i="1"/>
  <c r="L306" i="1" s="1"/>
  <c r="CC291" i="1"/>
  <c r="BU291" i="1"/>
  <c r="BB291" i="1"/>
  <c r="AT291" i="1"/>
  <c r="AL291" i="1"/>
  <c r="S291" i="1"/>
  <c r="K291" i="1"/>
  <c r="CE288" i="1"/>
  <c r="BW288" i="1"/>
  <c r="BB288" i="1"/>
  <c r="AT288" i="1"/>
  <c r="AL288" i="1"/>
  <c r="Q288" i="1"/>
  <c r="I288" i="1"/>
  <c r="CG285" i="1"/>
  <c r="BY285" i="1"/>
  <c r="AX285" i="1"/>
  <c r="CB357" i="1"/>
  <c r="BR354" i="1"/>
  <c r="I354" i="1"/>
  <c r="CF351" i="1"/>
  <c r="BV330" i="1"/>
  <c r="BR324" i="1"/>
  <c r="AN324" i="1"/>
  <c r="K324" i="1"/>
  <c r="CB321" i="1"/>
  <c r="AT321" i="1"/>
  <c r="K321" i="1"/>
  <c r="CA318" i="1"/>
  <c r="BS318" i="1"/>
  <c r="AX318" i="1"/>
  <c r="AP318" i="1"/>
  <c r="U318" i="1"/>
  <c r="M318" i="1"/>
  <c r="CC315" i="1"/>
  <c r="BU315" i="1"/>
  <c r="AU315" i="1"/>
  <c r="AM315" i="1"/>
  <c r="T315" i="1"/>
  <c r="L315" i="1"/>
  <c r="CG294" i="1"/>
  <c r="BY294" i="1"/>
  <c r="AV294" i="1"/>
  <c r="AN294" i="1"/>
  <c r="S294" i="1"/>
  <c r="K294" i="1"/>
  <c r="CB291" i="1"/>
  <c r="BT291" i="1"/>
  <c r="BA291" i="1"/>
  <c r="AO363" i="1"/>
  <c r="BS360" i="1"/>
  <c r="L360" i="1"/>
  <c r="BX357" i="1"/>
  <c r="CC351" i="1"/>
  <c r="BU330" i="1"/>
  <c r="CA321" i="1"/>
  <c r="AS321" i="1"/>
  <c r="J321" i="1"/>
  <c r="CH318" i="1"/>
  <c r="BZ318" i="1"/>
  <c r="BR318" i="1"/>
  <c r="AW318" i="1"/>
  <c r="AO318" i="1"/>
  <c r="T318" i="1"/>
  <c r="L318" i="1"/>
  <c r="CB315" i="1"/>
  <c r="BT315" i="1"/>
  <c r="BB315" i="1"/>
  <c r="AT315" i="1"/>
  <c r="AL315" i="1"/>
  <c r="S315" i="1"/>
  <c r="K315" i="1"/>
  <c r="CF294" i="1"/>
  <c r="BX294" i="1"/>
  <c r="AU294" i="1"/>
  <c r="AM294" i="1"/>
  <c r="R294" i="1"/>
  <c r="J294" i="1"/>
  <c r="CA291" i="1"/>
  <c r="BS291" i="1"/>
  <c r="BS310" i="1" s="1"/>
  <c r="AZ291" i="1"/>
  <c r="AR291" i="1"/>
  <c r="Q291" i="1"/>
  <c r="I291" i="1"/>
  <c r="BR360" i="1"/>
  <c r="H360" i="1"/>
  <c r="P330" i="1"/>
  <c r="CH324" i="1"/>
  <c r="BY321" i="1"/>
  <c r="AQ321" i="1"/>
  <c r="T321" i="1"/>
  <c r="H321" i="1"/>
  <c r="CG318" i="1"/>
  <c r="BY318" i="1"/>
  <c r="AV318" i="1"/>
  <c r="AN318" i="1"/>
  <c r="S318" i="1"/>
  <c r="K318" i="1"/>
  <c r="CA315" i="1"/>
  <c r="BS315" i="1"/>
  <c r="BA315" i="1"/>
  <c r="AS315" i="1"/>
  <c r="R315" i="1"/>
  <c r="J315" i="1"/>
  <c r="CE294" i="1"/>
  <c r="BW294" i="1"/>
  <c r="BB294" i="1"/>
  <c r="AT294" i="1"/>
  <c r="AL294" i="1"/>
  <c r="Q294" i="1"/>
  <c r="I294" i="1"/>
  <c r="CH291" i="1"/>
  <c r="BZ291" i="1"/>
  <c r="BR291" i="1"/>
  <c r="AY291" i="1"/>
  <c r="AQ291" i="1"/>
  <c r="P291" i="1"/>
  <c r="H291" i="1"/>
  <c r="CB288" i="1"/>
  <c r="BT288" i="1"/>
  <c r="AY288" i="1"/>
  <c r="AQ288" i="1"/>
  <c r="V288" i="1"/>
  <c r="N288" i="1"/>
  <c r="F288" i="1"/>
  <c r="AV366" i="1"/>
  <c r="AO354" i="1"/>
  <c r="O330" i="1"/>
  <c r="O342" i="1" s="1"/>
  <c r="CF327" i="1"/>
  <c r="AW327" i="1"/>
  <c r="V327" i="1"/>
  <c r="CG324" i="1"/>
  <c r="AX324" i="1"/>
  <c r="U324" i="1"/>
  <c r="BX321" i="1"/>
  <c r="BB321" i="1"/>
  <c r="AP321" i="1"/>
  <c r="S321" i="1"/>
  <c r="G321" i="1"/>
  <c r="CF318" i="1"/>
  <c r="BX318" i="1"/>
  <c r="AU318" i="1"/>
  <c r="AM318" i="1"/>
  <c r="R318" i="1"/>
  <c r="J318" i="1"/>
  <c r="CH315" i="1"/>
  <c r="BZ315" i="1"/>
  <c r="BR315" i="1"/>
  <c r="AZ315" i="1"/>
  <c r="AR315" i="1"/>
  <c r="Q315" i="1"/>
  <c r="I315" i="1"/>
  <c r="CD294" i="1"/>
  <c r="BV294" i="1"/>
  <c r="BA294" i="1"/>
  <c r="AS294" i="1"/>
  <c r="P294" i="1"/>
  <c r="H294" i="1"/>
  <c r="CG291" i="1"/>
  <c r="BY291" i="1"/>
  <c r="AX291" i="1"/>
  <c r="AP291" i="1"/>
  <c r="O291" i="1"/>
  <c r="G291" i="1"/>
  <c r="CA288" i="1"/>
  <c r="BS288" i="1"/>
  <c r="AX288" i="1"/>
  <c r="AP288" i="1"/>
  <c r="AP310" i="1" s="1"/>
  <c r="U288" i="1"/>
  <c r="M288" i="1"/>
  <c r="CC285" i="1"/>
  <c r="BU285" i="1"/>
  <c r="BB285" i="1"/>
  <c r="AO366" i="1"/>
  <c r="J357" i="1"/>
  <c r="AL354" i="1"/>
  <c r="V351" i="1"/>
  <c r="BA330" i="1"/>
  <c r="H330" i="1"/>
  <c r="CE327" i="1"/>
  <c r="AV327" i="1"/>
  <c r="U327" i="1"/>
  <c r="CA324" i="1"/>
  <c r="AW324" i="1"/>
  <c r="T324" i="1"/>
  <c r="BU321" i="1"/>
  <c r="BA321" i="1"/>
  <c r="AM321" i="1"/>
  <c r="R321" i="1"/>
  <c r="CE318" i="1"/>
  <c r="BW318" i="1"/>
  <c r="BB318" i="1"/>
  <c r="AT318" i="1"/>
  <c r="AL318" i="1"/>
  <c r="Q318" i="1"/>
  <c r="I318" i="1"/>
  <c r="CG315" i="1"/>
  <c r="BY315" i="1"/>
  <c r="AY315" i="1"/>
  <c r="AQ315" i="1"/>
  <c r="AQ346" i="1" s="1"/>
  <c r="P315" i="1"/>
  <c r="H315" i="1"/>
  <c r="BA318" i="1"/>
  <c r="H318" i="1"/>
  <c r="CE315" i="1"/>
  <c r="AX315" i="1"/>
  <c r="V315" i="1"/>
  <c r="BW291" i="1"/>
  <c r="BW310" i="1" s="1"/>
  <c r="AU291" i="1"/>
  <c r="J291" i="1"/>
  <c r="CC288" i="1"/>
  <c r="AO288" i="1"/>
  <c r="P288" i="1"/>
  <c r="CF285" i="1"/>
  <c r="BV285" i="1"/>
  <c r="BA285" i="1"/>
  <c r="AR285" i="1"/>
  <c r="Q285" i="1"/>
  <c r="I285" i="1"/>
  <c r="CC282" i="1"/>
  <c r="BU282" i="1"/>
  <c r="AZ282" i="1"/>
  <c r="AR282" i="1"/>
  <c r="O282" i="1"/>
  <c r="G282" i="1"/>
  <c r="CE279" i="1"/>
  <c r="BW279" i="1"/>
  <c r="AV279" i="1"/>
  <c r="AN279" i="1"/>
  <c r="U279" i="1"/>
  <c r="M279" i="1"/>
  <c r="CG258" i="1"/>
  <c r="CG270" i="1" s="1"/>
  <c r="BY258" i="1"/>
  <c r="AV258" i="1"/>
  <c r="AN258" i="1"/>
  <c r="S258" i="1"/>
  <c r="K258" i="1"/>
  <c r="AZ330" i="1"/>
  <c r="BT321" i="1"/>
  <c r="AZ318" i="1"/>
  <c r="G318" i="1"/>
  <c r="BX315" i="1"/>
  <c r="AW315" i="1"/>
  <c r="O315" i="1"/>
  <c r="CC294" i="1"/>
  <c r="AZ294" i="1"/>
  <c r="V294" i="1"/>
  <c r="BV291" i="1"/>
  <c r="AS291" i="1"/>
  <c r="V291" i="1"/>
  <c r="F291" i="1"/>
  <c r="BZ288" i="1"/>
  <c r="BA288" i="1"/>
  <c r="AN288" i="1"/>
  <c r="O288" i="1"/>
  <c r="CE285" i="1"/>
  <c r="CE310" i="1" s="1"/>
  <c r="BT285" i="1"/>
  <c r="AZ285" i="1"/>
  <c r="AQ285" i="1"/>
  <c r="P285" i="1"/>
  <c r="H285" i="1"/>
  <c r="CB282" i="1"/>
  <c r="BT282" i="1"/>
  <c r="AY282" i="1"/>
  <c r="AQ282" i="1"/>
  <c r="V282" i="1"/>
  <c r="N282" i="1"/>
  <c r="F282" i="1"/>
  <c r="CD279" i="1"/>
  <c r="BV279" i="1"/>
  <c r="AU279" i="1"/>
  <c r="AM279" i="1"/>
  <c r="T279" i="1"/>
  <c r="L279" i="1"/>
  <c r="CF258" i="1"/>
  <c r="BX258" i="1"/>
  <c r="AU258" i="1"/>
  <c r="AM258" i="1"/>
  <c r="F357" i="1"/>
  <c r="AO327" i="1"/>
  <c r="AV324" i="1"/>
  <c r="CD318" i="1"/>
  <c r="AS318" i="1"/>
  <c r="BW315" i="1"/>
  <c r="AP315" i="1"/>
  <c r="N315" i="1"/>
  <c r="CB294" i="1"/>
  <c r="AY294" i="1"/>
  <c r="U294" i="1"/>
  <c r="AO291" i="1"/>
  <c r="U291" i="1"/>
  <c r="BY288" i="1"/>
  <c r="AZ288" i="1"/>
  <c r="AM288" i="1"/>
  <c r="L288" i="1"/>
  <c r="CD285" i="1"/>
  <c r="BS285" i="1"/>
  <c r="AY285" i="1"/>
  <c r="AP285" i="1"/>
  <c r="O285" i="1"/>
  <c r="G285" i="1"/>
  <c r="CA282" i="1"/>
  <c r="BS282" i="1"/>
  <c r="AX282" i="1"/>
  <c r="AX310" i="1" s="1"/>
  <c r="AP282" i="1"/>
  <c r="U282" i="1"/>
  <c r="M282" i="1"/>
  <c r="CC279" i="1"/>
  <c r="BU279" i="1"/>
  <c r="BB279" i="1"/>
  <c r="AT279" i="1"/>
  <c r="AL279" i="1"/>
  <c r="AL310" i="1" s="1"/>
  <c r="S279" i="1"/>
  <c r="K279" i="1"/>
  <c r="CE258" i="1"/>
  <c r="BW258" i="1"/>
  <c r="BB258" i="1"/>
  <c r="AT258" i="1"/>
  <c r="AL258" i="1"/>
  <c r="Q258" i="1"/>
  <c r="I258" i="1"/>
  <c r="S351" i="1"/>
  <c r="CC318" i="1"/>
  <c r="AR318" i="1"/>
  <c r="AO315" i="1"/>
  <c r="G315" i="1"/>
  <c r="CA294" i="1"/>
  <c r="AX294" i="1"/>
  <c r="O294" i="1"/>
  <c r="AN291" i="1"/>
  <c r="T291" i="1"/>
  <c r="BX288" i="1"/>
  <c r="AW288" i="1"/>
  <c r="K288" i="1"/>
  <c r="CB285" i="1"/>
  <c r="BR285" i="1"/>
  <c r="AW285" i="1"/>
  <c r="AO285" i="1"/>
  <c r="V285" i="1"/>
  <c r="N285" i="1"/>
  <c r="F285" i="1"/>
  <c r="CH282" i="1"/>
  <c r="BZ282" i="1"/>
  <c r="BR282" i="1"/>
  <c r="BR310" i="1" s="1"/>
  <c r="AW282" i="1"/>
  <c r="AO282" i="1"/>
  <c r="T282" i="1"/>
  <c r="L282" i="1"/>
  <c r="CB279" i="1"/>
  <c r="BT279" i="1"/>
  <c r="BA279" i="1"/>
  <c r="AS279" i="1"/>
  <c r="R279" i="1"/>
  <c r="J279" i="1"/>
  <c r="CD258" i="1"/>
  <c r="BV258" i="1"/>
  <c r="BA258" i="1"/>
  <c r="AS258" i="1"/>
  <c r="P258" i="1"/>
  <c r="H258" i="1"/>
  <c r="H270" i="1" s="1"/>
  <c r="CE255" i="1"/>
  <c r="BW255" i="1"/>
  <c r="BX327" i="1"/>
  <c r="S324" i="1"/>
  <c r="BU318" i="1"/>
  <c r="BT294" i="1"/>
  <c r="AQ294" i="1"/>
  <c r="M294" i="1"/>
  <c r="M306" i="1" s="1"/>
  <c r="CE291" i="1"/>
  <c r="N291" i="1"/>
  <c r="CG288" i="1"/>
  <c r="BU288" i="1"/>
  <c r="AU288" i="1"/>
  <c r="T288" i="1"/>
  <c r="H288" i="1"/>
  <c r="BZ285" i="1"/>
  <c r="BZ310" i="1" s="1"/>
  <c r="AU285" i="1"/>
  <c r="AM285" i="1"/>
  <c r="T285" i="1"/>
  <c r="L285" i="1"/>
  <c r="CF282" i="1"/>
  <c r="BX282" i="1"/>
  <c r="AU282" i="1"/>
  <c r="AM282" i="1"/>
  <c r="R282" i="1"/>
  <c r="J282" i="1"/>
  <c r="CH279" i="1"/>
  <c r="BZ279" i="1"/>
  <c r="BR279" i="1"/>
  <c r="AY279" i="1"/>
  <c r="AQ279" i="1"/>
  <c r="P279" i="1"/>
  <c r="P310" i="1" s="1"/>
  <c r="H279" i="1"/>
  <c r="AY321" i="1"/>
  <c r="P318" i="1"/>
  <c r="BS294" i="1"/>
  <c r="AP294" i="1"/>
  <c r="G294" i="1"/>
  <c r="CD291" i="1"/>
  <c r="AW291" i="1"/>
  <c r="M291" i="1"/>
  <c r="CF288" i="1"/>
  <c r="BR288" i="1"/>
  <c r="AS288" i="1"/>
  <c r="S288" i="1"/>
  <c r="G288" i="1"/>
  <c r="BX285" i="1"/>
  <c r="AT285" i="1"/>
  <c r="AT310" i="1" s="1"/>
  <c r="AL285" i="1"/>
  <c r="S285" i="1"/>
  <c r="K285" i="1"/>
  <c r="CE282" i="1"/>
  <c r="BW282" i="1"/>
  <c r="BB282" i="1"/>
  <c r="AT282" i="1"/>
  <c r="AL282" i="1"/>
  <c r="Q282" i="1"/>
  <c r="I282" i="1"/>
  <c r="CG279" i="1"/>
  <c r="BY279" i="1"/>
  <c r="AX279" i="1"/>
  <c r="AP279" i="1"/>
  <c r="O279" i="1"/>
  <c r="G279" i="1"/>
  <c r="Z292" i="1" s="1"/>
  <c r="CA258" i="1"/>
  <c r="BS258" i="1"/>
  <c r="AX258" i="1"/>
  <c r="AP258" i="1"/>
  <c r="U258" i="1"/>
  <c r="M258" i="1"/>
  <c r="N327" i="1"/>
  <c r="AL321" i="1"/>
  <c r="AR294" i="1"/>
  <c r="AM291" i="1"/>
  <c r="AR288" i="1"/>
  <c r="BW285" i="1"/>
  <c r="CG282" i="1"/>
  <c r="AS282" i="1"/>
  <c r="BX279" i="1"/>
  <c r="AR279" i="1"/>
  <c r="N279" i="1"/>
  <c r="CH258" i="1"/>
  <c r="G258" i="1"/>
  <c r="CD255" i="1"/>
  <c r="BU255" i="1"/>
  <c r="BB255" i="1"/>
  <c r="AT255" i="1"/>
  <c r="AL255" i="1"/>
  <c r="S255" i="1"/>
  <c r="K255" i="1"/>
  <c r="CE252" i="1"/>
  <c r="BW252" i="1"/>
  <c r="BB252" i="1"/>
  <c r="AT252" i="1"/>
  <c r="AL252" i="1"/>
  <c r="Q252" i="1"/>
  <c r="Q274" i="1" s="1"/>
  <c r="I252" i="1"/>
  <c r="CG249" i="1"/>
  <c r="BY249" i="1"/>
  <c r="AX249" i="1"/>
  <c r="AP249" i="1"/>
  <c r="O249" i="1"/>
  <c r="G249" i="1"/>
  <c r="CA246" i="1"/>
  <c r="BS246" i="1"/>
  <c r="AX246" i="1"/>
  <c r="AP246" i="1"/>
  <c r="U246" i="1"/>
  <c r="M246" i="1"/>
  <c r="CA243" i="1"/>
  <c r="BS243" i="1"/>
  <c r="AZ243" i="1"/>
  <c r="BF248" i="1" s="1"/>
  <c r="AR243" i="1"/>
  <c r="Q243" i="1"/>
  <c r="I243" i="1"/>
  <c r="CB222" i="1"/>
  <c r="BT222" i="1"/>
  <c r="AY222" i="1"/>
  <c r="AQ222" i="1"/>
  <c r="V222" i="1"/>
  <c r="N222" i="1"/>
  <c r="F222" i="1"/>
  <c r="O318" i="1"/>
  <c r="CF291" i="1"/>
  <c r="CD282" i="1"/>
  <c r="AN282" i="1"/>
  <c r="BS279" i="1"/>
  <c r="AO279" i="1"/>
  <c r="AO306" i="1" s="1"/>
  <c r="I279" i="1"/>
  <c r="CC258" i="1"/>
  <c r="AZ258" i="1"/>
  <c r="V258" i="1"/>
  <c r="F258" i="1"/>
  <c r="CC255" i="1"/>
  <c r="BT255" i="1"/>
  <c r="BA255" i="1"/>
  <c r="AS255" i="1"/>
  <c r="R255" i="1"/>
  <c r="J255" i="1"/>
  <c r="CD252" i="1"/>
  <c r="BV252" i="1"/>
  <c r="BA252" i="1"/>
  <c r="AS252" i="1"/>
  <c r="P252" i="1"/>
  <c r="P274" i="1" s="1"/>
  <c r="H252" i="1"/>
  <c r="CF249" i="1"/>
  <c r="BX249" i="1"/>
  <c r="AW249" i="1"/>
  <c r="AO249" i="1"/>
  <c r="V249" i="1"/>
  <c r="N249" i="1"/>
  <c r="F249" i="1"/>
  <c r="F270" i="1" s="1"/>
  <c r="CH246" i="1"/>
  <c r="BZ246" i="1"/>
  <c r="BR246" i="1"/>
  <c r="AW246" i="1"/>
  <c r="AO246" i="1"/>
  <c r="T246" i="1"/>
  <c r="L246" i="1"/>
  <c r="CH243" i="1"/>
  <c r="BZ243" i="1"/>
  <c r="BR243" i="1"/>
  <c r="AY243" i="1"/>
  <c r="AQ243" i="1"/>
  <c r="P243" i="1"/>
  <c r="H243" i="1"/>
  <c r="CA222" i="1"/>
  <c r="BS222" i="1"/>
  <c r="BS234" i="1" s="1"/>
  <c r="AX222" i="1"/>
  <c r="AP222" i="1"/>
  <c r="U222" i="1"/>
  <c r="M222" i="1"/>
  <c r="CC219" i="1"/>
  <c r="BU219" i="1"/>
  <c r="BB219" i="1"/>
  <c r="AT219" i="1"/>
  <c r="AT234" i="1" s="1"/>
  <c r="AL219" i="1"/>
  <c r="S219" i="1"/>
  <c r="K219" i="1"/>
  <c r="BX291" i="1"/>
  <c r="CH288" i="1"/>
  <c r="BY282" i="1"/>
  <c r="F279" i="1"/>
  <c r="CB258" i="1"/>
  <c r="CB270" i="1" s="1"/>
  <c r="AY258" i="1"/>
  <c r="T258" i="1"/>
  <c r="CB255" i="1"/>
  <c r="BS255" i="1"/>
  <c r="AZ255" i="1"/>
  <c r="AR255" i="1"/>
  <c r="Q255" i="1"/>
  <c r="I255" i="1"/>
  <c r="CC252" i="1"/>
  <c r="BU252" i="1"/>
  <c r="AZ252" i="1"/>
  <c r="AR252" i="1"/>
  <c r="O252" i="1"/>
  <c r="G252" i="1"/>
  <c r="CE249" i="1"/>
  <c r="BW249" i="1"/>
  <c r="AV249" i="1"/>
  <c r="AN249" i="1"/>
  <c r="U249" i="1"/>
  <c r="M249" i="1"/>
  <c r="CG246" i="1"/>
  <c r="BY246" i="1"/>
  <c r="AV246" i="1"/>
  <c r="AN246" i="1"/>
  <c r="S246" i="1"/>
  <c r="K246" i="1"/>
  <c r="CG243" i="1"/>
  <c r="BY243" i="1"/>
  <c r="AX243" i="1"/>
  <c r="AP243" i="1"/>
  <c r="O243" i="1"/>
  <c r="G243" i="1"/>
  <c r="G274" i="1" s="1"/>
  <c r="CH222" i="1"/>
  <c r="BZ222" i="1"/>
  <c r="BR222" i="1"/>
  <c r="AW222" i="1"/>
  <c r="AO222" i="1"/>
  <c r="T222" i="1"/>
  <c r="L222" i="1"/>
  <c r="N294" i="1"/>
  <c r="N306" i="1" s="1"/>
  <c r="CD288" i="1"/>
  <c r="R288" i="1"/>
  <c r="BV282" i="1"/>
  <c r="BZ258" i="1"/>
  <c r="AW258" i="1"/>
  <c r="R258" i="1"/>
  <c r="CA255" i="1"/>
  <c r="BR255" i="1"/>
  <c r="BR274" i="1" s="1"/>
  <c r="AY255" i="1"/>
  <c r="AQ255" i="1"/>
  <c r="P255" i="1"/>
  <c r="H255" i="1"/>
  <c r="CB252" i="1"/>
  <c r="BT252" i="1"/>
  <c r="AY252" i="1"/>
  <c r="AQ252" i="1"/>
  <c r="V252" i="1"/>
  <c r="N252" i="1"/>
  <c r="F252" i="1"/>
  <c r="CD249" i="1"/>
  <c r="BV249" i="1"/>
  <c r="AU249" i="1"/>
  <c r="AM249" i="1"/>
  <c r="T249" i="1"/>
  <c r="T270" i="1" s="1"/>
  <c r="L249" i="1"/>
  <c r="CF246" i="1"/>
  <c r="BX246" i="1"/>
  <c r="AU246" i="1"/>
  <c r="AM246" i="1"/>
  <c r="R246" i="1"/>
  <c r="J246" i="1"/>
  <c r="CF243" i="1"/>
  <c r="CL255" i="1" s="1"/>
  <c r="BX243" i="1"/>
  <c r="AW243" i="1"/>
  <c r="AO243" i="1"/>
  <c r="V243" i="1"/>
  <c r="N243" i="1"/>
  <c r="F243" i="1"/>
  <c r="CG222" i="1"/>
  <c r="BY222" i="1"/>
  <c r="BY234" i="1" s="1"/>
  <c r="AV222" i="1"/>
  <c r="AN222" i="1"/>
  <c r="S222" i="1"/>
  <c r="K222" i="1"/>
  <c r="CA219" i="1"/>
  <c r="BS219" i="1"/>
  <c r="AZ219" i="1"/>
  <c r="AR219" i="1"/>
  <c r="AR234" i="1" s="1"/>
  <c r="BV318" i="1"/>
  <c r="F294" i="1"/>
  <c r="BV288" i="1"/>
  <c r="J288" i="1"/>
  <c r="U285" i="1"/>
  <c r="S282" i="1"/>
  <c r="BU258" i="1"/>
  <c r="AR258" i="1"/>
  <c r="O258" i="1"/>
  <c r="BZ255" i="1"/>
  <c r="AX255" i="1"/>
  <c r="AP255" i="1"/>
  <c r="O255" i="1"/>
  <c r="G255" i="1"/>
  <c r="CA252" i="1"/>
  <c r="BS252" i="1"/>
  <c r="AX252" i="1"/>
  <c r="AP252" i="1"/>
  <c r="U252" i="1"/>
  <c r="M252" i="1"/>
  <c r="CC249" i="1"/>
  <c r="BU249" i="1"/>
  <c r="BB249" i="1"/>
  <c r="AT249" i="1"/>
  <c r="AL249" i="1"/>
  <c r="S249" i="1"/>
  <c r="K249" i="1"/>
  <c r="CE246" i="1"/>
  <c r="BW246" i="1"/>
  <c r="BB246" i="1"/>
  <c r="AT246" i="1"/>
  <c r="AL246" i="1"/>
  <c r="Q246" i="1"/>
  <c r="I246" i="1"/>
  <c r="CE243" i="1"/>
  <c r="BW243" i="1"/>
  <c r="AV243" i="1"/>
  <c r="AN243" i="1"/>
  <c r="U243" i="1"/>
  <c r="M243" i="1"/>
  <c r="M270" i="1" s="1"/>
  <c r="CF222" i="1"/>
  <c r="BX222" i="1"/>
  <c r="AU222" i="1"/>
  <c r="AM222" i="1"/>
  <c r="R222" i="1"/>
  <c r="J222" i="1"/>
  <c r="P321" i="1"/>
  <c r="CF315" i="1"/>
  <c r="CL320" i="1" s="1"/>
  <c r="BU294" i="1"/>
  <c r="R291" i="1"/>
  <c r="AV285" i="1"/>
  <c r="R285" i="1"/>
  <c r="P282" i="1"/>
  <c r="BT258" i="1"/>
  <c r="AQ258" i="1"/>
  <c r="N258" i="1"/>
  <c r="CH255" i="1"/>
  <c r="BY255" i="1"/>
  <c r="AW255" i="1"/>
  <c r="AO255" i="1"/>
  <c r="V255" i="1"/>
  <c r="N255" i="1"/>
  <c r="F255" i="1"/>
  <c r="CH252" i="1"/>
  <c r="BZ252" i="1"/>
  <c r="BR252" i="1"/>
  <c r="AW252" i="1"/>
  <c r="AO252" i="1"/>
  <c r="T252" i="1"/>
  <c r="L252" i="1"/>
  <c r="CB249" i="1"/>
  <c r="BT249" i="1"/>
  <c r="BA249" i="1"/>
  <c r="AS249" i="1"/>
  <c r="R249" i="1"/>
  <c r="J249" i="1"/>
  <c r="CD246" i="1"/>
  <c r="BV246" i="1"/>
  <c r="BA246" i="1"/>
  <c r="AS246" i="1"/>
  <c r="AS270" i="1" s="1"/>
  <c r="P246" i="1"/>
  <c r="H246" i="1"/>
  <c r="CD243" i="1"/>
  <c r="BV243" i="1"/>
  <c r="AU243" i="1"/>
  <c r="AM243" i="1"/>
  <c r="T243" i="1"/>
  <c r="L243" i="1"/>
  <c r="CE222" i="1"/>
  <c r="G330" i="1"/>
  <c r="BZ324" i="1"/>
  <c r="F315" i="1"/>
  <c r="AV291" i="1"/>
  <c r="AV288" i="1"/>
  <c r="CA285" i="1"/>
  <c r="AN285" i="1"/>
  <c r="J285" i="1"/>
  <c r="AV282" i="1"/>
  <c r="H282" i="1"/>
  <c r="CA279" i="1"/>
  <c r="AW279" i="1"/>
  <c r="Q279" i="1"/>
  <c r="J258" i="1"/>
  <c r="CF255" i="1"/>
  <c r="BV255" i="1"/>
  <c r="AU255" i="1"/>
  <c r="AM255" i="1"/>
  <c r="T255" i="1"/>
  <c r="L255" i="1"/>
  <c r="CF252" i="1"/>
  <c r="BX252" i="1"/>
  <c r="AU252" i="1"/>
  <c r="AM252" i="1"/>
  <c r="R252" i="1"/>
  <c r="J252" i="1"/>
  <c r="CH249" i="1"/>
  <c r="BZ249" i="1"/>
  <c r="BR249" i="1"/>
  <c r="AY249" i="1"/>
  <c r="AQ249" i="1"/>
  <c r="AQ270" i="1" s="1"/>
  <c r="P249" i="1"/>
  <c r="H249" i="1"/>
  <c r="CB246" i="1"/>
  <c r="BT246" i="1"/>
  <c r="AY246" i="1"/>
  <c r="AQ246" i="1"/>
  <c r="V246" i="1"/>
  <c r="N246" i="1"/>
  <c r="F246" i="1"/>
  <c r="CB243" i="1"/>
  <c r="BT243" i="1"/>
  <c r="BA243" i="1"/>
  <c r="AS243" i="1"/>
  <c r="L258" i="1"/>
  <c r="M255" i="1"/>
  <c r="AN252" i="1"/>
  <c r="Q249" i="1"/>
  <c r="S243" i="1"/>
  <c r="BU222" i="1"/>
  <c r="AR222" i="1"/>
  <c r="H222" i="1"/>
  <c r="CB219" i="1"/>
  <c r="AV219" i="1"/>
  <c r="Q219" i="1"/>
  <c r="H219" i="1"/>
  <c r="CH285" i="1"/>
  <c r="V279" i="1"/>
  <c r="AV255" i="1"/>
  <c r="I249" i="1"/>
  <c r="AZ246" i="1"/>
  <c r="BB243" i="1"/>
  <c r="R243" i="1"/>
  <c r="AL222" i="1"/>
  <c r="G222" i="1"/>
  <c r="BZ219" i="1"/>
  <c r="AU219" i="1"/>
  <c r="P219" i="1"/>
  <c r="G219" i="1"/>
  <c r="BR258" i="1"/>
  <c r="AN255" i="1"/>
  <c r="AZ249" i="1"/>
  <c r="AR246" i="1"/>
  <c r="AT243" i="1"/>
  <c r="K243" i="1"/>
  <c r="BY219" i="1"/>
  <c r="AS219" i="1"/>
  <c r="O219" i="1"/>
  <c r="F219" i="1"/>
  <c r="CE216" i="1"/>
  <c r="BW216" i="1"/>
  <c r="BB216" i="1"/>
  <c r="AT216" i="1"/>
  <c r="AL216" i="1"/>
  <c r="Q216" i="1"/>
  <c r="I216" i="1"/>
  <c r="CG213" i="1"/>
  <c r="BY213" i="1"/>
  <c r="AX213" i="1"/>
  <c r="AP213" i="1"/>
  <c r="O213" i="1"/>
  <c r="G213" i="1"/>
  <c r="CA210" i="1"/>
  <c r="BS210" i="1"/>
  <c r="AX210" i="1"/>
  <c r="AX234" i="1" s="1"/>
  <c r="AP210" i="1"/>
  <c r="U210" i="1"/>
  <c r="M210" i="1"/>
  <c r="CC207" i="1"/>
  <c r="BU207" i="1"/>
  <c r="BB207" i="1"/>
  <c r="AT207" i="1"/>
  <c r="AL207" i="1"/>
  <c r="AL234" i="1" s="1"/>
  <c r="S207" i="1"/>
  <c r="K207" i="1"/>
  <c r="M285" i="1"/>
  <c r="BA282" i="1"/>
  <c r="CG255" i="1"/>
  <c r="CG252" i="1"/>
  <c r="S252" i="1"/>
  <c r="AR249" i="1"/>
  <c r="AR270" i="1" s="1"/>
  <c r="CC243" i="1"/>
  <c r="AL243" i="1"/>
  <c r="J243" i="1"/>
  <c r="BB222" i="1"/>
  <c r="CH219" i="1"/>
  <c r="BX219" i="1"/>
  <c r="AQ219" i="1"/>
  <c r="N219" i="1"/>
  <c r="N238" i="1" s="1"/>
  <c r="CD216" i="1"/>
  <c r="BV216" i="1"/>
  <c r="BA216" i="1"/>
  <c r="AS216" i="1"/>
  <c r="P216" i="1"/>
  <c r="H216" i="1"/>
  <c r="AZ279" i="1"/>
  <c r="BX255" i="1"/>
  <c r="BY252" i="1"/>
  <c r="K252" i="1"/>
  <c r="CA249" i="1"/>
  <c r="BU243" i="1"/>
  <c r="CD222" i="1"/>
  <c r="BA222" i="1"/>
  <c r="Q222" i="1"/>
  <c r="CG219" i="1"/>
  <c r="BW219" i="1"/>
  <c r="BA219" i="1"/>
  <c r="AP219" i="1"/>
  <c r="V219" i="1"/>
  <c r="M219" i="1"/>
  <c r="CC216" i="1"/>
  <c r="BU216" i="1"/>
  <c r="AZ216" i="1"/>
  <c r="AR216" i="1"/>
  <c r="O216" i="1"/>
  <c r="G216" i="1"/>
  <c r="CE213" i="1"/>
  <c r="BW213" i="1"/>
  <c r="AV213" i="1"/>
  <c r="AN213" i="1"/>
  <c r="U213" i="1"/>
  <c r="U234" i="1" s="1"/>
  <c r="M213" i="1"/>
  <c r="CG210" i="1"/>
  <c r="BY210" i="1"/>
  <c r="AV210" i="1"/>
  <c r="AN210" i="1"/>
  <c r="S210" i="1"/>
  <c r="K210" i="1"/>
  <c r="CA207" i="1"/>
  <c r="CA238" i="1" s="1"/>
  <c r="BS207" i="1"/>
  <c r="AZ207" i="1"/>
  <c r="AR207" i="1"/>
  <c r="Q207" i="1"/>
  <c r="I207" i="1"/>
  <c r="AP360" i="1"/>
  <c r="AO258" i="1"/>
  <c r="BS249" i="1"/>
  <c r="BS274" i="1" s="1"/>
  <c r="CC246" i="1"/>
  <c r="O246" i="1"/>
  <c r="CC222" i="1"/>
  <c r="AZ222" i="1"/>
  <c r="P222" i="1"/>
  <c r="CF219" i="1"/>
  <c r="BV219" i="1"/>
  <c r="AY219" i="1"/>
  <c r="AO219" i="1"/>
  <c r="U219" i="1"/>
  <c r="L219" i="1"/>
  <c r="CB216" i="1"/>
  <c r="BT216" i="1"/>
  <c r="AY216" i="1"/>
  <c r="AQ216" i="1"/>
  <c r="V216" i="1"/>
  <c r="N216" i="1"/>
  <c r="F216" i="1"/>
  <c r="L291" i="1"/>
  <c r="AS285" i="1"/>
  <c r="K282" i="1"/>
  <c r="BU246" i="1"/>
  <c r="G246" i="1"/>
  <c r="BW222" i="1"/>
  <c r="BW234" i="1" s="1"/>
  <c r="AT222" i="1"/>
  <c r="O222" i="1"/>
  <c r="CE219" i="1"/>
  <c r="BT219" i="1"/>
  <c r="AX219" i="1"/>
  <c r="AN219" i="1"/>
  <c r="T219" i="1"/>
  <c r="J219" i="1"/>
  <c r="CA216" i="1"/>
  <c r="BS216" i="1"/>
  <c r="AX216" i="1"/>
  <c r="AP216" i="1"/>
  <c r="U216" i="1"/>
  <c r="M216" i="1"/>
  <c r="CC213" i="1"/>
  <c r="BU213" i="1"/>
  <c r="BB213" i="1"/>
  <c r="AT213" i="1"/>
  <c r="AL213" i="1"/>
  <c r="S213" i="1"/>
  <c r="K213" i="1"/>
  <c r="CE210" i="1"/>
  <c r="BW210" i="1"/>
  <c r="BB210" i="1"/>
  <c r="AT210" i="1"/>
  <c r="AL210" i="1"/>
  <c r="Q210" i="1"/>
  <c r="I210" i="1"/>
  <c r="CG207" i="1"/>
  <c r="BY207" i="1"/>
  <c r="AX207" i="1"/>
  <c r="AP207" i="1"/>
  <c r="O207" i="1"/>
  <c r="G207" i="1"/>
  <c r="BX216" i="1"/>
  <c r="AN216" i="1"/>
  <c r="K216" i="1"/>
  <c r="CD213" i="1"/>
  <c r="BR213" i="1"/>
  <c r="AW213" i="1"/>
  <c r="N213" i="1"/>
  <c r="BX210" i="1"/>
  <c r="AZ210" i="1"/>
  <c r="AM210" i="1"/>
  <c r="N210" i="1"/>
  <c r="CD207" i="1"/>
  <c r="AU207" i="1"/>
  <c r="M207" i="1"/>
  <c r="M234" i="1" s="1"/>
  <c r="CG186" i="1"/>
  <c r="BY186" i="1"/>
  <c r="AV186" i="1"/>
  <c r="AN186" i="1"/>
  <c r="S186" i="1"/>
  <c r="K186" i="1"/>
  <c r="CA183" i="1"/>
  <c r="BS183" i="1"/>
  <c r="AZ183" i="1"/>
  <c r="AR183" i="1"/>
  <c r="Q183" i="1"/>
  <c r="I183" i="1"/>
  <c r="CC180" i="1"/>
  <c r="BU180" i="1"/>
  <c r="AZ180" i="1"/>
  <c r="AR180" i="1"/>
  <c r="O180" i="1"/>
  <c r="G180" i="1"/>
  <c r="CE177" i="1"/>
  <c r="BW177" i="1"/>
  <c r="AV177" i="1"/>
  <c r="AN177" i="1"/>
  <c r="U177" i="1"/>
  <c r="M177" i="1"/>
  <c r="M202" i="1" s="1"/>
  <c r="CF174" i="1"/>
  <c r="BX174" i="1"/>
  <c r="AU174" i="1"/>
  <c r="AM174" i="1"/>
  <c r="R174" i="1"/>
  <c r="J174" i="1"/>
  <c r="CG171" i="1"/>
  <c r="BY171" i="1"/>
  <c r="AX171" i="1"/>
  <c r="AP171" i="1"/>
  <c r="O171" i="1"/>
  <c r="G171" i="1"/>
  <c r="CH150" i="1"/>
  <c r="BZ150" i="1"/>
  <c r="BR150" i="1"/>
  <c r="AW150" i="1"/>
  <c r="AW162" i="1" s="1"/>
  <c r="AO150" i="1"/>
  <c r="T150" i="1"/>
  <c r="L150" i="1"/>
  <c r="CB147" i="1"/>
  <c r="BT147" i="1"/>
  <c r="BA147" i="1"/>
  <c r="AS147" i="1"/>
  <c r="R147" i="1"/>
  <c r="R162" i="1" s="1"/>
  <c r="I222" i="1"/>
  <c r="R219" i="1"/>
  <c r="BR216" i="1"/>
  <c r="AM216" i="1"/>
  <c r="J216" i="1"/>
  <c r="CB213" i="1"/>
  <c r="AU213" i="1"/>
  <c r="L213" i="1"/>
  <c r="L238" i="1" s="1"/>
  <c r="BV210" i="1"/>
  <c r="AY210" i="1"/>
  <c r="L210" i="1"/>
  <c r="CB207" i="1"/>
  <c r="AS207" i="1"/>
  <c r="L207" i="1"/>
  <c r="CF186" i="1"/>
  <c r="BX186" i="1"/>
  <c r="BX198" i="1" s="1"/>
  <c r="AU186" i="1"/>
  <c r="AM186" i="1"/>
  <c r="R186" i="1"/>
  <c r="J186" i="1"/>
  <c r="CH183" i="1"/>
  <c r="BZ183" i="1"/>
  <c r="BR183" i="1"/>
  <c r="AY183" i="1"/>
  <c r="AY198" i="1" s="1"/>
  <c r="AQ183" i="1"/>
  <c r="P183" i="1"/>
  <c r="H183" i="1"/>
  <c r="CB180" i="1"/>
  <c r="BT180" i="1"/>
  <c r="AY180" i="1"/>
  <c r="AQ180" i="1"/>
  <c r="V180" i="1"/>
  <c r="N180" i="1"/>
  <c r="F180" i="1"/>
  <c r="CD177" i="1"/>
  <c r="BV177" i="1"/>
  <c r="AU177" i="1"/>
  <c r="AM177" i="1"/>
  <c r="T177" i="1"/>
  <c r="L177" i="1"/>
  <c r="CE174" i="1"/>
  <c r="BW174" i="1"/>
  <c r="BB174" i="1"/>
  <c r="AT174" i="1"/>
  <c r="AL174" i="1"/>
  <c r="Q174" i="1"/>
  <c r="I174" i="1"/>
  <c r="CF171" i="1"/>
  <c r="CF198" i="1" s="1"/>
  <c r="BX171" i="1"/>
  <c r="AW171" i="1"/>
  <c r="AO171" i="1"/>
  <c r="V171" i="1"/>
  <c r="N171" i="1"/>
  <c r="F171" i="1"/>
  <c r="CG150" i="1"/>
  <c r="BY150" i="1"/>
  <c r="BY162" i="1" s="1"/>
  <c r="AV150" i="1"/>
  <c r="AN150" i="1"/>
  <c r="S150" i="1"/>
  <c r="K150" i="1"/>
  <c r="CA147" i="1"/>
  <c r="BS147" i="1"/>
  <c r="AZ147" i="1"/>
  <c r="AR147" i="1"/>
  <c r="Q147" i="1"/>
  <c r="I147" i="1"/>
  <c r="CC144" i="1"/>
  <c r="BU144" i="1"/>
  <c r="AZ144" i="1"/>
  <c r="AR144" i="1"/>
  <c r="O144" i="1"/>
  <c r="G144" i="1"/>
  <c r="I219" i="1"/>
  <c r="CA213" i="1"/>
  <c r="AS213" i="1"/>
  <c r="J213" i="1"/>
  <c r="CH210" i="1"/>
  <c r="BU210" i="1"/>
  <c r="AW210" i="1"/>
  <c r="J210" i="1"/>
  <c r="BZ207" i="1"/>
  <c r="AQ207" i="1"/>
  <c r="V207" i="1"/>
  <c r="J207" i="1"/>
  <c r="CE186" i="1"/>
  <c r="BW186" i="1"/>
  <c r="BB186" i="1"/>
  <c r="AT186" i="1"/>
  <c r="AL186" i="1"/>
  <c r="Q186" i="1"/>
  <c r="I186" i="1"/>
  <c r="CG183" i="1"/>
  <c r="BY183" i="1"/>
  <c r="AX183" i="1"/>
  <c r="AP183" i="1"/>
  <c r="O183" i="1"/>
  <c r="O202" i="1" s="1"/>
  <c r="G183" i="1"/>
  <c r="CA180" i="1"/>
  <c r="BS180" i="1"/>
  <c r="AX180" i="1"/>
  <c r="AP180" i="1"/>
  <c r="U180" i="1"/>
  <c r="M180" i="1"/>
  <c r="CC177" i="1"/>
  <c r="BU177" i="1"/>
  <c r="BB177" i="1"/>
  <c r="AT177" i="1"/>
  <c r="AL177" i="1"/>
  <c r="S177" i="1"/>
  <c r="K177" i="1"/>
  <c r="CD174" i="1"/>
  <c r="BV174" i="1"/>
  <c r="BA174" i="1"/>
  <c r="AS174" i="1"/>
  <c r="P174" i="1"/>
  <c r="H174" i="1"/>
  <c r="CE171" i="1"/>
  <c r="BW171" i="1"/>
  <c r="AV171" i="1"/>
  <c r="AN171" i="1"/>
  <c r="AN202" i="1" s="1"/>
  <c r="U171" i="1"/>
  <c r="M171" i="1"/>
  <c r="CF150" i="1"/>
  <c r="BX150" i="1"/>
  <c r="AU150" i="1"/>
  <c r="AM150" i="1"/>
  <c r="R150" i="1"/>
  <c r="J150" i="1"/>
  <c r="J162" i="1" s="1"/>
  <c r="CH147" i="1"/>
  <c r="BZ147" i="1"/>
  <c r="BR147" i="1"/>
  <c r="AY147" i="1"/>
  <c r="AQ147" i="1"/>
  <c r="P147" i="1"/>
  <c r="H147" i="1"/>
  <c r="CB144" i="1"/>
  <c r="BT144" i="1"/>
  <c r="AY144" i="1"/>
  <c r="BV222" i="1"/>
  <c r="AW219" i="1"/>
  <c r="CH216" i="1"/>
  <c r="BZ213" i="1"/>
  <c r="AR213" i="1"/>
  <c r="V213" i="1"/>
  <c r="V238" i="1" s="1"/>
  <c r="I213" i="1"/>
  <c r="CF210" i="1"/>
  <c r="BT210" i="1"/>
  <c r="AU210" i="1"/>
  <c r="V210" i="1"/>
  <c r="H210" i="1"/>
  <c r="BX207" i="1"/>
  <c r="AO207" i="1"/>
  <c r="U207" i="1"/>
  <c r="H207" i="1"/>
  <c r="CD186" i="1"/>
  <c r="BV186" i="1"/>
  <c r="BA186" i="1"/>
  <c r="AS186" i="1"/>
  <c r="P186" i="1"/>
  <c r="H186" i="1"/>
  <c r="CF183" i="1"/>
  <c r="BX183" i="1"/>
  <c r="AW183" i="1"/>
  <c r="AO183" i="1"/>
  <c r="V183" i="1"/>
  <c r="N183" i="1"/>
  <c r="F183" i="1"/>
  <c r="CH180" i="1"/>
  <c r="BZ180" i="1"/>
  <c r="BR180" i="1"/>
  <c r="AW180" i="1"/>
  <c r="AO180" i="1"/>
  <c r="T180" i="1"/>
  <c r="L180" i="1"/>
  <c r="CB177" i="1"/>
  <c r="BT177" i="1"/>
  <c r="BA177" i="1"/>
  <c r="AS177" i="1"/>
  <c r="R177" i="1"/>
  <c r="J177" i="1"/>
  <c r="CC174" i="1"/>
  <c r="BU174" i="1"/>
  <c r="AZ174" i="1"/>
  <c r="AR174" i="1"/>
  <c r="O174" i="1"/>
  <c r="G174" i="1"/>
  <c r="CD171" i="1"/>
  <c r="BV171" i="1"/>
  <c r="AU171" i="1"/>
  <c r="AM171" i="1"/>
  <c r="T171" i="1"/>
  <c r="L171" i="1"/>
  <c r="L198" i="1" s="1"/>
  <c r="CE150" i="1"/>
  <c r="BW150" i="1"/>
  <c r="BB150" i="1"/>
  <c r="AT150" i="1"/>
  <c r="AL150" i="1"/>
  <c r="Q150" i="1"/>
  <c r="I150" i="1"/>
  <c r="CG147" i="1"/>
  <c r="BY147" i="1"/>
  <c r="AX147" i="1"/>
  <c r="AP147" i="1"/>
  <c r="O147" i="1"/>
  <c r="G147" i="1"/>
  <c r="CA144" i="1"/>
  <c r="BS144" i="1"/>
  <c r="AX144" i="1"/>
  <c r="AX166" i="1" s="1"/>
  <c r="AP144" i="1"/>
  <c r="U144" i="1"/>
  <c r="M144" i="1"/>
  <c r="CC141" i="1"/>
  <c r="BU141" i="1"/>
  <c r="BB141" i="1"/>
  <c r="AM219" i="1"/>
  <c r="CG216" i="1"/>
  <c r="AW216" i="1"/>
  <c r="T216" i="1"/>
  <c r="BX213" i="1"/>
  <c r="AQ213" i="1"/>
  <c r="T213" i="1"/>
  <c r="H213" i="1"/>
  <c r="CD210" i="1"/>
  <c r="BR210" i="1"/>
  <c r="BR238" i="1" s="1"/>
  <c r="AS210" i="1"/>
  <c r="T210" i="1"/>
  <c r="G210" i="1"/>
  <c r="BW207" i="1"/>
  <c r="BA207" i="1"/>
  <c r="AN207" i="1"/>
  <c r="T207" i="1"/>
  <c r="F207" i="1"/>
  <c r="X217" i="1" s="1"/>
  <c r="CC186" i="1"/>
  <c r="BU186" i="1"/>
  <c r="AZ186" i="1"/>
  <c r="AR186" i="1"/>
  <c r="O186" i="1"/>
  <c r="G186" i="1"/>
  <c r="CE183" i="1"/>
  <c r="BW183" i="1"/>
  <c r="BW198" i="1" s="1"/>
  <c r="AV183" i="1"/>
  <c r="AN183" i="1"/>
  <c r="U183" i="1"/>
  <c r="M183" i="1"/>
  <c r="CG180" i="1"/>
  <c r="BY180" i="1"/>
  <c r="AV180" i="1"/>
  <c r="AN180" i="1"/>
  <c r="S180" i="1"/>
  <c r="K180" i="1"/>
  <c r="CA177" i="1"/>
  <c r="BS177" i="1"/>
  <c r="AZ177" i="1"/>
  <c r="AR177" i="1"/>
  <c r="Q177" i="1"/>
  <c r="I177" i="1"/>
  <c r="I198" i="1" s="1"/>
  <c r="CB174" i="1"/>
  <c r="BT174" i="1"/>
  <c r="AY174" i="1"/>
  <c r="AQ174" i="1"/>
  <c r="V174" i="1"/>
  <c r="N174" i="1"/>
  <c r="F174" i="1"/>
  <c r="CC171" i="1"/>
  <c r="BU171" i="1"/>
  <c r="BB171" i="1"/>
  <c r="AT171" i="1"/>
  <c r="AL171" i="1"/>
  <c r="S171" i="1"/>
  <c r="K171" i="1"/>
  <c r="CD150" i="1"/>
  <c r="BV150" i="1"/>
  <c r="BV162" i="1" s="1"/>
  <c r="BA150" i="1"/>
  <c r="AS150" i="1"/>
  <c r="P150" i="1"/>
  <c r="H150" i="1"/>
  <c r="CF147" i="1"/>
  <c r="BX147" i="1"/>
  <c r="AW147" i="1"/>
  <c r="AO147" i="1"/>
  <c r="AO166" i="1" s="1"/>
  <c r="V147" i="1"/>
  <c r="N147" i="1"/>
  <c r="F147" i="1"/>
  <c r="AV252" i="1"/>
  <c r="CD219" i="1"/>
  <c r="CF216" i="1"/>
  <c r="AV216" i="1"/>
  <c r="S216" i="1"/>
  <c r="BV213" i="1"/>
  <c r="BA213" i="1"/>
  <c r="AO213" i="1"/>
  <c r="R213" i="1"/>
  <c r="F213" i="1"/>
  <c r="CC210" i="1"/>
  <c r="AR210" i="1"/>
  <c r="R210" i="1"/>
  <c r="F210" i="1"/>
  <c r="CH207" i="1"/>
  <c r="BV207" i="1"/>
  <c r="AY207" i="1"/>
  <c r="AM207" i="1"/>
  <c r="R207" i="1"/>
  <c r="CB186" i="1"/>
  <c r="BT186" i="1"/>
  <c r="AY186" i="1"/>
  <c r="AQ186" i="1"/>
  <c r="V186" i="1"/>
  <c r="N186" i="1"/>
  <c r="F186" i="1"/>
  <c r="CD183" i="1"/>
  <c r="BV183" i="1"/>
  <c r="AU183" i="1"/>
  <c r="AM183" i="1"/>
  <c r="T183" i="1"/>
  <c r="L183" i="1"/>
  <c r="CF180" i="1"/>
  <c r="BX180" i="1"/>
  <c r="AU180" i="1"/>
  <c r="AM180" i="1"/>
  <c r="R180" i="1"/>
  <c r="R202" i="1" s="1"/>
  <c r="J180" i="1"/>
  <c r="CH177" i="1"/>
  <c r="BZ177" i="1"/>
  <c r="BR177" i="1"/>
  <c r="AY177" i="1"/>
  <c r="AQ177" i="1"/>
  <c r="P177" i="1"/>
  <c r="H177" i="1"/>
  <c r="CA174" i="1"/>
  <c r="BS174" i="1"/>
  <c r="AX174" i="1"/>
  <c r="AP174" i="1"/>
  <c r="U174" i="1"/>
  <c r="M174" i="1"/>
  <c r="CB171" i="1"/>
  <c r="BT171" i="1"/>
  <c r="CL179" i="1" s="1"/>
  <c r="BA171" i="1"/>
  <c r="AS171" i="1"/>
  <c r="R171" i="1"/>
  <c r="J171" i="1"/>
  <c r="CC150" i="1"/>
  <c r="BU150" i="1"/>
  <c r="AZ150" i="1"/>
  <c r="AR150" i="1"/>
  <c r="O150" i="1"/>
  <c r="G150" i="1"/>
  <c r="CE147" i="1"/>
  <c r="BW147" i="1"/>
  <c r="AV147" i="1"/>
  <c r="AN147" i="1"/>
  <c r="U147" i="1"/>
  <c r="M147" i="1"/>
  <c r="BY216" i="1"/>
  <c r="AO216" i="1"/>
  <c r="L216" i="1"/>
  <c r="CF213" i="1"/>
  <c r="BS213" i="1"/>
  <c r="AY213" i="1"/>
  <c r="P213" i="1"/>
  <c r="BZ210" i="1"/>
  <c r="BA210" i="1"/>
  <c r="AO210" i="1"/>
  <c r="O210" i="1"/>
  <c r="CE207" i="1"/>
  <c r="BR207" i="1"/>
  <c r="AV207" i="1"/>
  <c r="N207" i="1"/>
  <c r="CH186" i="1"/>
  <c r="BZ186" i="1"/>
  <c r="BR186" i="1"/>
  <c r="AW186" i="1"/>
  <c r="AO186" i="1"/>
  <c r="T186" i="1"/>
  <c r="L186" i="1"/>
  <c r="CB183" i="1"/>
  <c r="BT183" i="1"/>
  <c r="BA183" i="1"/>
  <c r="AS183" i="1"/>
  <c r="R183" i="1"/>
  <c r="J183" i="1"/>
  <c r="CD180" i="1"/>
  <c r="BV180" i="1"/>
  <c r="BA180" i="1"/>
  <c r="AS180" i="1"/>
  <c r="AS198" i="1" s="1"/>
  <c r="P180" i="1"/>
  <c r="H180" i="1"/>
  <c r="CF177" i="1"/>
  <c r="BX177" i="1"/>
  <c r="AW177" i="1"/>
  <c r="AO177" i="1"/>
  <c r="V177" i="1"/>
  <c r="N177" i="1"/>
  <c r="N198" i="1" s="1"/>
  <c r="F177" i="1"/>
  <c r="CG174" i="1"/>
  <c r="BY174" i="1"/>
  <c r="AV174" i="1"/>
  <c r="AN174" i="1"/>
  <c r="S174" i="1"/>
  <c r="K174" i="1"/>
  <c r="CH171" i="1"/>
  <c r="CH198" i="1" s="1"/>
  <c r="BZ171" i="1"/>
  <c r="BR171" i="1"/>
  <c r="AY171" i="1"/>
  <c r="AQ171" i="1"/>
  <c r="P171" i="1"/>
  <c r="H171" i="1"/>
  <c r="CA150" i="1"/>
  <c r="BS150" i="1"/>
  <c r="AX150" i="1"/>
  <c r="AP150" i="1"/>
  <c r="U150" i="1"/>
  <c r="M150" i="1"/>
  <c r="CC147" i="1"/>
  <c r="BU147" i="1"/>
  <c r="BB147" i="1"/>
  <c r="AT147" i="1"/>
  <c r="AL147" i="1"/>
  <c r="S147" i="1"/>
  <c r="K147" i="1"/>
  <c r="CE144" i="1"/>
  <c r="BW144" i="1"/>
  <c r="BB144" i="1"/>
  <c r="AT144" i="1"/>
  <c r="AL144" i="1"/>
  <c r="Q144" i="1"/>
  <c r="I144" i="1"/>
  <c r="CG141" i="1"/>
  <c r="BY141" i="1"/>
  <c r="AX141" i="1"/>
  <c r="L98" i="1"/>
  <c r="T98" i="1"/>
  <c r="AO98" i="1"/>
  <c r="BF111" i="1" s="1"/>
  <c r="AW98" i="1"/>
  <c r="BR98" i="1"/>
  <c r="BZ98" i="1"/>
  <c r="CH98" i="1"/>
  <c r="H99" i="1"/>
  <c r="P99" i="1"/>
  <c r="AQ99" i="1"/>
  <c r="AY99" i="1"/>
  <c r="AY130" i="1" s="1"/>
  <c r="BR99" i="1"/>
  <c r="BZ99" i="1"/>
  <c r="CH99" i="1"/>
  <c r="M101" i="1"/>
  <c r="U101" i="1"/>
  <c r="AN101" i="1"/>
  <c r="AV101" i="1"/>
  <c r="BH101" i="1"/>
  <c r="BW101" i="1"/>
  <c r="CE101" i="1"/>
  <c r="H102" i="1"/>
  <c r="P102" i="1"/>
  <c r="AS102" i="1"/>
  <c r="BA102" i="1"/>
  <c r="BV102" i="1"/>
  <c r="CD102" i="1"/>
  <c r="M104" i="1"/>
  <c r="U104" i="1"/>
  <c r="AP104" i="1"/>
  <c r="AX104" i="1"/>
  <c r="BS104" i="1"/>
  <c r="CA104" i="1"/>
  <c r="I105" i="1"/>
  <c r="Q105" i="1"/>
  <c r="AR105" i="1"/>
  <c r="AZ105" i="1"/>
  <c r="BS105" i="1"/>
  <c r="CA105" i="1"/>
  <c r="M107" i="1"/>
  <c r="U107" i="1"/>
  <c r="AN107" i="1"/>
  <c r="AV107" i="1"/>
  <c r="BW107" i="1"/>
  <c r="CE107" i="1"/>
  <c r="I108" i="1"/>
  <c r="Q108" i="1"/>
  <c r="AL108" i="1"/>
  <c r="AT108" i="1"/>
  <c r="BB108" i="1"/>
  <c r="BW108" i="1"/>
  <c r="CE108" i="1"/>
  <c r="M110" i="1"/>
  <c r="U110" i="1"/>
  <c r="AP110" i="1"/>
  <c r="AX110" i="1"/>
  <c r="BS110" i="1"/>
  <c r="CA110" i="1"/>
  <c r="H111" i="1"/>
  <c r="P111" i="1"/>
  <c r="AQ111" i="1"/>
  <c r="AY111" i="1"/>
  <c r="BR111" i="1"/>
  <c r="BZ111" i="1"/>
  <c r="CH111" i="1"/>
  <c r="M113" i="1"/>
  <c r="U113" i="1"/>
  <c r="AN113" i="1"/>
  <c r="AV113" i="1"/>
  <c r="BW113" i="1"/>
  <c r="CE113" i="1"/>
  <c r="I114" i="1"/>
  <c r="Q114" i="1"/>
  <c r="AL114" i="1"/>
  <c r="AT114" i="1"/>
  <c r="BB114" i="1"/>
  <c r="BW114" i="1"/>
  <c r="CE114" i="1"/>
  <c r="L116" i="1"/>
  <c r="T116" i="1"/>
  <c r="AO116" i="1"/>
  <c r="AW116" i="1"/>
  <c r="BR116" i="1"/>
  <c r="CM101" i="1" s="1"/>
  <c r="BZ116" i="1"/>
  <c r="CH116" i="1"/>
  <c r="BS118" i="1"/>
  <c r="CA118" i="1"/>
  <c r="K134" i="1"/>
  <c r="S134" i="1"/>
  <c r="AN134" i="1"/>
  <c r="AV134" i="1"/>
  <c r="BY134" i="1"/>
  <c r="CG134" i="1"/>
  <c r="H135" i="1"/>
  <c r="P135" i="1"/>
  <c r="AQ135" i="1"/>
  <c r="AY135" i="1"/>
  <c r="BR135" i="1"/>
  <c r="BZ135" i="1"/>
  <c r="CH135" i="1"/>
  <c r="M137" i="1"/>
  <c r="U137" i="1"/>
  <c r="AN137" i="1"/>
  <c r="AV137" i="1"/>
  <c r="BW137" i="1"/>
  <c r="CE137" i="1"/>
  <c r="J138" i="1"/>
  <c r="R138" i="1"/>
  <c r="AM138" i="1"/>
  <c r="AU138" i="1"/>
  <c r="BX138" i="1"/>
  <c r="CF138" i="1"/>
  <c r="G140" i="1"/>
  <c r="O140" i="1"/>
  <c r="AR140" i="1"/>
  <c r="AZ140" i="1"/>
  <c r="BU140" i="1"/>
  <c r="CC140" i="1"/>
  <c r="L141" i="1"/>
  <c r="T141" i="1"/>
  <c r="AM141" i="1"/>
  <c r="AU141" i="1"/>
  <c r="BZ141" i="1"/>
  <c r="G143" i="1"/>
  <c r="R143" i="1"/>
  <c r="AL143" i="1"/>
  <c r="AX143" i="1"/>
  <c r="BU143" i="1"/>
  <c r="CG143" i="1"/>
  <c r="R144" i="1"/>
  <c r="AO144" i="1"/>
  <c r="CG144" i="1"/>
  <c r="I146" i="1"/>
  <c r="AP146" i="1"/>
  <c r="BS146" i="1"/>
  <c r="CD147" i="1"/>
  <c r="AZ149" i="1"/>
  <c r="AZ157" i="1" s="1"/>
  <c r="AZ159" i="1" s="1"/>
  <c r="N150" i="1"/>
  <c r="BT150" i="1"/>
  <c r="BS171" i="1"/>
  <c r="AX173" i="1"/>
  <c r="T174" i="1"/>
  <c r="BZ174" i="1"/>
  <c r="CG177" i="1"/>
  <c r="AU179" i="1"/>
  <c r="Q180" i="1"/>
  <c r="BW180" i="1"/>
  <c r="V182" i="1"/>
  <c r="CB182" i="1"/>
  <c r="BR185" i="1"/>
  <c r="AX186" i="1"/>
  <c r="BZ216" i="1"/>
  <c r="AL218" i="1"/>
  <c r="U255" i="1"/>
  <c r="M98" i="1"/>
  <c r="U98" i="1"/>
  <c r="AP98" i="1"/>
  <c r="AX98" i="1"/>
  <c r="BS98" i="1"/>
  <c r="CA98" i="1"/>
  <c r="I99" i="1"/>
  <c r="Q99" i="1"/>
  <c r="AR99" i="1"/>
  <c r="AZ99" i="1"/>
  <c r="BS99" i="1"/>
  <c r="CA99" i="1"/>
  <c r="F101" i="1"/>
  <c r="N101" i="1"/>
  <c r="V101" i="1"/>
  <c r="AO101" i="1"/>
  <c r="AW101" i="1"/>
  <c r="BX101" i="1"/>
  <c r="CF101" i="1"/>
  <c r="I102" i="1"/>
  <c r="Q102" i="1"/>
  <c r="AL102" i="1"/>
  <c r="AL126" i="1" s="1"/>
  <c r="AT102" i="1"/>
  <c r="BB102" i="1"/>
  <c r="BW102" i="1"/>
  <c r="CE102" i="1"/>
  <c r="F104" i="1"/>
  <c r="N104" i="1"/>
  <c r="V104" i="1"/>
  <c r="AQ104" i="1"/>
  <c r="AY104" i="1"/>
  <c r="BT104" i="1"/>
  <c r="CB104" i="1"/>
  <c r="J105" i="1"/>
  <c r="R105" i="1"/>
  <c r="AS105" i="1"/>
  <c r="BA105" i="1"/>
  <c r="BT105" i="1"/>
  <c r="CB105" i="1"/>
  <c r="F107" i="1"/>
  <c r="N107" i="1"/>
  <c r="V107" i="1"/>
  <c r="AO107" i="1"/>
  <c r="AW107" i="1"/>
  <c r="BX107" i="1"/>
  <c r="CF107" i="1"/>
  <c r="J108" i="1"/>
  <c r="R108" i="1"/>
  <c r="AM108" i="1"/>
  <c r="AU108" i="1"/>
  <c r="BX108" i="1"/>
  <c r="CF108" i="1"/>
  <c r="F110" i="1"/>
  <c r="N110" i="1"/>
  <c r="V110" i="1"/>
  <c r="AQ110" i="1"/>
  <c r="AY110" i="1"/>
  <c r="BT110" i="1"/>
  <c r="CB110" i="1"/>
  <c r="I111" i="1"/>
  <c r="Q111" i="1"/>
  <c r="AR111" i="1"/>
  <c r="AR130" i="1" s="1"/>
  <c r="AZ111" i="1"/>
  <c r="BS111" i="1"/>
  <c r="CA111" i="1"/>
  <c r="F113" i="1"/>
  <c r="N113" i="1"/>
  <c r="V113" i="1"/>
  <c r="AO113" i="1"/>
  <c r="AW113" i="1"/>
  <c r="AW121" i="1" s="1"/>
  <c r="AW123" i="1" s="1"/>
  <c r="BX113" i="1"/>
  <c r="CF113" i="1"/>
  <c r="J114" i="1"/>
  <c r="R114" i="1"/>
  <c r="AM114" i="1"/>
  <c r="AU114" i="1"/>
  <c r="BX114" i="1"/>
  <c r="CF114" i="1"/>
  <c r="M116" i="1"/>
  <c r="U116" i="1"/>
  <c r="AP116" i="1"/>
  <c r="AX116" i="1"/>
  <c r="BS116" i="1"/>
  <c r="CA116" i="1"/>
  <c r="J118" i="1"/>
  <c r="BT118" i="1"/>
  <c r="CB118" i="1"/>
  <c r="L134" i="1"/>
  <c r="T134" i="1"/>
  <c r="AO134" i="1"/>
  <c r="AW134" i="1"/>
  <c r="BR134" i="1"/>
  <c r="BZ134" i="1"/>
  <c r="CH134" i="1"/>
  <c r="I135" i="1"/>
  <c r="Q135" i="1"/>
  <c r="AR135" i="1"/>
  <c r="AZ135" i="1"/>
  <c r="BS135" i="1"/>
  <c r="CA135" i="1"/>
  <c r="F137" i="1"/>
  <c r="N137" i="1"/>
  <c r="V137" i="1"/>
  <c r="AO137" i="1"/>
  <c r="AW137" i="1"/>
  <c r="BX137" i="1"/>
  <c r="CF137" i="1"/>
  <c r="K138" i="1"/>
  <c r="S138" i="1"/>
  <c r="AN138" i="1"/>
  <c r="AV138" i="1"/>
  <c r="BY138" i="1"/>
  <c r="CG138" i="1"/>
  <c r="H140" i="1"/>
  <c r="P140" i="1"/>
  <c r="AS140" i="1"/>
  <c r="BA140" i="1"/>
  <c r="BV140" i="1"/>
  <c r="CD140" i="1"/>
  <c r="M141" i="1"/>
  <c r="U141" i="1"/>
  <c r="AN141" i="1"/>
  <c r="AV141" i="1"/>
  <c r="CA141" i="1"/>
  <c r="I143" i="1"/>
  <c r="S143" i="1"/>
  <c r="AN143" i="1"/>
  <c r="AZ143" i="1"/>
  <c r="BW143" i="1"/>
  <c r="F144" i="1"/>
  <c r="S144" i="1"/>
  <c r="AQ144" i="1"/>
  <c r="BR144" i="1"/>
  <c r="CH144" i="1"/>
  <c r="M146" i="1"/>
  <c r="AR146" i="1"/>
  <c r="BU146" i="1"/>
  <c r="AM147" i="1"/>
  <c r="I149" i="1"/>
  <c r="V150" i="1"/>
  <c r="CB150" i="1"/>
  <c r="AO170" i="1"/>
  <c r="CA171" i="1"/>
  <c r="G173" i="1"/>
  <c r="CH174" i="1"/>
  <c r="AM176" i="1"/>
  <c r="AP177" i="1"/>
  <c r="L179" i="1"/>
  <c r="CE180" i="1"/>
  <c r="BZ185" i="1"/>
  <c r="J188" i="1"/>
  <c r="BX188" i="1"/>
  <c r="AN206" i="1"/>
  <c r="BT209" i="1"/>
  <c r="CB210" i="1"/>
  <c r="AP212" i="1"/>
  <c r="Q213" i="1"/>
  <c r="BX215" i="1"/>
  <c r="L224" i="1"/>
  <c r="F98" i="1"/>
  <c r="N98" i="1"/>
  <c r="V98" i="1"/>
  <c r="AQ98" i="1"/>
  <c r="AY98" i="1"/>
  <c r="BT98" i="1"/>
  <c r="CB98" i="1"/>
  <c r="J99" i="1"/>
  <c r="R99" i="1"/>
  <c r="AS99" i="1"/>
  <c r="BA99" i="1"/>
  <c r="BT99" i="1"/>
  <c r="CB99" i="1"/>
  <c r="CB130" i="1" s="1"/>
  <c r="G101" i="1"/>
  <c r="O101" i="1"/>
  <c r="AP101" i="1"/>
  <c r="AX101" i="1"/>
  <c r="BY101" i="1"/>
  <c r="CG101" i="1"/>
  <c r="J102" i="1"/>
  <c r="R102" i="1"/>
  <c r="AM102" i="1"/>
  <c r="AU102" i="1"/>
  <c r="BX102" i="1"/>
  <c r="CF102" i="1"/>
  <c r="G104" i="1"/>
  <c r="O104" i="1"/>
  <c r="AR104" i="1"/>
  <c r="AZ104" i="1"/>
  <c r="BU104" i="1"/>
  <c r="CC104" i="1"/>
  <c r="K105" i="1"/>
  <c r="S105" i="1"/>
  <c r="AL105" i="1"/>
  <c r="AT105" i="1"/>
  <c r="BB105" i="1"/>
  <c r="BU105" i="1"/>
  <c r="CC105" i="1"/>
  <c r="G107" i="1"/>
  <c r="O107" i="1"/>
  <c r="AP107" i="1"/>
  <c r="AX107" i="1"/>
  <c r="BY107" i="1"/>
  <c r="CG107" i="1"/>
  <c r="K108" i="1"/>
  <c r="S108" i="1"/>
  <c r="AN108" i="1"/>
  <c r="AV108" i="1"/>
  <c r="BY108" i="1"/>
  <c r="CG108" i="1"/>
  <c r="G110" i="1"/>
  <c r="O110" i="1"/>
  <c r="AR110" i="1"/>
  <c r="AZ110" i="1"/>
  <c r="BU110" i="1"/>
  <c r="CC110" i="1"/>
  <c r="J111" i="1"/>
  <c r="R111" i="1"/>
  <c r="AS111" i="1"/>
  <c r="BA111" i="1"/>
  <c r="BT111" i="1"/>
  <c r="CB111" i="1"/>
  <c r="G113" i="1"/>
  <c r="O113" i="1"/>
  <c r="AP113" i="1"/>
  <c r="AX113" i="1"/>
  <c r="BY113" i="1"/>
  <c r="CG113" i="1"/>
  <c r="K114" i="1"/>
  <c r="S114" i="1"/>
  <c r="AN114" i="1"/>
  <c r="AV114" i="1"/>
  <c r="BY114" i="1"/>
  <c r="CG114" i="1"/>
  <c r="F116" i="1"/>
  <c r="N116" i="1"/>
  <c r="V116" i="1"/>
  <c r="AQ116" i="1"/>
  <c r="AY116" i="1"/>
  <c r="BT116" i="1"/>
  <c r="CB116" i="1"/>
  <c r="AP118" i="1"/>
  <c r="BU118" i="1"/>
  <c r="CC118" i="1"/>
  <c r="M134" i="1"/>
  <c r="U134" i="1"/>
  <c r="AP134" i="1"/>
  <c r="AX134" i="1"/>
  <c r="BS134" i="1"/>
  <c r="CA134" i="1"/>
  <c r="J135" i="1"/>
  <c r="R135" i="1"/>
  <c r="AS135" i="1"/>
  <c r="BA135" i="1"/>
  <c r="BT135" i="1"/>
  <c r="CB135" i="1"/>
  <c r="G137" i="1"/>
  <c r="O137" i="1"/>
  <c r="AP137" i="1"/>
  <c r="AX137" i="1"/>
  <c r="BY137" i="1"/>
  <c r="CG137" i="1"/>
  <c r="L138" i="1"/>
  <c r="T138" i="1"/>
  <c r="AO138" i="1"/>
  <c r="AW138" i="1"/>
  <c r="BR138" i="1"/>
  <c r="BZ138" i="1"/>
  <c r="CH138" i="1"/>
  <c r="I140" i="1"/>
  <c r="Q140" i="1"/>
  <c r="AL140" i="1"/>
  <c r="AT140" i="1"/>
  <c r="BB140" i="1"/>
  <c r="BW140" i="1"/>
  <c r="CE140" i="1"/>
  <c r="F141" i="1"/>
  <c r="N141" i="1"/>
  <c r="V141" i="1"/>
  <c r="AO141" i="1"/>
  <c r="AW141" i="1"/>
  <c r="BR141" i="1"/>
  <c r="CB141" i="1"/>
  <c r="J143" i="1"/>
  <c r="U143" i="1"/>
  <c r="AO143" i="1"/>
  <c r="BB143" i="1"/>
  <c r="BX143" i="1"/>
  <c r="H144" i="1"/>
  <c r="T144" i="1"/>
  <c r="AS144" i="1"/>
  <c r="BV144" i="1"/>
  <c r="O146" i="1"/>
  <c r="AS146" i="1"/>
  <c r="BV146" i="1"/>
  <c r="J147" i="1"/>
  <c r="AU147" i="1"/>
  <c r="Q149" i="1"/>
  <c r="AN152" i="1"/>
  <c r="AW170" i="1"/>
  <c r="AR171" i="1"/>
  <c r="O173" i="1"/>
  <c r="AU176" i="1"/>
  <c r="AX177" i="1"/>
  <c r="T179" i="1"/>
  <c r="BU183" i="1"/>
  <c r="AQ185" i="1"/>
  <c r="CH185" i="1"/>
  <c r="R188" i="1"/>
  <c r="CF188" i="1"/>
  <c r="BA206" i="1"/>
  <c r="P207" i="1"/>
  <c r="CG209" i="1"/>
  <c r="R216" i="1"/>
  <c r="AS222" i="1"/>
  <c r="G98" i="1"/>
  <c r="O98" i="1"/>
  <c r="AR98" i="1"/>
  <c r="AZ98" i="1"/>
  <c r="BU98" i="1"/>
  <c r="CC98" i="1"/>
  <c r="CL104" i="1" s="1"/>
  <c r="K99" i="1"/>
  <c r="S99" i="1"/>
  <c r="AL99" i="1"/>
  <c r="AT99" i="1"/>
  <c r="BB99" i="1"/>
  <c r="BU99" i="1"/>
  <c r="CC99" i="1"/>
  <c r="H101" i="1"/>
  <c r="H121" i="1" s="1"/>
  <c r="H123" i="1" s="1"/>
  <c r="P101" i="1"/>
  <c r="AQ101" i="1"/>
  <c r="AY101" i="1"/>
  <c r="BR101" i="1"/>
  <c r="BZ101" i="1"/>
  <c r="CH101" i="1"/>
  <c r="K102" i="1"/>
  <c r="S102" i="1"/>
  <c r="AN102" i="1"/>
  <c r="AV102" i="1"/>
  <c r="BY102" i="1"/>
  <c r="CG102" i="1"/>
  <c r="H104" i="1"/>
  <c r="P104" i="1"/>
  <c r="AS104" i="1"/>
  <c r="BA104" i="1"/>
  <c r="BA125" i="1" s="1"/>
  <c r="BV104" i="1"/>
  <c r="CD104" i="1"/>
  <c r="L105" i="1"/>
  <c r="T105" i="1"/>
  <c r="AM105" i="1"/>
  <c r="AU105" i="1"/>
  <c r="BV105" i="1"/>
  <c r="CD105" i="1"/>
  <c r="H107" i="1"/>
  <c r="P107" i="1"/>
  <c r="AQ107" i="1"/>
  <c r="AY107" i="1"/>
  <c r="BR107" i="1"/>
  <c r="BZ107" i="1"/>
  <c r="CH107" i="1"/>
  <c r="L108" i="1"/>
  <c r="T108" i="1"/>
  <c r="AO108" i="1"/>
  <c r="AW108" i="1"/>
  <c r="BR108" i="1"/>
  <c r="BZ108" i="1"/>
  <c r="CH108" i="1"/>
  <c r="H110" i="1"/>
  <c r="P110" i="1"/>
  <c r="P121" i="1" s="1"/>
  <c r="P123" i="1" s="1"/>
  <c r="AS110" i="1"/>
  <c r="BA110" i="1"/>
  <c r="BV110" i="1"/>
  <c r="CD110" i="1"/>
  <c r="K111" i="1"/>
  <c r="S111" i="1"/>
  <c r="AL111" i="1"/>
  <c r="AT111" i="1"/>
  <c r="BB111" i="1"/>
  <c r="BU111" i="1"/>
  <c r="CC111" i="1"/>
  <c r="H113" i="1"/>
  <c r="P113" i="1"/>
  <c r="AQ113" i="1"/>
  <c r="AY113" i="1"/>
  <c r="BR113" i="1"/>
  <c r="BR121" i="1" s="1"/>
  <c r="BZ113" i="1"/>
  <c r="CH113" i="1"/>
  <c r="L114" i="1"/>
  <c r="T114" i="1"/>
  <c r="AO114" i="1"/>
  <c r="AW114" i="1"/>
  <c r="BR114" i="1"/>
  <c r="BZ114" i="1"/>
  <c r="CH114" i="1"/>
  <c r="G116" i="1"/>
  <c r="O116" i="1"/>
  <c r="AR116" i="1"/>
  <c r="AZ116" i="1"/>
  <c r="BU116" i="1"/>
  <c r="CC116" i="1"/>
  <c r="AB109" i="1"/>
  <c r="BV118" i="1"/>
  <c r="CD118" i="1"/>
  <c r="F134" i="1"/>
  <c r="N134" i="1"/>
  <c r="V134" i="1"/>
  <c r="AQ134" i="1"/>
  <c r="AY134" i="1"/>
  <c r="BT134" i="1"/>
  <c r="CJ147" i="1" s="1"/>
  <c r="CB134" i="1"/>
  <c r="K135" i="1"/>
  <c r="S135" i="1"/>
  <c r="AL135" i="1"/>
  <c r="AT135" i="1"/>
  <c r="BB135" i="1"/>
  <c r="BU135" i="1"/>
  <c r="CC135" i="1"/>
  <c r="CC162" i="1" s="1"/>
  <c r="H137" i="1"/>
  <c r="P137" i="1"/>
  <c r="AQ137" i="1"/>
  <c r="AY137" i="1"/>
  <c r="BR137" i="1"/>
  <c r="BZ137" i="1"/>
  <c r="CH137" i="1"/>
  <c r="M138" i="1"/>
  <c r="M162" i="1" s="1"/>
  <c r="U138" i="1"/>
  <c r="AP138" i="1"/>
  <c r="AX138" i="1"/>
  <c r="BS138" i="1"/>
  <c r="CA138" i="1"/>
  <c r="J140" i="1"/>
  <c r="R140" i="1"/>
  <c r="AM140" i="1"/>
  <c r="AU140" i="1"/>
  <c r="BX140" i="1"/>
  <c r="CF140" i="1"/>
  <c r="G141" i="1"/>
  <c r="O141" i="1"/>
  <c r="AP141" i="1"/>
  <c r="AY141" i="1"/>
  <c r="BS141" i="1"/>
  <c r="BS166" i="1" s="1"/>
  <c r="CD141" i="1"/>
  <c r="K143" i="1"/>
  <c r="V143" i="1"/>
  <c r="AP143" i="1"/>
  <c r="BY143" i="1"/>
  <c r="J144" i="1"/>
  <c r="V144" i="1"/>
  <c r="AU144" i="1"/>
  <c r="AU162" i="1" s="1"/>
  <c r="BX144" i="1"/>
  <c r="P146" i="1"/>
  <c r="AX146" i="1"/>
  <c r="CA146" i="1"/>
  <c r="L147" i="1"/>
  <c r="AV152" i="1"/>
  <c r="AZ171" i="1"/>
  <c r="AO174" i="1"/>
  <c r="G177" i="1"/>
  <c r="AL180" i="1"/>
  <c r="AQ182" i="1"/>
  <c r="AL183" i="1"/>
  <c r="CC183" i="1"/>
  <c r="AY185" i="1"/>
  <c r="M186" i="1"/>
  <c r="BS186" i="1"/>
  <c r="AL209" i="1"/>
  <c r="P210" i="1"/>
  <c r="AL215" i="1"/>
  <c r="AZ38" i="1"/>
  <c r="O63" i="1"/>
  <c r="H98" i="1"/>
  <c r="P98" i="1"/>
  <c r="AS98" i="1"/>
  <c r="AS125" i="1" s="1"/>
  <c r="BA98" i="1"/>
  <c r="BV98" i="1"/>
  <c r="CD98" i="1"/>
  <c r="L99" i="1"/>
  <c r="T99" i="1"/>
  <c r="AM99" i="1"/>
  <c r="AU99" i="1"/>
  <c r="BV99" i="1"/>
  <c r="BV126" i="1" s="1"/>
  <c r="CD99" i="1"/>
  <c r="I101" i="1"/>
  <c r="Q101" i="1"/>
  <c r="AR101" i="1"/>
  <c r="AZ101" i="1"/>
  <c r="BS101" i="1"/>
  <c r="CA101" i="1"/>
  <c r="L102" i="1"/>
  <c r="L126" i="1" s="1"/>
  <c r="T102" i="1"/>
  <c r="AO102" i="1"/>
  <c r="AW102" i="1"/>
  <c r="BR102" i="1"/>
  <c r="BZ102" i="1"/>
  <c r="CH102" i="1"/>
  <c r="I104" i="1"/>
  <c r="Q104" i="1"/>
  <c r="Q125" i="1" s="1"/>
  <c r="AL104" i="1"/>
  <c r="AT104" i="1"/>
  <c r="BB104" i="1"/>
  <c r="BW104" i="1"/>
  <c r="CE104" i="1"/>
  <c r="M105" i="1"/>
  <c r="U105" i="1"/>
  <c r="AN105" i="1"/>
  <c r="AV105" i="1"/>
  <c r="BW105" i="1"/>
  <c r="CE105" i="1"/>
  <c r="I107" i="1"/>
  <c r="Q107" i="1"/>
  <c r="AR107" i="1"/>
  <c r="AZ107" i="1"/>
  <c r="BS107" i="1"/>
  <c r="CA107" i="1"/>
  <c r="M108" i="1"/>
  <c r="U108" i="1"/>
  <c r="AP108" i="1"/>
  <c r="AX108" i="1"/>
  <c r="BS108" i="1"/>
  <c r="CA108" i="1"/>
  <c r="I110" i="1"/>
  <c r="Q110" i="1"/>
  <c r="AL110" i="1"/>
  <c r="AT110" i="1"/>
  <c r="BB110" i="1"/>
  <c r="BW110" i="1"/>
  <c r="CE110" i="1"/>
  <c r="L111" i="1"/>
  <c r="T111" i="1"/>
  <c r="AM111" i="1"/>
  <c r="AU111" i="1"/>
  <c r="BV111" i="1"/>
  <c r="CD111" i="1"/>
  <c r="I113" i="1"/>
  <c r="Q113" i="1"/>
  <c r="AR113" i="1"/>
  <c r="AR121" i="1" s="1"/>
  <c r="AR123" i="1" s="1"/>
  <c r="AZ113" i="1"/>
  <c r="BS113" i="1"/>
  <c r="CA113" i="1"/>
  <c r="M114" i="1"/>
  <c r="U114" i="1"/>
  <c r="AP114" i="1"/>
  <c r="AX114" i="1"/>
  <c r="BS114" i="1"/>
  <c r="CA114" i="1"/>
  <c r="H116" i="1"/>
  <c r="P116" i="1"/>
  <c r="AS116" i="1"/>
  <c r="BA116" i="1"/>
  <c r="BV116" i="1"/>
  <c r="CD116" i="1"/>
  <c r="BW118" i="1"/>
  <c r="CE118" i="1"/>
  <c r="G134" i="1"/>
  <c r="O134" i="1"/>
  <c r="AR134" i="1"/>
  <c r="AZ134" i="1"/>
  <c r="BU134" i="1"/>
  <c r="CC134" i="1"/>
  <c r="L135" i="1"/>
  <c r="L162" i="1" s="1"/>
  <c r="T135" i="1"/>
  <c r="AM135" i="1"/>
  <c r="AU135" i="1"/>
  <c r="BV135" i="1"/>
  <c r="CD135" i="1"/>
  <c r="I137" i="1"/>
  <c r="Q137" i="1"/>
  <c r="AR137" i="1"/>
  <c r="BD149" i="1" s="1"/>
  <c r="AZ137" i="1"/>
  <c r="BS137" i="1"/>
  <c r="CA137" i="1"/>
  <c r="F138" i="1"/>
  <c r="N138" i="1"/>
  <c r="V138" i="1"/>
  <c r="AQ138" i="1"/>
  <c r="AY138" i="1"/>
  <c r="AY166" i="1" s="1"/>
  <c r="BT138" i="1"/>
  <c r="CB138" i="1"/>
  <c r="K140" i="1"/>
  <c r="S140" i="1"/>
  <c r="AN140" i="1"/>
  <c r="AV140" i="1"/>
  <c r="BY140" i="1"/>
  <c r="CG140" i="1"/>
  <c r="H141" i="1"/>
  <c r="P141" i="1"/>
  <c r="AQ141" i="1"/>
  <c r="AZ141" i="1"/>
  <c r="BT141" i="1"/>
  <c r="CE141" i="1"/>
  <c r="M143" i="1"/>
  <c r="AR143" i="1"/>
  <c r="CA143" i="1"/>
  <c r="K144" i="1"/>
  <c r="AV144" i="1"/>
  <c r="BY144" i="1"/>
  <c r="Q146" i="1"/>
  <c r="AZ146" i="1"/>
  <c r="CC146" i="1"/>
  <c r="T147" i="1"/>
  <c r="AQ150" i="1"/>
  <c r="AM154" i="1"/>
  <c r="I171" i="1"/>
  <c r="AW174" i="1"/>
  <c r="O177" i="1"/>
  <c r="AT180" i="1"/>
  <c r="AY182" i="1"/>
  <c r="AT183" i="1"/>
  <c r="H185" i="1"/>
  <c r="U186" i="1"/>
  <c r="CA186" i="1"/>
  <c r="BT207" i="1"/>
  <c r="AZ209" i="1"/>
  <c r="CA212" i="1"/>
  <c r="BT213" i="1"/>
  <c r="AX215" i="1"/>
  <c r="AX229" i="1" s="1"/>
  <c r="AX231" i="1" s="1"/>
  <c r="AB171" i="1"/>
  <c r="CN152" i="1"/>
  <c r="BH293" i="1"/>
  <c r="CN246" i="1"/>
  <c r="CN243" i="1"/>
  <c r="BH277" i="1"/>
  <c r="BH324" i="1"/>
  <c r="CN349" i="1"/>
  <c r="CN386" i="1"/>
  <c r="CN387" i="1"/>
  <c r="CN403" i="1"/>
  <c r="CN402" i="1"/>
  <c r="CN397" i="1"/>
  <c r="CN396" i="1"/>
  <c r="CN390" i="1"/>
  <c r="CN394" i="1"/>
  <c r="CN401" i="1"/>
  <c r="CN395" i="1"/>
  <c r="CN389" i="1"/>
  <c r="CN392" i="1"/>
  <c r="CN393" i="1"/>
  <c r="CN398" i="1"/>
  <c r="CN399" i="1"/>
  <c r="CM393" i="1"/>
  <c r="CM403" i="1"/>
  <c r="BW413" i="1"/>
  <c r="BH387" i="1"/>
  <c r="BH399" i="1"/>
  <c r="BH385" i="1"/>
  <c r="BH386" i="1"/>
  <c r="BH390" i="1"/>
  <c r="BH396" i="1"/>
  <c r="BH404" i="1"/>
  <c r="BH402" i="1"/>
  <c r="BH395" i="1"/>
  <c r="BH398" i="1"/>
  <c r="BH391" i="1"/>
  <c r="BH393" i="1"/>
  <c r="BH394" i="1"/>
  <c r="BG391" i="1"/>
  <c r="AZ413" i="1"/>
  <c r="AB398" i="1"/>
  <c r="AB402" i="1"/>
  <c r="AB390" i="1"/>
  <c r="AB385" i="1"/>
  <c r="AB394" i="1"/>
  <c r="AB404" i="1"/>
  <c r="AB387" i="1"/>
  <c r="AB393" i="1"/>
  <c r="AB395" i="1"/>
  <c r="AB392" i="1"/>
  <c r="AB401" i="1"/>
  <c r="AB397" i="1"/>
  <c r="AA397" i="1"/>
  <c r="U413" i="1"/>
  <c r="CN362" i="1"/>
  <c r="CN350" i="1"/>
  <c r="CN355" i="1"/>
  <c r="CN357" i="1"/>
  <c r="CN368" i="1"/>
  <c r="CN360" i="1"/>
  <c r="CN364" i="1"/>
  <c r="CN367" i="1"/>
  <c r="CN358" i="1"/>
  <c r="CN365" i="1"/>
  <c r="CN366" i="1"/>
  <c r="CN354" i="1"/>
  <c r="CN353" i="1"/>
  <c r="CN361" i="1"/>
  <c r="CN363" i="1"/>
  <c r="CM363" i="1"/>
  <c r="BH358" i="1"/>
  <c r="BH365" i="1"/>
  <c r="BH353" i="1"/>
  <c r="BH356" i="1"/>
  <c r="BH355" i="1"/>
  <c r="BH361" i="1"/>
  <c r="BH364" i="1"/>
  <c r="BH363" i="1"/>
  <c r="BH366" i="1"/>
  <c r="BH368" i="1"/>
  <c r="BH349" i="1"/>
  <c r="BH351" i="1"/>
  <c r="BH359" i="1"/>
  <c r="BH362" i="1"/>
  <c r="AB349" i="1"/>
  <c r="DA349" i="1" s="1"/>
  <c r="AB367" i="1"/>
  <c r="AA356" i="1"/>
  <c r="CN320" i="1"/>
  <c r="CN326" i="1"/>
  <c r="CN315" i="1"/>
  <c r="CN313" i="1"/>
  <c r="DA313" i="1" s="1"/>
  <c r="CN327" i="1"/>
  <c r="CN318" i="1"/>
  <c r="CN324" i="1"/>
  <c r="CN331" i="1"/>
  <c r="CN329" i="1"/>
  <c r="CN323" i="1"/>
  <c r="CN321" i="1"/>
  <c r="CN330" i="1"/>
  <c r="CM327" i="1"/>
  <c r="BH330" i="1"/>
  <c r="BH327" i="1"/>
  <c r="BH331" i="1"/>
  <c r="AB314" i="1"/>
  <c r="AB317" i="1"/>
  <c r="AB323" i="1"/>
  <c r="AB316" i="1"/>
  <c r="AB326" i="1"/>
  <c r="AB313" i="1"/>
  <c r="AB315" i="1"/>
  <c r="AB332" i="1"/>
  <c r="AB329" i="1"/>
  <c r="AB320" i="1"/>
  <c r="AB318" i="1"/>
  <c r="AA317" i="1"/>
  <c r="CN291" i="1"/>
  <c r="CN285" i="1"/>
  <c r="CN294" i="1"/>
  <c r="CN279" i="1"/>
  <c r="CN283" i="1"/>
  <c r="CN289" i="1"/>
  <c r="CN277" i="1"/>
  <c r="CN282" i="1"/>
  <c r="CN288" i="1"/>
  <c r="CN286" i="1"/>
  <c r="CN292" i="1"/>
  <c r="CA310" i="1"/>
  <c r="BH281" i="1"/>
  <c r="BH278" i="1"/>
  <c r="BH287" i="1"/>
  <c r="BH283" i="1"/>
  <c r="BH286" i="1"/>
  <c r="BH284" i="1"/>
  <c r="BH290" i="1"/>
  <c r="BH292" i="1"/>
  <c r="BH289" i="1"/>
  <c r="BH296" i="1"/>
  <c r="BH295" i="1"/>
  <c r="BG290" i="1"/>
  <c r="AV310" i="1"/>
  <c r="AB277" i="1"/>
  <c r="AB284" i="1"/>
  <c r="AB294" i="1"/>
  <c r="AB282" i="1"/>
  <c r="AB293" i="1"/>
  <c r="AB278" i="1"/>
  <c r="AB280" i="1"/>
  <c r="AB291" i="1"/>
  <c r="AB289" i="1"/>
  <c r="AB281" i="1"/>
  <c r="AB286" i="1"/>
  <c r="AB295" i="1"/>
  <c r="AB288" i="1"/>
  <c r="AB290" i="1"/>
  <c r="AB292" i="1"/>
  <c r="AB283" i="1"/>
  <c r="AB279" i="1"/>
  <c r="AB285" i="1"/>
  <c r="AB287" i="1"/>
  <c r="Q310" i="1"/>
  <c r="I310" i="1"/>
  <c r="CN252" i="1"/>
  <c r="CN241" i="1"/>
  <c r="CN254" i="1"/>
  <c r="CN250" i="1"/>
  <c r="CN249" i="1"/>
  <c r="CN253" i="1"/>
  <c r="CN256" i="1"/>
  <c r="CN255" i="1"/>
  <c r="CN242" i="1"/>
  <c r="CN259" i="1"/>
  <c r="CN258" i="1"/>
  <c r="CN257" i="1"/>
  <c r="CN260" i="1"/>
  <c r="CC274" i="1"/>
  <c r="CH265" i="1"/>
  <c r="CH267" i="1" s="1"/>
  <c r="CB274" i="1"/>
  <c r="BU270" i="1"/>
  <c r="BH253" i="1"/>
  <c r="BH242" i="1"/>
  <c r="BH251" i="1"/>
  <c r="BH254" i="1"/>
  <c r="BH243" i="1"/>
  <c r="BH250" i="1"/>
  <c r="BH247" i="1"/>
  <c r="BH248" i="1"/>
  <c r="BH245" i="1"/>
  <c r="BH256" i="1"/>
  <c r="BH257" i="1"/>
  <c r="BH259" i="1"/>
  <c r="BH241" i="1"/>
  <c r="BH258" i="1"/>
  <c r="BH255" i="1"/>
  <c r="BG251" i="1"/>
  <c r="AX270" i="1"/>
  <c r="AP270" i="1"/>
  <c r="AO270" i="1"/>
  <c r="AT269" i="1"/>
  <c r="AM265" i="1"/>
  <c r="AM267" i="1" s="1"/>
  <c r="S274" i="1"/>
  <c r="K270" i="1"/>
  <c r="K272" i="1" s="1"/>
  <c r="BS238" i="1"/>
  <c r="CE233" i="1"/>
  <c r="CE229" i="1"/>
  <c r="CE231" i="1" s="1"/>
  <c r="BH217" i="1"/>
  <c r="BH205" i="1"/>
  <c r="BH207" i="1"/>
  <c r="BH214" i="1"/>
  <c r="BH223" i="1"/>
  <c r="BH218" i="1"/>
  <c r="BH206" i="1"/>
  <c r="BH211" i="1"/>
  <c r="BH209" i="1"/>
  <c r="BH210" i="1"/>
  <c r="BH212" i="1"/>
  <c r="BH224" i="1"/>
  <c r="BH220" i="1"/>
  <c r="BH221" i="1"/>
  <c r="BH219" i="1"/>
  <c r="BH222" i="1"/>
  <c r="BH215" i="1"/>
  <c r="BH213" i="1"/>
  <c r="BH216" i="1"/>
  <c r="AV238" i="1"/>
  <c r="AN238" i="1"/>
  <c r="AB205" i="1"/>
  <c r="AB215" i="1"/>
  <c r="AB209" i="1"/>
  <c r="AB206" i="1"/>
  <c r="AB208" i="1"/>
  <c r="AB216" i="1"/>
  <c r="AB219" i="1"/>
  <c r="AB222" i="1"/>
  <c r="AB211" i="1"/>
  <c r="AB214" i="1"/>
  <c r="AB207" i="1"/>
  <c r="AB217" i="1"/>
  <c r="AB220" i="1"/>
  <c r="AB224" i="1"/>
  <c r="AB210" i="1"/>
  <c r="AB223" i="1"/>
  <c r="AB212" i="1"/>
  <c r="AB213" i="1"/>
  <c r="I238" i="1"/>
  <c r="M233" i="1"/>
  <c r="BH169" i="1"/>
  <c r="BH188" i="1"/>
  <c r="BH170" i="1"/>
  <c r="BH171" i="1"/>
  <c r="BH177" i="1"/>
  <c r="BH176" i="1"/>
  <c r="BH186" i="1"/>
  <c r="BH184" i="1"/>
  <c r="BH183" i="1"/>
  <c r="BH174" i="1"/>
  <c r="BH181" i="1"/>
  <c r="BH185" i="1"/>
  <c r="BH187" i="1"/>
  <c r="BA197" i="1"/>
  <c r="AB170" i="1"/>
  <c r="AB180" i="1"/>
  <c r="AB182" i="1"/>
  <c r="AB183" i="1"/>
  <c r="AB169" i="1"/>
  <c r="AB173" i="1"/>
  <c r="AB185" i="1"/>
  <c r="AB175" i="1"/>
  <c r="AB184" i="1"/>
  <c r="AB187" i="1"/>
  <c r="AB176" i="1"/>
  <c r="AB188" i="1"/>
  <c r="AB179" i="1"/>
  <c r="V197" i="1"/>
  <c r="CN149" i="1"/>
  <c r="CN148" i="1"/>
  <c r="CN146" i="1"/>
  <c r="CN145" i="1"/>
  <c r="CN137" i="1"/>
  <c r="CN139" i="1"/>
  <c r="CN142" i="1"/>
  <c r="DA142" i="1" s="1"/>
  <c r="BH135" i="1"/>
  <c r="BH137" i="1"/>
  <c r="BH138" i="1"/>
  <c r="BH133" i="1"/>
  <c r="BH147" i="1"/>
  <c r="BH142" i="1"/>
  <c r="BH134" i="1"/>
  <c r="BH148" i="1"/>
  <c r="BH150" i="1"/>
  <c r="BH146" i="1"/>
  <c r="BH145" i="1"/>
  <c r="BH152" i="1"/>
  <c r="BH140" i="1"/>
  <c r="BH149" i="1"/>
  <c r="BH143" i="1"/>
  <c r="AB134" i="1"/>
  <c r="AB139" i="1"/>
  <c r="AB137" i="1"/>
  <c r="AB147" i="1"/>
  <c r="AB135" i="1"/>
  <c r="AB140" i="1"/>
  <c r="AB150" i="1"/>
  <c r="AB149" i="1"/>
  <c r="AB143" i="1"/>
  <c r="AB146" i="1"/>
  <c r="AB142" i="1"/>
  <c r="AB151" i="1"/>
  <c r="AB145" i="1"/>
  <c r="AB148" i="1"/>
  <c r="AB136" i="1"/>
  <c r="AB141" i="1"/>
  <c r="AB144" i="1"/>
  <c r="BH110" i="1"/>
  <c r="AW126" i="1"/>
  <c r="AT125" i="1"/>
  <c r="AP126" i="1"/>
  <c r="AM121" i="1"/>
  <c r="AM123" i="1" s="1"/>
  <c r="AT121" i="1"/>
  <c r="AT123" i="1" s="1"/>
  <c r="AM125" i="1"/>
  <c r="AB100" i="1"/>
  <c r="AB114" i="1"/>
  <c r="AA106" i="1"/>
  <c r="AA103" i="1"/>
  <c r="AA102" i="1"/>
  <c r="AA114" i="1"/>
  <c r="AA109" i="1"/>
  <c r="AA113" i="1"/>
  <c r="AA110" i="1"/>
  <c r="AA101" i="1"/>
  <c r="R130" i="1"/>
  <c r="F121" i="1"/>
  <c r="F122" i="1" s="1"/>
  <c r="AB386" i="1"/>
  <c r="AP409" i="1"/>
  <c r="AP411" i="1" s="1"/>
  <c r="AP413" i="1"/>
  <c r="AX409" i="1"/>
  <c r="AX411" i="1" s="1"/>
  <c r="AX413" i="1"/>
  <c r="BR418" i="1"/>
  <c r="BR414" i="1"/>
  <c r="BZ418" i="1"/>
  <c r="BZ414" i="1"/>
  <c r="BH400" i="1"/>
  <c r="J409" i="1"/>
  <c r="J411" i="1" s="1"/>
  <c r="J413" i="1"/>
  <c r="R409" i="1"/>
  <c r="R411" i="1" s="1"/>
  <c r="R413" i="1"/>
  <c r="BX409" i="1"/>
  <c r="BX411" i="1" s="1"/>
  <c r="BX413" i="1"/>
  <c r="CF409" i="1"/>
  <c r="CF411" i="1" s="1"/>
  <c r="S418" i="1"/>
  <c r="S414" i="1"/>
  <c r="K413" i="1"/>
  <c r="BY409" i="1"/>
  <c r="BY411" i="1" s="1"/>
  <c r="BY413" i="1"/>
  <c r="CG409" i="1"/>
  <c r="CG411" i="1" s="1"/>
  <c r="CG413" i="1"/>
  <c r="AB388" i="1"/>
  <c r="BH397" i="1"/>
  <c r="DA397" i="1" s="1"/>
  <c r="AB399" i="1"/>
  <c r="CN400" i="1"/>
  <c r="CL385" i="1"/>
  <c r="AS409" i="1"/>
  <c r="AS411" i="1" s="1"/>
  <c r="AS413" i="1"/>
  <c r="BZ409" i="1"/>
  <c r="BZ411" i="1" s="1"/>
  <c r="M418" i="1"/>
  <c r="M414" i="1"/>
  <c r="U418" i="1"/>
  <c r="U414" i="1"/>
  <c r="AQ418" i="1"/>
  <c r="AQ414" i="1"/>
  <c r="AB389" i="1"/>
  <c r="BH389" i="1"/>
  <c r="AL409" i="1"/>
  <c r="AL413" i="1"/>
  <c r="CD418" i="1"/>
  <c r="CD414" i="1"/>
  <c r="BH392" i="1"/>
  <c r="CN385" i="1"/>
  <c r="DA385" i="1" s="1"/>
  <c r="F413" i="1"/>
  <c r="V409" i="1"/>
  <c r="V411" i="1" s="1"/>
  <c r="V413" i="1"/>
  <c r="AM409" i="1"/>
  <c r="AM411" i="1" s="1"/>
  <c r="BT413" i="1"/>
  <c r="CB409" i="1"/>
  <c r="CB411" i="1" s="1"/>
  <c r="CB413" i="1"/>
  <c r="G418" i="1"/>
  <c r="G414" i="1"/>
  <c r="BW418" i="1"/>
  <c r="AB391" i="1"/>
  <c r="G409" i="1"/>
  <c r="G411" i="1" s="1"/>
  <c r="G413" i="1"/>
  <c r="CC409" i="1"/>
  <c r="CC411" i="1" s="1"/>
  <c r="CC413" i="1"/>
  <c r="H418" i="1"/>
  <c r="H414" i="1"/>
  <c r="P418" i="1"/>
  <c r="AL418" i="1"/>
  <c r="AL414" i="1"/>
  <c r="BB418" i="1"/>
  <c r="BB414" i="1"/>
  <c r="AB396" i="1"/>
  <c r="AB400" i="1"/>
  <c r="BH401" i="1"/>
  <c r="H409" i="1"/>
  <c r="H411" i="1" s="1"/>
  <c r="H413" i="1"/>
  <c r="P409" i="1"/>
  <c r="P411" i="1" s="1"/>
  <c r="P413" i="1"/>
  <c r="Z386" i="1"/>
  <c r="AO409" i="1"/>
  <c r="AO411" i="1" s="1"/>
  <c r="AO413" i="1"/>
  <c r="CD413" i="1"/>
  <c r="I418" i="1"/>
  <c r="I414" i="1"/>
  <c r="Q418" i="1"/>
  <c r="Q414" i="1"/>
  <c r="AU418" i="1"/>
  <c r="CN391" i="1"/>
  <c r="AB403" i="1"/>
  <c r="AA403" i="1"/>
  <c r="R418" i="1"/>
  <c r="BA418" i="1"/>
  <c r="BA414" i="1"/>
  <c r="CB418" i="1"/>
  <c r="CB414" i="1"/>
  <c r="AA392" i="1"/>
  <c r="BU418" i="1"/>
  <c r="CN404" i="1"/>
  <c r="U409" i="1"/>
  <c r="U411" i="1" s="1"/>
  <c r="AV409" i="1"/>
  <c r="AV411" i="1" s="1"/>
  <c r="AV413" i="1"/>
  <c r="BS409" i="1"/>
  <c r="BS411" i="1" s="1"/>
  <c r="BS413" i="1"/>
  <c r="V418" i="1"/>
  <c r="V414" i="1"/>
  <c r="AO418" i="1"/>
  <c r="AO414" i="1"/>
  <c r="AW418" i="1"/>
  <c r="AW414" i="1"/>
  <c r="BH403" i="1"/>
  <c r="O418" i="1"/>
  <c r="O414" i="1"/>
  <c r="BY418" i="1"/>
  <c r="BY414" i="1"/>
  <c r="AZ409" i="1"/>
  <c r="AZ411" i="1" s="1"/>
  <c r="BW409" i="1"/>
  <c r="BW411" i="1" s="1"/>
  <c r="AU373" i="1"/>
  <c r="AU375" i="1" s="1"/>
  <c r="AU377" i="1"/>
  <c r="BA382" i="1"/>
  <c r="BA378" i="1"/>
  <c r="AL377" i="1"/>
  <c r="BB373" i="1"/>
  <c r="BB375" i="1" s="1"/>
  <c r="BB377" i="1"/>
  <c r="BU373" i="1"/>
  <c r="BU375" i="1" s="1"/>
  <c r="BU377" i="1"/>
  <c r="AZ382" i="1"/>
  <c r="AZ378" i="1"/>
  <c r="CE382" i="1"/>
  <c r="CE378" i="1"/>
  <c r="BH350" i="1"/>
  <c r="AA352" i="1"/>
  <c r="BH357" i="1"/>
  <c r="AA359" i="1"/>
  <c r="BH360" i="1"/>
  <c r="BG360" i="1"/>
  <c r="G373" i="1"/>
  <c r="G375" i="1" s="1"/>
  <c r="G377" i="1"/>
  <c r="AA350" i="1"/>
  <c r="I382" i="1"/>
  <c r="I378" i="1"/>
  <c r="AA351" i="1"/>
  <c r="M377" i="1"/>
  <c r="M373" i="1"/>
  <c r="M375" i="1" s="1"/>
  <c r="AP373" i="1"/>
  <c r="AP375" i="1" s="1"/>
  <c r="AX377" i="1"/>
  <c r="R382" i="1"/>
  <c r="R378" i="1"/>
  <c r="AN382" i="1"/>
  <c r="AN378" i="1"/>
  <c r="AV382" i="1"/>
  <c r="AV378" i="1"/>
  <c r="CA382" i="1"/>
  <c r="AQ373" i="1"/>
  <c r="AQ375" i="1" s="1"/>
  <c r="AQ377" i="1"/>
  <c r="BR373" i="1"/>
  <c r="BR377" i="1"/>
  <c r="CH373" i="1"/>
  <c r="CH375" i="1" s="1"/>
  <c r="CH377" i="1"/>
  <c r="BT382" i="1"/>
  <c r="BT378" i="1"/>
  <c r="CN359" i="1"/>
  <c r="BV373" i="1"/>
  <c r="BV375" i="1" s="1"/>
  <c r="BV377" i="1"/>
  <c r="AA349" i="1"/>
  <c r="AR377" i="1"/>
  <c r="AR373" i="1"/>
  <c r="AR375" i="1" s="1"/>
  <c r="CN356" i="1"/>
  <c r="K373" i="1"/>
  <c r="K375" i="1" s="1"/>
  <c r="K377" i="1"/>
  <c r="AQ382" i="1"/>
  <c r="AQ378" i="1"/>
  <c r="N373" i="1"/>
  <c r="N375" i="1" s="1"/>
  <c r="BA373" i="1"/>
  <c r="BA375" i="1" s="1"/>
  <c r="CF373" i="1"/>
  <c r="CF375" i="1" s="1"/>
  <c r="K382" i="1"/>
  <c r="K378" i="1"/>
  <c r="BB382" i="1"/>
  <c r="BB378" i="1"/>
  <c r="BU382" i="1"/>
  <c r="BU378" i="1"/>
  <c r="CC382" i="1"/>
  <c r="CC378" i="1"/>
  <c r="AA355" i="1"/>
  <c r="AA360" i="1"/>
  <c r="AA363" i="1"/>
  <c r="AA364" i="1"/>
  <c r="CM364" i="1"/>
  <c r="AA367" i="1"/>
  <c r="N377" i="1"/>
  <c r="BY373" i="1"/>
  <c r="BY375" i="1" s="1"/>
  <c r="BY377" i="1"/>
  <c r="CG373" i="1"/>
  <c r="CG375" i="1" s="1"/>
  <c r="CG377" i="1"/>
  <c r="L382" i="1"/>
  <c r="L378" i="1"/>
  <c r="T382" i="1"/>
  <c r="T378" i="1"/>
  <c r="AM382" i="1"/>
  <c r="BV382" i="1"/>
  <c r="BV378" i="1"/>
  <c r="Q373" i="1"/>
  <c r="Q375" i="1" s="1"/>
  <c r="Q377" i="1"/>
  <c r="AN373" i="1"/>
  <c r="AN375" i="1" s="1"/>
  <c r="CA377" i="1"/>
  <c r="N382" i="1"/>
  <c r="N378" i="1"/>
  <c r="AW382" i="1"/>
  <c r="AW378" i="1"/>
  <c r="CF382" i="1"/>
  <c r="CF378" i="1"/>
  <c r="AA353" i="1"/>
  <c r="AA362" i="1"/>
  <c r="AA365" i="1"/>
  <c r="BH367" i="1"/>
  <c r="BA377" i="1"/>
  <c r="J377" i="1"/>
  <c r="BT377" i="1"/>
  <c r="O382" i="1"/>
  <c r="O378" i="1"/>
  <c r="AP382" i="1"/>
  <c r="AP378" i="1"/>
  <c r="CG382" i="1"/>
  <c r="AA354" i="1"/>
  <c r="AA357" i="1"/>
  <c r="AA358" i="1"/>
  <c r="AA361" i="1"/>
  <c r="AA366" i="1"/>
  <c r="BX377" i="1"/>
  <c r="BZ382" i="1"/>
  <c r="BZ378" i="1"/>
  <c r="CH382" i="1"/>
  <c r="CH378" i="1"/>
  <c r="CF377" i="1"/>
  <c r="AA368" i="1"/>
  <c r="BU346" i="1"/>
  <c r="BU342" i="1"/>
  <c r="S337" i="1"/>
  <c r="S339" i="1" s="1"/>
  <c r="S341" i="1"/>
  <c r="AP337" i="1"/>
  <c r="AP339" i="1" s="1"/>
  <c r="AP341" i="1"/>
  <c r="BH314" i="1"/>
  <c r="BV337" i="1"/>
  <c r="BV339" i="1" s="1"/>
  <c r="BV341" i="1"/>
  <c r="CD337" i="1"/>
  <c r="CD339" i="1" s="1"/>
  <c r="CD341" i="1"/>
  <c r="CN314" i="1"/>
  <c r="S346" i="1"/>
  <c r="S342" i="1"/>
  <c r="BH317" i="1"/>
  <c r="AB330" i="1"/>
  <c r="CC346" i="1"/>
  <c r="CC342" i="1"/>
  <c r="L337" i="1"/>
  <c r="L339" i="1" s="1"/>
  <c r="AV346" i="1"/>
  <c r="AV342" i="1"/>
  <c r="BW346" i="1"/>
  <c r="BW342" i="1"/>
  <c r="CE346" i="1"/>
  <c r="CE342" i="1"/>
  <c r="BH322" i="1"/>
  <c r="M341" i="1"/>
  <c r="M337" i="1"/>
  <c r="M339" i="1" s="1"/>
  <c r="AZ337" i="1"/>
  <c r="AZ339" i="1" s="1"/>
  <c r="BX346" i="1"/>
  <c r="BX342" i="1"/>
  <c r="CN317" i="1"/>
  <c r="F337" i="1"/>
  <c r="F341" i="1"/>
  <c r="V341" i="1"/>
  <c r="F346" i="1"/>
  <c r="F342" i="1"/>
  <c r="N346" i="1"/>
  <c r="N342" i="1"/>
  <c r="AX346" i="1"/>
  <c r="AX342" i="1"/>
  <c r="BY346" i="1"/>
  <c r="BY342" i="1"/>
  <c r="BH323" i="1"/>
  <c r="AB325" i="1"/>
  <c r="BH326" i="1"/>
  <c r="BU337" i="1"/>
  <c r="BU339" i="1" s="1"/>
  <c r="BU341" i="1"/>
  <c r="BR341" i="1"/>
  <c r="BZ337" i="1"/>
  <c r="BZ339" i="1" s="1"/>
  <c r="BZ341" i="1"/>
  <c r="CH337" i="1"/>
  <c r="CH339" i="1" s="1"/>
  <c r="CH341" i="1"/>
  <c r="G346" i="1"/>
  <c r="G342" i="1"/>
  <c r="O346" i="1"/>
  <c r="AQ342" i="1"/>
  <c r="AY346" i="1"/>
  <c r="AY342" i="1"/>
  <c r="BR346" i="1"/>
  <c r="BR342" i="1"/>
  <c r="BH319" i="1"/>
  <c r="CN322" i="1"/>
  <c r="CN325" i="1"/>
  <c r="R341" i="1"/>
  <c r="AT346" i="1"/>
  <c r="AT342" i="1"/>
  <c r="BH318" i="1"/>
  <c r="AU337" i="1"/>
  <c r="AU339" i="1" s="1"/>
  <c r="AU341" i="1"/>
  <c r="CA337" i="1"/>
  <c r="CA339" i="1" s="1"/>
  <c r="CA341" i="1"/>
  <c r="H346" i="1"/>
  <c r="H342" i="1"/>
  <c r="AR346" i="1"/>
  <c r="AR342" i="1"/>
  <c r="BS346" i="1"/>
  <c r="BS342" i="1"/>
  <c r="I337" i="1"/>
  <c r="I339" i="1" s="1"/>
  <c r="I341" i="1"/>
  <c r="AN337" i="1"/>
  <c r="AN339" i="1" s="1"/>
  <c r="AN341" i="1"/>
  <c r="AV341" i="1"/>
  <c r="CB337" i="1"/>
  <c r="CB339" i="1" s="1"/>
  <c r="CB341" i="1"/>
  <c r="Q346" i="1"/>
  <c r="Q342" i="1"/>
  <c r="AS346" i="1"/>
  <c r="AS342" i="1"/>
  <c r="BT346" i="1"/>
  <c r="BT342" i="1"/>
  <c r="AB321" i="1"/>
  <c r="AB322" i="1"/>
  <c r="G337" i="1"/>
  <c r="G339" i="1" s="1"/>
  <c r="G341" i="1"/>
  <c r="O337" i="1"/>
  <c r="O339" i="1" s="1"/>
  <c r="O341" i="1"/>
  <c r="BB337" i="1"/>
  <c r="BB339" i="1" s="1"/>
  <c r="BB341" i="1"/>
  <c r="AM346" i="1"/>
  <c r="AM342" i="1"/>
  <c r="AU346" i="1"/>
  <c r="AU342" i="1"/>
  <c r="CD346" i="1"/>
  <c r="CD342" i="1"/>
  <c r="AB319" i="1"/>
  <c r="CN319" i="1"/>
  <c r="BH320" i="1"/>
  <c r="AB324" i="1"/>
  <c r="BH325" i="1"/>
  <c r="AB327" i="1"/>
  <c r="AB328" i="1"/>
  <c r="BH328" i="1"/>
  <c r="CN328" i="1"/>
  <c r="BH329" i="1"/>
  <c r="BH332" i="1"/>
  <c r="AB331" i="1"/>
  <c r="CN332" i="1"/>
  <c r="J310" i="1"/>
  <c r="J306" i="1"/>
  <c r="R310" i="1"/>
  <c r="R306" i="1"/>
  <c r="BH288" i="1"/>
  <c r="CN287" i="1"/>
  <c r="CB310" i="1"/>
  <c r="CB306" i="1"/>
  <c r="X285" i="1"/>
  <c r="BH285" i="1"/>
  <c r="BW305" i="1"/>
  <c r="U305" i="1"/>
  <c r="CN284" i="1"/>
  <c r="AY301" i="1"/>
  <c r="AY303" i="1" s="1"/>
  <c r="CN278" i="1"/>
  <c r="AZ310" i="1"/>
  <c r="AZ306" i="1"/>
  <c r="BH279" i="1"/>
  <c r="CN281" i="1"/>
  <c r="BH282" i="1"/>
  <c r="CN290" i="1"/>
  <c r="BH291" i="1"/>
  <c r="CN293" i="1"/>
  <c r="BH294" i="1"/>
  <c r="CN295" i="1"/>
  <c r="DA295" i="1" s="1"/>
  <c r="BX301" i="1"/>
  <c r="BX303" i="1" s="1"/>
  <c r="CF301" i="1"/>
  <c r="CF303" i="1" s="1"/>
  <c r="K310" i="1"/>
  <c r="K306" i="1"/>
  <c r="S310" i="1"/>
  <c r="S306" i="1"/>
  <c r="BB310" i="1"/>
  <c r="BB306" i="1"/>
  <c r="BU310" i="1"/>
  <c r="BU306" i="1"/>
  <c r="CC310" i="1"/>
  <c r="CC306" i="1"/>
  <c r="CM280" i="1"/>
  <c r="V305" i="1"/>
  <c r="I306" i="1"/>
  <c r="G301" i="1"/>
  <c r="G303" i="1" s="1"/>
  <c r="G305" i="1"/>
  <c r="O301" i="1"/>
  <c r="O303" i="1" s="1"/>
  <c r="O305" i="1"/>
  <c r="AL301" i="1"/>
  <c r="AT301" i="1"/>
  <c r="AT303" i="1" s="1"/>
  <c r="AT305" i="1"/>
  <c r="BY301" i="1"/>
  <c r="BY303" i="1" s="1"/>
  <c r="BY305" i="1"/>
  <c r="CG301" i="1"/>
  <c r="CG303" i="1" s="1"/>
  <c r="CG305" i="1"/>
  <c r="L310" i="1"/>
  <c r="T310" i="1"/>
  <c r="T306" i="1"/>
  <c r="AU310" i="1"/>
  <c r="AU306" i="1"/>
  <c r="AB296" i="1"/>
  <c r="Q306" i="1"/>
  <c r="H305" i="1"/>
  <c r="P305" i="1"/>
  <c r="AM301" i="1"/>
  <c r="AM303" i="1" s="1"/>
  <c r="AU301" i="1"/>
  <c r="AU303" i="1" s="1"/>
  <c r="AU305" i="1"/>
  <c r="BR305" i="1"/>
  <c r="BZ301" i="1"/>
  <c r="BZ303" i="1" s="1"/>
  <c r="BZ305" i="1"/>
  <c r="CH305" i="1"/>
  <c r="M310" i="1"/>
  <c r="U310" i="1"/>
  <c r="U306" i="1"/>
  <c r="CN296" i="1"/>
  <c r="BA305" i="1"/>
  <c r="I301" i="1"/>
  <c r="I303" i="1" s="1"/>
  <c r="I305" i="1"/>
  <c r="Q301" i="1"/>
  <c r="Q303" i="1" s="1"/>
  <c r="Q305" i="1"/>
  <c r="AA278" i="1"/>
  <c r="AN301" i="1"/>
  <c r="AN303" i="1" s="1"/>
  <c r="AN305" i="1"/>
  <c r="AV301" i="1"/>
  <c r="AV303" i="1" s="1"/>
  <c r="AV305" i="1"/>
  <c r="BS301" i="1"/>
  <c r="BS303" i="1" s="1"/>
  <c r="CA301" i="1"/>
  <c r="CA303" i="1" s="1"/>
  <c r="F310" i="1"/>
  <c r="F306" i="1"/>
  <c r="N310" i="1"/>
  <c r="V310" i="1"/>
  <c r="V306" i="1"/>
  <c r="BX310" i="1"/>
  <c r="BX306" i="1"/>
  <c r="CF310" i="1"/>
  <c r="CF306" i="1"/>
  <c r="AA281" i="1"/>
  <c r="BF287" i="1"/>
  <c r="AV306" i="1"/>
  <c r="J301" i="1"/>
  <c r="J303" i="1" s="1"/>
  <c r="J305" i="1"/>
  <c r="R301" i="1"/>
  <c r="R303" i="1" s="1"/>
  <c r="R305" i="1"/>
  <c r="AO305" i="1"/>
  <c r="CB301" i="1"/>
  <c r="CB303" i="1" s="1"/>
  <c r="CB305" i="1"/>
  <c r="CG310" i="1"/>
  <c r="CG306" i="1"/>
  <c r="BF282" i="1"/>
  <c r="BG287" i="1"/>
  <c r="CM296" i="1"/>
  <c r="CF305" i="1"/>
  <c r="K301" i="1"/>
  <c r="K303" i="1" s="1"/>
  <c r="K305" i="1"/>
  <c r="S301" i="1"/>
  <c r="S303" i="1" s="1"/>
  <c r="S305" i="1"/>
  <c r="AP305" i="1"/>
  <c r="AX305" i="1"/>
  <c r="BU301" i="1"/>
  <c r="BU303" i="1" s="1"/>
  <c r="BU305" i="1"/>
  <c r="CC301" i="1"/>
  <c r="CC303" i="1" s="1"/>
  <c r="CC305" i="1"/>
  <c r="H310" i="1"/>
  <c r="H306" i="1"/>
  <c r="AQ310" i="1"/>
  <c r="AQ306" i="1"/>
  <c r="CA306" i="1"/>
  <c r="J265" i="1"/>
  <c r="J267" i="1" s="1"/>
  <c r="J269" i="1"/>
  <c r="R265" i="1"/>
  <c r="R267" i="1" s="1"/>
  <c r="AW265" i="1"/>
  <c r="AW267" i="1" s="1"/>
  <c r="AW269" i="1"/>
  <c r="CM242" i="1"/>
  <c r="AM274" i="1"/>
  <c r="AM270" i="1"/>
  <c r="CN251" i="1"/>
  <c r="AN265" i="1"/>
  <c r="AN267" i="1" s="1"/>
  <c r="AN269" i="1"/>
  <c r="J270" i="1"/>
  <c r="J274" i="1"/>
  <c r="K265" i="1"/>
  <c r="K267" i="1" s="1"/>
  <c r="AX265" i="1"/>
  <c r="AX267" i="1" s="1"/>
  <c r="AX269" i="1"/>
  <c r="BU265" i="1"/>
  <c r="BU267" i="1" s="1"/>
  <c r="BU269" i="1"/>
  <c r="AN274" i="1"/>
  <c r="AV274" i="1"/>
  <c r="AV270" i="1"/>
  <c r="BZ274" i="1"/>
  <c r="BZ270" i="1"/>
  <c r="BH249" i="1"/>
  <c r="AA258" i="1"/>
  <c r="AT265" i="1"/>
  <c r="AT267" i="1" s="1"/>
  <c r="BS265" i="1"/>
  <c r="BS267" i="1" s="1"/>
  <c r="BS269" i="1"/>
  <c r="AY265" i="1"/>
  <c r="AY267" i="1" s="1"/>
  <c r="AY269" i="1"/>
  <c r="U274" i="1"/>
  <c r="U270" i="1"/>
  <c r="AO272" i="1"/>
  <c r="AW270" i="1"/>
  <c r="AW274" i="1"/>
  <c r="BG246" i="1"/>
  <c r="CN247" i="1"/>
  <c r="AM269" i="1"/>
  <c r="M269" i="1"/>
  <c r="M265" i="1"/>
  <c r="M267" i="1" s="1"/>
  <c r="AZ269" i="1"/>
  <c r="AZ265" i="1"/>
  <c r="AZ267" i="1" s="1"/>
  <c r="CE269" i="1"/>
  <c r="V274" i="1"/>
  <c r="V270" i="1"/>
  <c r="AP271" i="1"/>
  <c r="AP273" i="1" s="1"/>
  <c r="AP272" i="1"/>
  <c r="AX271" i="1"/>
  <c r="AX273" i="1" s="1"/>
  <c r="AX272" i="1"/>
  <c r="CN245" i="1"/>
  <c r="BH246" i="1"/>
  <c r="CH269" i="1"/>
  <c r="BG241" i="1"/>
  <c r="Z249" i="1"/>
  <c r="V269" i="1"/>
  <c r="AS269" i="1"/>
  <c r="AS265" i="1"/>
  <c r="AS267" i="1" s="1"/>
  <c r="BA269" i="1"/>
  <c r="BX269" i="1"/>
  <c r="BX265" i="1"/>
  <c r="BX267" i="1" s="1"/>
  <c r="CF269" i="1"/>
  <c r="AY274" i="1"/>
  <c r="AY270" i="1"/>
  <c r="BU272" i="1"/>
  <c r="CN248" i="1"/>
  <c r="CM248" i="1"/>
  <c r="Q265" i="1"/>
  <c r="Q267" i="1" s="1"/>
  <c r="Q269" i="1"/>
  <c r="CA265" i="1"/>
  <c r="CA267" i="1" s="1"/>
  <c r="CA269" i="1"/>
  <c r="O269" i="1"/>
  <c r="AL269" i="1"/>
  <c r="AL265" i="1"/>
  <c r="BF254" i="1"/>
  <c r="BB269" i="1"/>
  <c r="BB265" i="1"/>
  <c r="BB267" i="1" s="1"/>
  <c r="H274" i="1"/>
  <c r="BV274" i="1"/>
  <c r="BV270" i="1"/>
  <c r="CD274" i="1"/>
  <c r="CD270" i="1"/>
  <c r="P265" i="1"/>
  <c r="P267" i="1" s="1"/>
  <c r="BR265" i="1"/>
  <c r="CL258" i="1"/>
  <c r="BR269" i="1"/>
  <c r="BZ265" i="1"/>
  <c r="BZ267" i="1" s="1"/>
  <c r="BZ269" i="1"/>
  <c r="CE274" i="1"/>
  <c r="CE270" i="1"/>
  <c r="BH252" i="1"/>
  <c r="AO274" i="1"/>
  <c r="BB274" i="1"/>
  <c r="BB270" i="1"/>
  <c r="AA255" i="1"/>
  <c r="S270" i="1"/>
  <c r="CC270" i="1"/>
  <c r="AP274" i="1"/>
  <c r="AX274" i="1"/>
  <c r="O274" i="1"/>
  <c r="O270" i="1"/>
  <c r="BY274" i="1"/>
  <c r="BY270" i="1"/>
  <c r="CG274" i="1"/>
  <c r="K274" i="1"/>
  <c r="BU274" i="1"/>
  <c r="BH260" i="1"/>
  <c r="CC238" i="1"/>
  <c r="CC234" i="1"/>
  <c r="AA213" i="1"/>
  <c r="CF229" i="1"/>
  <c r="CF231" i="1" s="1"/>
  <c r="CF233" i="1"/>
  <c r="BY229" i="1"/>
  <c r="BY231" i="1" s="1"/>
  <c r="BY233" i="1"/>
  <c r="CG229" i="1"/>
  <c r="CG231" i="1" s="1"/>
  <c r="CG233" i="1"/>
  <c r="CJ221" i="1"/>
  <c r="K238" i="1"/>
  <c r="K234" i="1"/>
  <c r="BS229" i="1"/>
  <c r="BS231" i="1" s="1"/>
  <c r="BS233" i="1"/>
  <c r="T238" i="1"/>
  <c r="T234" i="1"/>
  <c r="BY238" i="1"/>
  <c r="BV238" i="1"/>
  <c r="BV234" i="1"/>
  <c r="CN223" i="1"/>
  <c r="F229" i="1"/>
  <c r="AN229" i="1"/>
  <c r="AN231" i="1" s="1"/>
  <c r="AN233" i="1"/>
  <c r="AV229" i="1"/>
  <c r="AV231" i="1" s="1"/>
  <c r="AV233" i="1"/>
  <c r="BF223" i="1"/>
  <c r="CD238" i="1"/>
  <c r="CD234" i="1"/>
  <c r="G229" i="1"/>
  <c r="G231" i="1" s="1"/>
  <c r="G233" i="1"/>
  <c r="O229" i="1"/>
  <c r="O231" i="1" s="1"/>
  <c r="O233" i="1"/>
  <c r="AW229" i="1"/>
  <c r="AW231" i="1" s="1"/>
  <c r="AW233" i="1"/>
  <c r="AM238" i="1"/>
  <c r="AM234" i="1"/>
  <c r="AU238" i="1"/>
  <c r="AU234" i="1"/>
  <c r="AB218" i="1"/>
  <c r="AB221" i="1"/>
  <c r="G238" i="1"/>
  <c r="G234" i="1"/>
  <c r="O238" i="1"/>
  <c r="O234" i="1"/>
  <c r="F233" i="1"/>
  <c r="H229" i="1"/>
  <c r="H231" i="1" s="1"/>
  <c r="H233" i="1"/>
  <c r="P229" i="1"/>
  <c r="P231" i="1" s="1"/>
  <c r="P233" i="1"/>
  <c r="BZ229" i="1"/>
  <c r="BZ231" i="1" s="1"/>
  <c r="BZ233" i="1"/>
  <c r="U238" i="1"/>
  <c r="BW238" i="1"/>
  <c r="CE238" i="1"/>
  <c r="CE234" i="1"/>
  <c r="CA233" i="1"/>
  <c r="V234" i="1"/>
  <c r="BX238" i="1"/>
  <c r="BX234" i="1"/>
  <c r="CF238" i="1"/>
  <c r="CF234" i="1"/>
  <c r="I234" i="1"/>
  <c r="M229" i="1"/>
  <c r="M231" i="1" s="1"/>
  <c r="Q234" i="1"/>
  <c r="K229" i="1"/>
  <c r="K231" i="1" s="1"/>
  <c r="K233" i="1"/>
  <c r="S229" i="1"/>
  <c r="S231" i="1" s="1"/>
  <c r="S233" i="1"/>
  <c r="AP229" i="1"/>
  <c r="AP231" i="1" s="1"/>
  <c r="AP233" i="1"/>
  <c r="H238" i="1"/>
  <c r="H234" i="1"/>
  <c r="P238" i="1"/>
  <c r="P234" i="1"/>
  <c r="AQ238" i="1"/>
  <c r="AQ234" i="1"/>
  <c r="CH238" i="1"/>
  <c r="CH234" i="1"/>
  <c r="BG210" i="1"/>
  <c r="AN234" i="1"/>
  <c r="L229" i="1"/>
  <c r="L231" i="1" s="1"/>
  <c r="L233" i="1"/>
  <c r="T229" i="1"/>
  <c r="T231" i="1" s="1"/>
  <c r="T233" i="1"/>
  <c r="AQ233" i="1"/>
  <c r="AY229" i="1"/>
  <c r="AY231" i="1" s="1"/>
  <c r="AY233" i="1"/>
  <c r="CD229" i="1"/>
  <c r="CD231" i="1" s="1"/>
  <c r="CD233" i="1"/>
  <c r="CM213" i="1"/>
  <c r="AV234" i="1"/>
  <c r="AS238" i="1"/>
  <c r="AS234" i="1"/>
  <c r="BA238" i="1"/>
  <c r="BA234" i="1"/>
  <c r="BT238" i="1"/>
  <c r="BT234" i="1"/>
  <c r="CB238" i="1"/>
  <c r="CB234" i="1"/>
  <c r="T193" i="1"/>
  <c r="T195" i="1" s="1"/>
  <c r="T197" i="1"/>
  <c r="BH175" i="1"/>
  <c r="AB177" i="1"/>
  <c r="M197" i="1"/>
  <c r="U197" i="1"/>
  <c r="U193" i="1"/>
  <c r="U195" i="1" s="1"/>
  <c r="J202" i="1"/>
  <c r="J198" i="1"/>
  <c r="AV202" i="1"/>
  <c r="AV198" i="1"/>
  <c r="CA202" i="1"/>
  <c r="CA198" i="1"/>
  <c r="AB178" i="1"/>
  <c r="CL181" i="1"/>
  <c r="L193" i="1"/>
  <c r="L195" i="1" s="1"/>
  <c r="L197" i="1"/>
  <c r="Q202" i="1"/>
  <c r="Q198" i="1"/>
  <c r="AM202" i="1"/>
  <c r="AM198" i="1"/>
  <c r="AM197" i="1"/>
  <c r="AW202" i="1"/>
  <c r="AW198" i="1"/>
  <c r="CB202" i="1"/>
  <c r="CB198" i="1"/>
  <c r="BH182" i="1"/>
  <c r="AB186" i="1"/>
  <c r="AT197" i="1"/>
  <c r="O193" i="1"/>
  <c r="O195" i="1" s="1"/>
  <c r="O197" i="1"/>
  <c r="AB174" i="1"/>
  <c r="P193" i="1"/>
  <c r="P195" i="1" s="1"/>
  <c r="P197" i="1"/>
  <c r="Z170" i="1"/>
  <c r="BV193" i="1"/>
  <c r="BV195" i="1" s="1"/>
  <c r="BV197" i="1"/>
  <c r="CD193" i="1"/>
  <c r="CD195" i="1" s="1"/>
  <c r="CD197" i="1"/>
  <c r="U202" i="1"/>
  <c r="U198" i="1"/>
  <c r="CD202" i="1"/>
  <c r="CD198" i="1"/>
  <c r="AA172" i="1"/>
  <c r="BH178" i="1"/>
  <c r="AB181" i="1"/>
  <c r="Q193" i="1"/>
  <c r="Q195" i="1" s="1"/>
  <c r="Q197" i="1"/>
  <c r="CE197" i="1"/>
  <c r="CE193" i="1"/>
  <c r="CE195" i="1" s="1"/>
  <c r="AZ202" i="1"/>
  <c r="AZ198" i="1"/>
  <c r="CE202" i="1"/>
  <c r="CE198" i="1"/>
  <c r="AV193" i="1"/>
  <c r="AV195" i="1" s="1"/>
  <c r="AV197" i="1"/>
  <c r="CC193" i="1"/>
  <c r="CC195" i="1" s="1"/>
  <c r="CC197" i="1"/>
  <c r="I193" i="1"/>
  <c r="I195" i="1" s="1"/>
  <c r="I197" i="1"/>
  <c r="BW197" i="1"/>
  <c r="F202" i="1"/>
  <c r="F198" i="1"/>
  <c r="AY193" i="1"/>
  <c r="AY195" i="1" s="1"/>
  <c r="AY197" i="1"/>
  <c r="BA202" i="1"/>
  <c r="BA198" i="1"/>
  <c r="BX202" i="1"/>
  <c r="AB172" i="1"/>
  <c r="BH173" i="1"/>
  <c r="BH179" i="1"/>
  <c r="BF180" i="1"/>
  <c r="AN193" i="1"/>
  <c r="AN195" i="1" s="1"/>
  <c r="AN197" i="1"/>
  <c r="T202" i="1"/>
  <c r="T198" i="1"/>
  <c r="AP193" i="1"/>
  <c r="AP195" i="1" s="1"/>
  <c r="AP197" i="1"/>
  <c r="K193" i="1"/>
  <c r="K195" i="1" s="1"/>
  <c r="K197" i="1"/>
  <c r="S193" i="1"/>
  <c r="S195" i="1" s="1"/>
  <c r="AZ197" i="1"/>
  <c r="AZ193" i="1"/>
  <c r="AZ195" i="1" s="1"/>
  <c r="CG193" i="1"/>
  <c r="CG195" i="1" s="1"/>
  <c r="CG197" i="1"/>
  <c r="P202" i="1"/>
  <c r="P198" i="1"/>
  <c r="AA171" i="1"/>
  <c r="BH180" i="1"/>
  <c r="K202" i="1"/>
  <c r="K198" i="1"/>
  <c r="S202" i="1"/>
  <c r="S198" i="1"/>
  <c r="AL202" i="1"/>
  <c r="AL198" i="1"/>
  <c r="BB202" i="1"/>
  <c r="BB198" i="1"/>
  <c r="BU202" i="1"/>
  <c r="BU198" i="1"/>
  <c r="AA187" i="1"/>
  <c r="V193" i="1"/>
  <c r="V195" i="1" s="1"/>
  <c r="J197" i="1"/>
  <c r="R193" i="1"/>
  <c r="R195" i="1" s="1"/>
  <c r="R197" i="1"/>
  <c r="AW193" i="1"/>
  <c r="AW195" i="1" s="1"/>
  <c r="AW197" i="1"/>
  <c r="CB193" i="1"/>
  <c r="CB195" i="1" s="1"/>
  <c r="CB197" i="1"/>
  <c r="G202" i="1"/>
  <c r="G198" i="1"/>
  <c r="AP202" i="1"/>
  <c r="AP198" i="1"/>
  <c r="AX202" i="1"/>
  <c r="AX198" i="1"/>
  <c r="CG202" i="1"/>
  <c r="CG198" i="1"/>
  <c r="AQ202" i="1"/>
  <c r="AQ198" i="1"/>
  <c r="AY202" i="1"/>
  <c r="BR202" i="1"/>
  <c r="BR198" i="1"/>
  <c r="BZ202" i="1"/>
  <c r="BZ198" i="1"/>
  <c r="BA193" i="1"/>
  <c r="BA195" i="1" s="1"/>
  <c r="CL188" i="1"/>
  <c r="AB133" i="1"/>
  <c r="CN133" i="1"/>
  <c r="CE161" i="1"/>
  <c r="CE157" i="1"/>
  <c r="CE159" i="1" s="1"/>
  <c r="N166" i="1"/>
  <c r="N162" i="1"/>
  <c r="V166" i="1"/>
  <c r="V162" i="1"/>
  <c r="AZ166" i="1"/>
  <c r="AZ162" i="1"/>
  <c r="BT166" i="1"/>
  <c r="BT162" i="1"/>
  <c r="CN144" i="1"/>
  <c r="DA146" i="1"/>
  <c r="U166" i="1"/>
  <c r="U162" i="1"/>
  <c r="CA166" i="1"/>
  <c r="CA162" i="1"/>
  <c r="L157" i="1"/>
  <c r="L159" i="1" s="1"/>
  <c r="L161" i="1"/>
  <c r="T157" i="1"/>
  <c r="T159" i="1" s="1"/>
  <c r="T161" i="1"/>
  <c r="AQ157" i="1"/>
  <c r="AQ159" i="1" s="1"/>
  <c r="AQ161" i="1"/>
  <c r="AY157" i="1"/>
  <c r="AY159" i="1" s="1"/>
  <c r="AY161" i="1"/>
  <c r="BX161" i="1"/>
  <c r="BX157" i="1"/>
  <c r="BX159" i="1" s="1"/>
  <c r="O166" i="1"/>
  <c r="O162" i="1"/>
  <c r="BA166" i="1"/>
  <c r="BA162" i="1"/>
  <c r="BU166" i="1"/>
  <c r="BU162" i="1"/>
  <c r="CC166" i="1"/>
  <c r="CN140" i="1"/>
  <c r="M161" i="1"/>
  <c r="M157" i="1"/>
  <c r="M159" i="1" s="1"/>
  <c r="F161" i="1"/>
  <c r="F157" i="1"/>
  <c r="AS161" i="1"/>
  <c r="AS157" i="1"/>
  <c r="AS159" i="1" s="1"/>
  <c r="BA161" i="1"/>
  <c r="BA157" i="1"/>
  <c r="BA159" i="1" s="1"/>
  <c r="BZ157" i="1"/>
  <c r="BZ159" i="1" s="1"/>
  <c r="BZ161" i="1"/>
  <c r="CH157" i="1"/>
  <c r="CH159" i="1" s="1"/>
  <c r="CH161" i="1"/>
  <c r="I166" i="1"/>
  <c r="I162" i="1"/>
  <c r="BW166" i="1"/>
  <c r="BW162" i="1"/>
  <c r="CE166" i="1"/>
  <c r="CE162" i="1"/>
  <c r="CN135" i="1"/>
  <c r="DA135" i="1" s="1"/>
  <c r="BD143" i="1"/>
  <c r="CN143" i="1"/>
  <c r="CN147" i="1"/>
  <c r="J161" i="1"/>
  <c r="U161" i="1"/>
  <c r="U157" i="1"/>
  <c r="U159" i="1" s="1"/>
  <c r="BB166" i="1"/>
  <c r="BB162" i="1"/>
  <c r="CA157" i="1"/>
  <c r="CA159" i="1" s="1"/>
  <c r="CA161" i="1"/>
  <c r="J166" i="1"/>
  <c r="AV166" i="1"/>
  <c r="AV162" i="1"/>
  <c r="BX166" i="1"/>
  <c r="BX162" i="1"/>
  <c r="CF166" i="1"/>
  <c r="CF162" i="1"/>
  <c r="CN138" i="1"/>
  <c r="CN141" i="1"/>
  <c r="BH144" i="1"/>
  <c r="AA149" i="1"/>
  <c r="H161" i="1"/>
  <c r="P157" i="1"/>
  <c r="P159" i="1" s="1"/>
  <c r="P161" i="1"/>
  <c r="CB157" i="1"/>
  <c r="CB159" i="1" s="1"/>
  <c r="CB161" i="1"/>
  <c r="K166" i="1"/>
  <c r="K162" i="1"/>
  <c r="S166" i="1"/>
  <c r="S162" i="1"/>
  <c r="AW166" i="1"/>
  <c r="BY166" i="1"/>
  <c r="AB138" i="1"/>
  <c r="BH139" i="1"/>
  <c r="AW157" i="1"/>
  <c r="AW159" i="1" s="1"/>
  <c r="AW161" i="1"/>
  <c r="M166" i="1"/>
  <c r="AZ161" i="1"/>
  <c r="BH141" i="1"/>
  <c r="I157" i="1"/>
  <c r="I159" i="1" s="1"/>
  <c r="I161" i="1"/>
  <c r="Q157" i="1"/>
  <c r="Q159" i="1" s="1"/>
  <c r="Q161" i="1"/>
  <c r="AN161" i="1"/>
  <c r="CN134" i="1"/>
  <c r="AP166" i="1"/>
  <c r="AP162" i="1"/>
  <c r="CL136" i="1"/>
  <c r="O157" i="1"/>
  <c r="O159" i="1" s="1"/>
  <c r="AL157" i="1"/>
  <c r="AT157" i="1"/>
  <c r="AT159" i="1" s="1"/>
  <c r="BB157" i="1"/>
  <c r="BB159" i="1" s="1"/>
  <c r="BY157" i="1"/>
  <c r="BY159" i="1" s="1"/>
  <c r="L166" i="1"/>
  <c r="BV166" i="1"/>
  <c r="CD166" i="1"/>
  <c r="CD162" i="1"/>
  <c r="O161" i="1"/>
  <c r="AB152" i="1"/>
  <c r="AL161" i="1"/>
  <c r="CN150" i="1"/>
  <c r="AT161" i="1"/>
  <c r="BH151" i="1"/>
  <c r="CN151" i="1"/>
  <c r="BB161" i="1"/>
  <c r="AP157" i="1"/>
  <c r="AP159" i="1" s="1"/>
  <c r="AP161" i="1"/>
  <c r="AX161" i="1"/>
  <c r="BU157" i="1"/>
  <c r="BU159" i="1" s="1"/>
  <c r="BU161" i="1"/>
  <c r="CC157" i="1"/>
  <c r="CC159" i="1" s="1"/>
  <c r="CC161" i="1"/>
  <c r="H166" i="1"/>
  <c r="H162" i="1"/>
  <c r="P166" i="1"/>
  <c r="P162" i="1"/>
  <c r="AQ166" i="1"/>
  <c r="AQ162" i="1"/>
  <c r="BR166" i="1"/>
  <c r="BR162" i="1"/>
  <c r="BZ166" i="1"/>
  <c r="BZ162" i="1"/>
  <c r="CH166" i="1"/>
  <c r="CH162" i="1"/>
  <c r="BY161" i="1"/>
  <c r="T125" i="1"/>
  <c r="AR126" i="1"/>
  <c r="M125" i="1"/>
  <c r="M121" i="1"/>
  <c r="M123" i="1" s="1"/>
  <c r="CE125" i="1"/>
  <c r="CE121" i="1"/>
  <c r="CE123" i="1" s="1"/>
  <c r="BA130" i="1"/>
  <c r="F125" i="1"/>
  <c r="V125" i="1"/>
  <c r="V121" i="1"/>
  <c r="V123" i="1" s="1"/>
  <c r="BX125" i="1"/>
  <c r="BX121" i="1"/>
  <c r="BX123" i="1" s="1"/>
  <c r="K126" i="1"/>
  <c r="K130" i="1"/>
  <c r="AA99" i="1"/>
  <c r="AL130" i="1"/>
  <c r="BB130" i="1"/>
  <c r="BB126" i="1"/>
  <c r="BV130" i="1"/>
  <c r="CD130" i="1"/>
  <c r="CD126" i="1"/>
  <c r="BG103" i="1"/>
  <c r="Q130" i="1"/>
  <c r="Q126" i="1"/>
  <c r="BH97" i="1"/>
  <c r="G125" i="1"/>
  <c r="G121" i="1"/>
  <c r="G123" i="1" s="1"/>
  <c r="O125" i="1"/>
  <c r="O121" i="1"/>
  <c r="O123" i="1" s="1"/>
  <c r="AL125" i="1"/>
  <c r="AL121" i="1"/>
  <c r="BF104" i="1"/>
  <c r="BB125" i="1"/>
  <c r="BY125" i="1"/>
  <c r="CG125" i="1"/>
  <c r="T130" i="1"/>
  <c r="T126" i="1"/>
  <c r="AB99" i="1"/>
  <c r="AM130" i="1"/>
  <c r="AM126" i="1"/>
  <c r="AU130" i="1"/>
  <c r="AU126" i="1"/>
  <c r="BW130" i="1"/>
  <c r="BW126" i="1"/>
  <c r="CE130" i="1"/>
  <c r="CE126" i="1"/>
  <c r="BH103" i="1"/>
  <c r="CH125" i="1"/>
  <c r="AY121" i="1"/>
  <c r="AY123" i="1" s="1"/>
  <c r="AY125" i="1"/>
  <c r="I130" i="1"/>
  <c r="I126" i="1"/>
  <c r="BT126" i="1"/>
  <c r="BT130" i="1"/>
  <c r="BW125" i="1"/>
  <c r="J126" i="1"/>
  <c r="J130" i="1"/>
  <c r="BU126" i="1"/>
  <c r="BU130" i="1"/>
  <c r="P125" i="1"/>
  <c r="BR125" i="1"/>
  <c r="BZ125" i="1"/>
  <c r="M130" i="1"/>
  <c r="M126" i="1"/>
  <c r="U130" i="1"/>
  <c r="U126" i="1"/>
  <c r="AV130" i="1"/>
  <c r="AV126" i="1"/>
  <c r="AZ130" i="1"/>
  <c r="AZ126" i="1"/>
  <c r="U125" i="1"/>
  <c r="U121" i="1"/>
  <c r="U123" i="1" s="1"/>
  <c r="AS130" i="1"/>
  <c r="I121" i="1"/>
  <c r="I123" i="1" s="1"/>
  <c r="I125" i="1"/>
  <c r="AA98" i="1"/>
  <c r="AV121" i="1"/>
  <c r="AV123" i="1" s="1"/>
  <c r="AV125" i="1"/>
  <c r="BS121" i="1"/>
  <c r="BS123" i="1" s="1"/>
  <c r="BS125" i="1"/>
  <c r="CA121" i="1"/>
  <c r="CA123" i="1" s="1"/>
  <c r="CA125" i="1"/>
  <c r="F130" i="1"/>
  <c r="F126" i="1"/>
  <c r="V130" i="1"/>
  <c r="V126" i="1"/>
  <c r="AW128" i="1"/>
  <c r="BY130" i="1"/>
  <c r="BY126" i="1"/>
  <c r="CG130" i="1"/>
  <c r="CG126" i="1"/>
  <c r="BG100" i="1"/>
  <c r="AA105" i="1"/>
  <c r="R126" i="1"/>
  <c r="CD121" i="1"/>
  <c r="CD123" i="1" s="1"/>
  <c r="CD125" i="1"/>
  <c r="AR125" i="1"/>
  <c r="AA97" i="1"/>
  <c r="J125" i="1"/>
  <c r="R121" i="1"/>
  <c r="R123" i="1" s="1"/>
  <c r="R125" i="1"/>
  <c r="AW125" i="1"/>
  <c r="BT121" i="1"/>
  <c r="BT123" i="1" s="1"/>
  <c r="BT125" i="1"/>
  <c r="CB121" i="1"/>
  <c r="CB123" i="1" s="1"/>
  <c r="CB125" i="1"/>
  <c r="G130" i="1"/>
  <c r="G126" i="1"/>
  <c r="O126" i="1"/>
  <c r="AP127" i="1"/>
  <c r="AP129" i="1" s="1"/>
  <c r="AP128" i="1"/>
  <c r="AX126" i="1"/>
  <c r="AX130" i="1"/>
  <c r="BR130" i="1"/>
  <c r="BR126" i="1"/>
  <c r="BZ130" i="1"/>
  <c r="BZ126" i="1"/>
  <c r="CH130" i="1"/>
  <c r="CH126" i="1"/>
  <c r="AA100" i="1"/>
  <c r="AB104" i="1"/>
  <c r="AA104" i="1"/>
  <c r="AB105" i="1"/>
  <c r="Z109" i="1"/>
  <c r="L125" i="1"/>
  <c r="BV121" i="1"/>
  <c r="BV123" i="1" s="1"/>
  <c r="BV125" i="1"/>
  <c r="F123" i="1"/>
  <c r="AZ125" i="1"/>
  <c r="AZ121" i="1"/>
  <c r="AZ123" i="1" s="1"/>
  <c r="AB107" i="1"/>
  <c r="AA107" i="1"/>
  <c r="AP121" i="1"/>
  <c r="AP123" i="1" s="1"/>
  <c r="AP125" i="1"/>
  <c r="AX121" i="1"/>
  <c r="AX123" i="1" s="1"/>
  <c r="AX125" i="1"/>
  <c r="BU121" i="1"/>
  <c r="BU123" i="1" s="1"/>
  <c r="BU125" i="1"/>
  <c r="P130" i="1"/>
  <c r="P126" i="1"/>
  <c r="AQ130" i="1"/>
  <c r="AQ126" i="1"/>
  <c r="BS130" i="1"/>
  <c r="BS126" i="1"/>
  <c r="CA130" i="1"/>
  <c r="CA126" i="1"/>
  <c r="CB126" i="1"/>
  <c r="AP130" i="1"/>
  <c r="AB116" i="1"/>
  <c r="AA116" i="1"/>
  <c r="AW130" i="1"/>
  <c r="AA108" i="1"/>
  <c r="AA111" i="1"/>
  <c r="AA112" i="1"/>
  <c r="BG112" i="1"/>
  <c r="AA115" i="1"/>
  <c r="BX130" i="1"/>
  <c r="BX126" i="1"/>
  <c r="CF130" i="1"/>
  <c r="CF126" i="1"/>
  <c r="BH115" i="1"/>
  <c r="BH116" i="1"/>
  <c r="AY36" i="1"/>
  <c r="BU82" i="1"/>
  <c r="AU33" i="1"/>
  <c r="BB29" i="1"/>
  <c r="V69" i="1"/>
  <c r="CG33" i="1"/>
  <c r="BV26" i="1"/>
  <c r="AM66" i="1"/>
  <c r="L72" i="1"/>
  <c r="E22" i="1"/>
  <c r="BX35" i="1"/>
  <c r="AO30" i="1"/>
  <c r="BZ29" i="1"/>
  <c r="AS27" i="1"/>
  <c r="AL29" i="1"/>
  <c r="AX32" i="1"/>
  <c r="AQ46" i="1"/>
  <c r="CH29" i="1"/>
  <c r="BR36" i="1"/>
  <c r="BA27" i="1"/>
  <c r="AT29" i="1"/>
  <c r="AQ36" i="1"/>
  <c r="AR38" i="1"/>
  <c r="AY46" i="1"/>
  <c r="BY33" i="1"/>
  <c r="BZ36" i="1"/>
  <c r="BY38" i="1"/>
  <c r="CH46" i="1"/>
  <c r="G63" i="1"/>
  <c r="T65" i="1"/>
  <c r="I69" i="1"/>
  <c r="CC71" i="1"/>
  <c r="BA26" i="1"/>
  <c r="AS26" i="1"/>
  <c r="AM33" i="1"/>
  <c r="AN35" i="1"/>
  <c r="AS42" i="1"/>
  <c r="AL44" i="1"/>
  <c r="CD26" i="1"/>
  <c r="CF35" i="1"/>
  <c r="BV42" i="1"/>
  <c r="BV44" i="1"/>
  <c r="M62" i="1"/>
  <c r="BY62" i="1"/>
  <c r="AX66" i="1"/>
  <c r="BT68" i="1"/>
  <c r="BT80" i="1"/>
  <c r="AV35" i="1"/>
  <c r="AT44" i="1"/>
  <c r="CD44" i="1"/>
  <c r="U62" i="1"/>
  <c r="CB65" i="1"/>
  <c r="CH68" i="1"/>
  <c r="R74" i="1"/>
  <c r="AN26" i="1"/>
  <c r="BA42" i="1"/>
  <c r="CD42" i="1"/>
  <c r="CG62" i="1"/>
  <c r="P68" i="1"/>
  <c r="AU71" i="1"/>
  <c r="AL39" i="1"/>
  <c r="AV26" i="1"/>
  <c r="AO39" i="1"/>
  <c r="AP41" i="1"/>
  <c r="BB44" i="1"/>
  <c r="BU30" i="1"/>
  <c r="BT32" i="1"/>
  <c r="BU39" i="1"/>
  <c r="BT41" i="1"/>
  <c r="BX69" i="1"/>
  <c r="AW39" i="1"/>
  <c r="AX41" i="1"/>
  <c r="BS27" i="1"/>
  <c r="BR29" i="1"/>
  <c r="CC30" i="1"/>
  <c r="CB32" i="1"/>
  <c r="CC39" i="1"/>
  <c r="CB41" i="1"/>
  <c r="BW63" i="1"/>
  <c r="AL65" i="1"/>
  <c r="F66" i="1"/>
  <c r="BU66" i="1"/>
  <c r="P71" i="1"/>
  <c r="S78" i="1"/>
  <c r="BR46" i="1"/>
  <c r="AO62" i="1"/>
  <c r="AN63" i="1"/>
  <c r="CF63" i="1"/>
  <c r="AV65" i="1"/>
  <c r="Q66" i="1"/>
  <c r="CE66" i="1"/>
  <c r="AL68" i="1"/>
  <c r="AP69" i="1"/>
  <c r="CH72" i="1"/>
  <c r="BB74" i="1"/>
  <c r="AP32" i="1"/>
  <c r="CA27" i="1"/>
  <c r="AW30" i="1"/>
  <c r="BZ46" i="1"/>
  <c r="AW62" i="1"/>
  <c r="AV63" i="1"/>
  <c r="I65" i="1"/>
  <c r="AY68" i="1"/>
  <c r="BB69" i="1"/>
  <c r="K82" i="1"/>
  <c r="T46" i="1"/>
  <c r="CA82" i="1"/>
  <c r="BS82" i="1"/>
  <c r="AV82" i="1"/>
  <c r="AN82" i="1"/>
  <c r="Q82" i="1"/>
  <c r="I82" i="1"/>
  <c r="CH80" i="1"/>
  <c r="BZ80" i="1"/>
  <c r="BR80" i="1"/>
  <c r="AW80" i="1"/>
  <c r="AO80" i="1"/>
  <c r="T80" i="1"/>
  <c r="L80" i="1"/>
  <c r="CE77" i="1"/>
  <c r="BW77" i="1"/>
  <c r="AV77" i="1"/>
  <c r="AN77" i="1"/>
  <c r="U77" i="1"/>
  <c r="M77" i="1"/>
  <c r="CB74" i="1"/>
  <c r="BT74" i="1"/>
  <c r="AZ74" i="1"/>
  <c r="AR74" i="1"/>
  <c r="P74" i="1"/>
  <c r="H74" i="1"/>
  <c r="CH82" i="1"/>
  <c r="BZ82" i="1"/>
  <c r="BR82" i="1"/>
  <c r="AU82" i="1"/>
  <c r="AM82" i="1"/>
  <c r="P82" i="1"/>
  <c r="H82" i="1"/>
  <c r="CG80" i="1"/>
  <c r="BY80" i="1"/>
  <c r="AV80" i="1"/>
  <c r="AN80" i="1"/>
  <c r="S80" i="1"/>
  <c r="K80" i="1"/>
  <c r="CD77" i="1"/>
  <c r="BV77" i="1"/>
  <c r="AU77" i="1"/>
  <c r="AM77" i="1"/>
  <c r="T77" i="1"/>
  <c r="L77" i="1"/>
  <c r="CA74" i="1"/>
  <c r="BS74" i="1"/>
  <c r="AY74" i="1"/>
  <c r="AQ74" i="1"/>
  <c r="O74" i="1"/>
  <c r="G74" i="1"/>
  <c r="CB71" i="1"/>
  <c r="BT71" i="1"/>
  <c r="BB71" i="1"/>
  <c r="AT71" i="1"/>
  <c r="AL71" i="1"/>
  <c r="U71" i="1"/>
  <c r="M71" i="1"/>
  <c r="CE68" i="1"/>
  <c r="BW68" i="1"/>
  <c r="AU68" i="1"/>
  <c r="AM68" i="1"/>
  <c r="T68" i="1"/>
  <c r="L68" i="1"/>
  <c r="CG82" i="1"/>
  <c r="BY82" i="1"/>
  <c r="BB82" i="1"/>
  <c r="AT82" i="1"/>
  <c r="AL82" i="1"/>
  <c r="O82" i="1"/>
  <c r="G82" i="1"/>
  <c r="CF80" i="1"/>
  <c r="BX80" i="1"/>
  <c r="AU80" i="1"/>
  <c r="AM80" i="1"/>
  <c r="R80" i="1"/>
  <c r="J80" i="1"/>
  <c r="CC77" i="1"/>
  <c r="BU77" i="1"/>
  <c r="BB77" i="1"/>
  <c r="AT77" i="1"/>
  <c r="AL77" i="1"/>
  <c r="S77" i="1"/>
  <c r="K77" i="1"/>
  <c r="CH74" i="1"/>
  <c r="BZ74" i="1"/>
  <c r="BR74" i="1"/>
  <c r="AX74" i="1"/>
  <c r="AP74" i="1"/>
  <c r="V74" i="1"/>
  <c r="N74" i="1"/>
  <c r="F74" i="1"/>
  <c r="CF82" i="1"/>
  <c r="BX82" i="1"/>
  <c r="BA82" i="1"/>
  <c r="AS82" i="1"/>
  <c r="V82" i="1"/>
  <c r="N82" i="1"/>
  <c r="F82" i="1"/>
  <c r="CE80" i="1"/>
  <c r="BW80" i="1"/>
  <c r="BB80" i="1"/>
  <c r="AT80" i="1"/>
  <c r="AL80" i="1"/>
  <c r="Q80" i="1"/>
  <c r="I80" i="1"/>
  <c r="CB77" i="1"/>
  <c r="BT77" i="1"/>
  <c r="BA77" i="1"/>
  <c r="AS77" i="1"/>
  <c r="R77" i="1"/>
  <c r="J77" i="1"/>
  <c r="CG74" i="1"/>
  <c r="BY74" i="1"/>
  <c r="AW74" i="1"/>
  <c r="AO74" i="1"/>
  <c r="U74" i="1"/>
  <c r="M74" i="1"/>
  <c r="CH71" i="1"/>
  <c r="BZ71" i="1"/>
  <c r="BR71" i="1"/>
  <c r="AZ71" i="1"/>
  <c r="AR71" i="1"/>
  <c r="S71" i="1"/>
  <c r="K71" i="1"/>
  <c r="CC68" i="1"/>
  <c r="BU68" i="1"/>
  <c r="BA68" i="1"/>
  <c r="AS68" i="1"/>
  <c r="R68" i="1"/>
  <c r="J68" i="1"/>
  <c r="CA65" i="1"/>
  <c r="BS65" i="1"/>
  <c r="BA65" i="1"/>
  <c r="AS65" i="1"/>
  <c r="S65" i="1"/>
  <c r="K65" i="1"/>
  <c r="CE82" i="1"/>
  <c r="BW82" i="1"/>
  <c r="AZ82" i="1"/>
  <c r="AR82" i="1"/>
  <c r="U82" i="1"/>
  <c r="M82" i="1"/>
  <c r="CD80" i="1"/>
  <c r="BV80" i="1"/>
  <c r="BA80" i="1"/>
  <c r="AS80" i="1"/>
  <c r="AS89" i="1" s="1"/>
  <c r="P80" i="1"/>
  <c r="H80" i="1"/>
  <c r="CA77" i="1"/>
  <c r="BS77" i="1"/>
  <c r="AZ77" i="1"/>
  <c r="AR77" i="1"/>
  <c r="Q77" i="1"/>
  <c r="I77" i="1"/>
  <c r="CF74" i="1"/>
  <c r="BX74" i="1"/>
  <c r="AV74" i="1"/>
  <c r="AN74" i="1"/>
  <c r="T74" i="1"/>
  <c r="L74" i="1"/>
  <c r="CB82" i="1"/>
  <c r="BT82" i="1"/>
  <c r="AW82" i="1"/>
  <c r="AO82" i="1"/>
  <c r="R82" i="1"/>
  <c r="J82" i="1"/>
  <c r="CA80" i="1"/>
  <c r="BS80" i="1"/>
  <c r="AX80" i="1"/>
  <c r="AP80" i="1"/>
  <c r="U80" i="1"/>
  <c r="M80" i="1"/>
  <c r="CF77" i="1"/>
  <c r="BX77" i="1"/>
  <c r="AW77" i="1"/>
  <c r="AO77" i="1"/>
  <c r="V77" i="1"/>
  <c r="N77" i="1"/>
  <c r="F77" i="1"/>
  <c r="CC74" i="1"/>
  <c r="BU74" i="1"/>
  <c r="BA74" i="1"/>
  <c r="AS74" i="1"/>
  <c r="Q74" i="1"/>
  <c r="I74" i="1"/>
  <c r="CD71" i="1"/>
  <c r="BV71" i="1"/>
  <c r="AV71" i="1"/>
  <c r="AN71" i="1"/>
  <c r="O71" i="1"/>
  <c r="G71" i="1"/>
  <c r="CG68" i="1"/>
  <c r="BY68" i="1"/>
  <c r="AW68" i="1"/>
  <c r="AO68" i="1"/>
  <c r="V68" i="1"/>
  <c r="N68" i="1"/>
  <c r="F68" i="1"/>
  <c r="CE65" i="1"/>
  <c r="BW65" i="1"/>
  <c r="AW65" i="1"/>
  <c r="AO65" i="1"/>
  <c r="O65" i="1"/>
  <c r="G65" i="1"/>
  <c r="AM26" i="1"/>
  <c r="AU26" i="1"/>
  <c r="AR27" i="1"/>
  <c r="AZ27" i="1"/>
  <c r="AS29" i="1"/>
  <c r="BA29" i="1"/>
  <c r="AN30" i="1"/>
  <c r="AV30" i="1"/>
  <c r="AO32" i="1"/>
  <c r="AW32" i="1"/>
  <c r="AL33" i="1"/>
  <c r="AT33" i="1"/>
  <c r="BB33" i="1"/>
  <c r="AM35" i="1"/>
  <c r="AU35" i="1"/>
  <c r="AP36" i="1"/>
  <c r="AX36" i="1"/>
  <c r="AQ38" i="1"/>
  <c r="AY38" i="1"/>
  <c r="AN39" i="1"/>
  <c r="AV39" i="1"/>
  <c r="AO41" i="1"/>
  <c r="AW41" i="1"/>
  <c r="AR42" i="1"/>
  <c r="AZ42" i="1"/>
  <c r="AS44" i="1"/>
  <c r="BA44" i="1"/>
  <c r="AP46" i="1"/>
  <c r="AX46" i="1"/>
  <c r="BU26" i="1"/>
  <c r="CC26" i="1"/>
  <c r="BR27" i="1"/>
  <c r="BR58" i="1" s="1"/>
  <c r="BZ27" i="1"/>
  <c r="CH27" i="1"/>
  <c r="BY29" i="1"/>
  <c r="CG29" i="1"/>
  <c r="BT30" i="1"/>
  <c r="CB30" i="1"/>
  <c r="BS32" i="1"/>
  <c r="CA32" i="1"/>
  <c r="BX33" i="1"/>
  <c r="CF33" i="1"/>
  <c r="BW35" i="1"/>
  <c r="CE35" i="1"/>
  <c r="BY36" i="1"/>
  <c r="CG36" i="1"/>
  <c r="BX38" i="1"/>
  <c r="CF38" i="1"/>
  <c r="BT39" i="1"/>
  <c r="CB39" i="1"/>
  <c r="BS41" i="1"/>
  <c r="CA41" i="1"/>
  <c r="BU42" i="1"/>
  <c r="CC42" i="1"/>
  <c r="BU44" i="1"/>
  <c r="CC44" i="1"/>
  <c r="BY46" i="1"/>
  <c r="CG46" i="1"/>
  <c r="L62" i="1"/>
  <c r="T62" i="1"/>
  <c r="AN62" i="1"/>
  <c r="AV62" i="1"/>
  <c r="BX62" i="1"/>
  <c r="CF62" i="1"/>
  <c r="F63" i="1"/>
  <c r="N63" i="1"/>
  <c r="V63" i="1"/>
  <c r="AM63" i="1"/>
  <c r="AU63" i="1"/>
  <c r="BV63" i="1"/>
  <c r="CE63" i="1"/>
  <c r="H65" i="1"/>
  <c r="R65" i="1"/>
  <c r="AU65" i="1"/>
  <c r="BZ65" i="1"/>
  <c r="O66" i="1"/>
  <c r="AL66" i="1"/>
  <c r="AW66" i="1"/>
  <c r="BS66" i="1"/>
  <c r="CD66" i="1"/>
  <c r="O68" i="1"/>
  <c r="AX68" i="1"/>
  <c r="BS68" i="1"/>
  <c r="CF68" i="1"/>
  <c r="H69" i="1"/>
  <c r="T69" i="1"/>
  <c r="T94" i="1" s="1"/>
  <c r="AN69" i="1"/>
  <c r="AZ69" i="1"/>
  <c r="BV69" i="1"/>
  <c r="CH69" i="1"/>
  <c r="N71" i="1"/>
  <c r="AS71" i="1"/>
  <c r="CA71" i="1"/>
  <c r="K72" i="1"/>
  <c r="BB72" i="1"/>
  <c r="CE72" i="1"/>
  <c r="K74" i="1"/>
  <c r="AU74" i="1"/>
  <c r="CH75" i="1"/>
  <c r="L78" i="1"/>
  <c r="AW78" i="1"/>
  <c r="V80" i="1"/>
  <c r="AY82" i="1"/>
  <c r="E20" i="1"/>
  <c r="CE78" i="1"/>
  <c r="BW78" i="1"/>
  <c r="BB78" i="1"/>
  <c r="AT78" i="1"/>
  <c r="AL78" i="1"/>
  <c r="Q78" i="1"/>
  <c r="I78" i="1"/>
  <c r="CF75" i="1"/>
  <c r="BX75" i="1"/>
  <c r="AX75" i="1"/>
  <c r="AP75" i="1"/>
  <c r="Q75" i="1"/>
  <c r="I75" i="1"/>
  <c r="CB72" i="1"/>
  <c r="BT72" i="1"/>
  <c r="AY72" i="1"/>
  <c r="AQ72" i="1"/>
  <c r="CD78" i="1"/>
  <c r="BV78" i="1"/>
  <c r="BA78" i="1"/>
  <c r="AS78" i="1"/>
  <c r="P78" i="1"/>
  <c r="H78" i="1"/>
  <c r="CE75" i="1"/>
  <c r="BW75" i="1"/>
  <c r="AW75" i="1"/>
  <c r="AO75" i="1"/>
  <c r="P75" i="1"/>
  <c r="H75" i="1"/>
  <c r="CA72" i="1"/>
  <c r="BS72" i="1"/>
  <c r="AX72" i="1"/>
  <c r="AP72" i="1"/>
  <c r="O72" i="1"/>
  <c r="G72" i="1"/>
  <c r="CC69" i="1"/>
  <c r="BU69" i="1"/>
  <c r="AU69" i="1"/>
  <c r="AM69" i="1"/>
  <c r="U69" i="1"/>
  <c r="M69" i="1"/>
  <c r="CC78" i="1"/>
  <c r="BU78" i="1"/>
  <c r="AZ78" i="1"/>
  <c r="AR78" i="1"/>
  <c r="O78" i="1"/>
  <c r="G78" i="1"/>
  <c r="CD75" i="1"/>
  <c r="BV75" i="1"/>
  <c r="AV75" i="1"/>
  <c r="AN75" i="1"/>
  <c r="O75" i="1"/>
  <c r="G75" i="1"/>
  <c r="CB78" i="1"/>
  <c r="BT78" i="1"/>
  <c r="AY78" i="1"/>
  <c r="AQ78" i="1"/>
  <c r="V78" i="1"/>
  <c r="N78" i="1"/>
  <c r="F78" i="1"/>
  <c r="CC75" i="1"/>
  <c r="BU75" i="1"/>
  <c r="AU75" i="1"/>
  <c r="AM75" i="1"/>
  <c r="V75" i="1"/>
  <c r="N75" i="1"/>
  <c r="F75" i="1"/>
  <c r="CG72" i="1"/>
  <c r="BY72" i="1"/>
  <c r="AV72" i="1"/>
  <c r="AN72" i="1"/>
  <c r="U72" i="1"/>
  <c r="M72" i="1"/>
  <c r="CA69" i="1"/>
  <c r="BS69" i="1"/>
  <c r="BA69" i="1"/>
  <c r="AS69" i="1"/>
  <c r="S69" i="1"/>
  <c r="K69" i="1"/>
  <c r="CF66" i="1"/>
  <c r="BX66" i="1"/>
  <c r="AV66" i="1"/>
  <c r="AN66" i="1"/>
  <c r="T66" i="1"/>
  <c r="L66" i="1"/>
  <c r="CA78" i="1"/>
  <c r="BS78" i="1"/>
  <c r="AX78" i="1"/>
  <c r="AP78" i="1"/>
  <c r="U78" i="1"/>
  <c r="M78" i="1"/>
  <c r="CB75" i="1"/>
  <c r="BT75" i="1"/>
  <c r="BB75" i="1"/>
  <c r="AT75" i="1"/>
  <c r="AL75" i="1"/>
  <c r="U75" i="1"/>
  <c r="M75" i="1"/>
  <c r="CF72" i="1"/>
  <c r="BX72" i="1"/>
  <c r="AU72" i="1"/>
  <c r="AM72" i="1"/>
  <c r="T72" i="1"/>
  <c r="CF78" i="1"/>
  <c r="BX78" i="1"/>
  <c r="AU78" i="1"/>
  <c r="AM78" i="1"/>
  <c r="R78" i="1"/>
  <c r="J78" i="1"/>
  <c r="CG75" i="1"/>
  <c r="BY75" i="1"/>
  <c r="AY75" i="1"/>
  <c r="AQ75" i="1"/>
  <c r="R75" i="1"/>
  <c r="J75" i="1"/>
  <c r="CC72" i="1"/>
  <c r="BU72" i="1"/>
  <c r="AZ72" i="1"/>
  <c r="AR72" i="1"/>
  <c r="Q72" i="1"/>
  <c r="I72" i="1"/>
  <c r="CE69" i="1"/>
  <c r="BW69" i="1"/>
  <c r="AW69" i="1"/>
  <c r="AO69" i="1"/>
  <c r="O69" i="1"/>
  <c r="O94" i="1" s="1"/>
  <c r="G69" i="1"/>
  <c r="CB66" i="1"/>
  <c r="BT66" i="1"/>
  <c r="AZ66" i="1"/>
  <c r="AR66" i="1"/>
  <c r="P66" i="1"/>
  <c r="H66" i="1"/>
  <c r="CG63" i="1"/>
  <c r="BY63" i="1"/>
  <c r="AY63" i="1"/>
  <c r="AO26" i="1"/>
  <c r="AW26" i="1"/>
  <c r="AL27" i="1"/>
  <c r="AT27" i="1"/>
  <c r="BB27" i="1"/>
  <c r="AM29" i="1"/>
  <c r="AU29" i="1"/>
  <c r="AP30" i="1"/>
  <c r="AX30" i="1"/>
  <c r="AQ32" i="1"/>
  <c r="AY32" i="1"/>
  <c r="AN33" i="1"/>
  <c r="AV33" i="1"/>
  <c r="AO35" i="1"/>
  <c r="AW35" i="1"/>
  <c r="AR36" i="1"/>
  <c r="AZ36" i="1"/>
  <c r="AS38" i="1"/>
  <c r="BA38" i="1"/>
  <c r="AP39" i="1"/>
  <c r="AX39" i="1"/>
  <c r="AQ41" i="1"/>
  <c r="AY41" i="1"/>
  <c r="AL42" i="1"/>
  <c r="AT42" i="1"/>
  <c r="BB42" i="1"/>
  <c r="AM44" i="1"/>
  <c r="AU44" i="1"/>
  <c r="AR46" i="1"/>
  <c r="AZ46" i="1"/>
  <c r="BW26" i="1"/>
  <c r="CE26" i="1"/>
  <c r="BT27" i="1"/>
  <c r="CB27" i="1"/>
  <c r="BS29" i="1"/>
  <c r="CA29" i="1"/>
  <c r="BV30" i="1"/>
  <c r="CD30" i="1"/>
  <c r="BU32" i="1"/>
  <c r="CC32" i="1"/>
  <c r="BR33" i="1"/>
  <c r="BZ33" i="1"/>
  <c r="CH33" i="1"/>
  <c r="BY35" i="1"/>
  <c r="CG35" i="1"/>
  <c r="BS36" i="1"/>
  <c r="CA36" i="1"/>
  <c r="BR38" i="1"/>
  <c r="BZ38" i="1"/>
  <c r="CH38" i="1"/>
  <c r="BV39" i="1"/>
  <c r="CD39" i="1"/>
  <c r="BU41" i="1"/>
  <c r="CC41" i="1"/>
  <c r="BW42" i="1"/>
  <c r="CE42" i="1"/>
  <c r="BW44" i="1"/>
  <c r="CE44" i="1"/>
  <c r="BS46" i="1"/>
  <c r="CA46" i="1"/>
  <c r="F62" i="1"/>
  <c r="N62" i="1"/>
  <c r="V62" i="1"/>
  <c r="AP62" i="1"/>
  <c r="AX62" i="1"/>
  <c r="BR62" i="1"/>
  <c r="BZ62" i="1"/>
  <c r="CH62" i="1"/>
  <c r="H63" i="1"/>
  <c r="P63" i="1"/>
  <c r="AO63" i="1"/>
  <c r="AW63" i="1"/>
  <c r="AW90" i="1" s="1"/>
  <c r="AW92" i="1" s="1"/>
  <c r="BX63" i="1"/>
  <c r="CH63" i="1"/>
  <c r="J65" i="1"/>
  <c r="U65" i="1"/>
  <c r="AM65" i="1"/>
  <c r="AX65" i="1"/>
  <c r="BR65" i="1"/>
  <c r="CC65" i="1"/>
  <c r="G66" i="1"/>
  <c r="G94" i="1" s="1"/>
  <c r="R66" i="1"/>
  <c r="AO66" i="1"/>
  <c r="AY66" i="1"/>
  <c r="BV66" i="1"/>
  <c r="CG66" i="1"/>
  <c r="Q68" i="1"/>
  <c r="AN68" i="1"/>
  <c r="AZ68" i="1"/>
  <c r="BV68" i="1"/>
  <c r="J69" i="1"/>
  <c r="AQ69" i="1"/>
  <c r="BY69" i="1"/>
  <c r="Q71" i="1"/>
  <c r="AW71" i="1"/>
  <c r="CE71" i="1"/>
  <c r="N72" i="1"/>
  <c r="AL72" i="1"/>
  <c r="S74" i="1"/>
  <c r="G77" i="1"/>
  <c r="AP77" i="1"/>
  <c r="BR77" i="1"/>
  <c r="T78" i="1"/>
  <c r="BU80" i="1"/>
  <c r="L82" i="1"/>
  <c r="BV82" i="1"/>
  <c r="S22" i="1"/>
  <c r="AY22" i="1"/>
  <c r="BG22" i="1"/>
  <c r="AP26" i="1"/>
  <c r="AX26" i="1"/>
  <c r="AM27" i="1"/>
  <c r="AU27" i="1"/>
  <c r="AN29" i="1"/>
  <c r="AV29" i="1"/>
  <c r="AQ30" i="1"/>
  <c r="AY30" i="1"/>
  <c r="AR32" i="1"/>
  <c r="AZ32" i="1"/>
  <c r="AO33" i="1"/>
  <c r="AO58" i="1" s="1"/>
  <c r="AW33" i="1"/>
  <c r="AP35" i="1"/>
  <c r="AX35" i="1"/>
  <c r="AS36" i="1"/>
  <c r="BA36" i="1"/>
  <c r="AL38" i="1"/>
  <c r="AT38" i="1"/>
  <c r="BB38" i="1"/>
  <c r="AQ39" i="1"/>
  <c r="AY39" i="1"/>
  <c r="AR41" i="1"/>
  <c r="AZ41" i="1"/>
  <c r="AM42" i="1"/>
  <c r="AU42" i="1"/>
  <c r="AN44" i="1"/>
  <c r="AV44" i="1"/>
  <c r="AS46" i="1"/>
  <c r="BX26" i="1"/>
  <c r="CF26" i="1"/>
  <c r="BU27" i="1"/>
  <c r="CC27" i="1"/>
  <c r="BT29" i="1"/>
  <c r="CB29" i="1"/>
  <c r="BW30" i="1"/>
  <c r="CE30" i="1"/>
  <c r="BV32" i="1"/>
  <c r="CD32" i="1"/>
  <c r="BS33" i="1"/>
  <c r="CA33" i="1"/>
  <c r="BR35" i="1"/>
  <c r="BZ35" i="1"/>
  <c r="CH35" i="1"/>
  <c r="BT36" i="1"/>
  <c r="CB36" i="1"/>
  <c r="BS38" i="1"/>
  <c r="CA38" i="1"/>
  <c r="BW39" i="1"/>
  <c r="CE39" i="1"/>
  <c r="BV41" i="1"/>
  <c r="CD41" i="1"/>
  <c r="BX42" i="1"/>
  <c r="CF42" i="1"/>
  <c r="BX44" i="1"/>
  <c r="CF44" i="1"/>
  <c r="BT46" i="1"/>
  <c r="CB46" i="1"/>
  <c r="G62" i="1"/>
  <c r="O62" i="1"/>
  <c r="AQ62" i="1"/>
  <c r="AY62" i="1"/>
  <c r="BS62" i="1"/>
  <c r="CA62" i="1"/>
  <c r="I63" i="1"/>
  <c r="Q63" i="1"/>
  <c r="AP63" i="1"/>
  <c r="AX63" i="1"/>
  <c r="BZ63" i="1"/>
  <c r="L65" i="1"/>
  <c r="V65" i="1"/>
  <c r="AN65" i="1"/>
  <c r="AY65" i="1"/>
  <c r="BT65" i="1"/>
  <c r="CD65" i="1"/>
  <c r="I66" i="1"/>
  <c r="S66" i="1"/>
  <c r="AP66" i="1"/>
  <c r="BA66" i="1"/>
  <c r="BW66" i="1"/>
  <c r="CH66" i="1"/>
  <c r="G68" i="1"/>
  <c r="S68" i="1"/>
  <c r="AP68" i="1"/>
  <c r="BB68" i="1"/>
  <c r="BX68" i="1"/>
  <c r="L69" i="1"/>
  <c r="AR69" i="1"/>
  <c r="BZ69" i="1"/>
  <c r="F71" i="1"/>
  <c r="R71" i="1"/>
  <c r="AX71" i="1"/>
  <c r="BS71" i="1"/>
  <c r="CF71" i="1"/>
  <c r="P72" i="1"/>
  <c r="AO72" i="1"/>
  <c r="BR72" i="1"/>
  <c r="H77" i="1"/>
  <c r="AQ77" i="1"/>
  <c r="BY77" i="1"/>
  <c r="BR78" i="1"/>
  <c r="AQ80" i="1"/>
  <c r="CB80" i="1"/>
  <c r="S82" i="1"/>
  <c r="CC82" i="1"/>
  <c r="AQ26" i="1"/>
  <c r="AY26" i="1"/>
  <c r="AN27" i="1"/>
  <c r="AV27" i="1"/>
  <c r="AO29" i="1"/>
  <c r="AW29" i="1"/>
  <c r="AR30" i="1"/>
  <c r="AZ30" i="1"/>
  <c r="AS32" i="1"/>
  <c r="BA32" i="1"/>
  <c r="AP33" i="1"/>
  <c r="AX33" i="1"/>
  <c r="AQ35" i="1"/>
  <c r="AY35" i="1"/>
  <c r="AL36" i="1"/>
  <c r="AT36" i="1"/>
  <c r="BB36" i="1"/>
  <c r="AM38" i="1"/>
  <c r="AU38" i="1"/>
  <c r="AR39" i="1"/>
  <c r="AZ39" i="1"/>
  <c r="AS41" i="1"/>
  <c r="BA41" i="1"/>
  <c r="AN42" i="1"/>
  <c r="AV42" i="1"/>
  <c r="AO44" i="1"/>
  <c r="AW44" i="1"/>
  <c r="AL46" i="1"/>
  <c r="AT46" i="1"/>
  <c r="BB46" i="1"/>
  <c r="BY26" i="1"/>
  <c r="CG26" i="1"/>
  <c r="BV27" i="1"/>
  <c r="CD27" i="1"/>
  <c r="BU29" i="1"/>
  <c r="CC29" i="1"/>
  <c r="BX30" i="1"/>
  <c r="CF30" i="1"/>
  <c r="BW32" i="1"/>
  <c r="CE32" i="1"/>
  <c r="BT33" i="1"/>
  <c r="CB33" i="1"/>
  <c r="BS35" i="1"/>
  <c r="CA35" i="1"/>
  <c r="BU36" i="1"/>
  <c r="CC36" i="1"/>
  <c r="BT38" i="1"/>
  <c r="CB38" i="1"/>
  <c r="BX39" i="1"/>
  <c r="CF39" i="1"/>
  <c r="BW41" i="1"/>
  <c r="CE41" i="1"/>
  <c r="BY42" i="1"/>
  <c r="CG42" i="1"/>
  <c r="BY44" i="1"/>
  <c r="CG44" i="1"/>
  <c r="BU46" i="1"/>
  <c r="CC46" i="1"/>
  <c r="H62" i="1"/>
  <c r="P62" i="1"/>
  <c r="AR62" i="1"/>
  <c r="AZ62" i="1"/>
  <c r="BT62" i="1"/>
  <c r="CB62" i="1"/>
  <c r="J63" i="1"/>
  <c r="R63" i="1"/>
  <c r="AQ63" i="1"/>
  <c r="AZ63" i="1"/>
  <c r="BR63" i="1"/>
  <c r="CA63" i="1"/>
  <c r="M65" i="1"/>
  <c r="AP65" i="1"/>
  <c r="AZ65" i="1"/>
  <c r="BU65" i="1"/>
  <c r="CF65" i="1"/>
  <c r="CF89" i="1" s="1"/>
  <c r="J66" i="1"/>
  <c r="U66" i="1"/>
  <c r="AQ66" i="1"/>
  <c r="BB66" i="1"/>
  <c r="BY66" i="1"/>
  <c r="H68" i="1"/>
  <c r="U68" i="1"/>
  <c r="AQ68" i="1"/>
  <c r="BZ68" i="1"/>
  <c r="N69" i="1"/>
  <c r="AT69" i="1"/>
  <c r="CB69" i="1"/>
  <c r="H71" i="1"/>
  <c r="T71" i="1"/>
  <c r="AM71" i="1"/>
  <c r="AY71" i="1"/>
  <c r="BU71" i="1"/>
  <c r="CG71" i="1"/>
  <c r="R72" i="1"/>
  <c r="AS72" i="1"/>
  <c r="BV72" i="1"/>
  <c r="BV74" i="1"/>
  <c r="K75" i="1"/>
  <c r="AR75" i="1"/>
  <c r="BR75" i="1"/>
  <c r="O77" i="1"/>
  <c r="AX77" i="1"/>
  <c r="BZ77" i="1"/>
  <c r="BY78" i="1"/>
  <c r="F80" i="1"/>
  <c r="AR80" i="1"/>
  <c r="CC80" i="1"/>
  <c r="T82" i="1"/>
  <c r="CD82" i="1"/>
  <c r="AR26" i="1"/>
  <c r="AZ26" i="1"/>
  <c r="AO27" i="1"/>
  <c r="AW27" i="1"/>
  <c r="AP29" i="1"/>
  <c r="AX29" i="1"/>
  <c r="AS30" i="1"/>
  <c r="BA30" i="1"/>
  <c r="AL32" i="1"/>
  <c r="AT32" i="1"/>
  <c r="BB32" i="1"/>
  <c r="AQ33" i="1"/>
  <c r="AY33" i="1"/>
  <c r="AR35" i="1"/>
  <c r="AZ35" i="1"/>
  <c r="AM36" i="1"/>
  <c r="AU36" i="1"/>
  <c r="AN38" i="1"/>
  <c r="AV38" i="1"/>
  <c r="AS39" i="1"/>
  <c r="BA39" i="1"/>
  <c r="AL41" i="1"/>
  <c r="AT41" i="1"/>
  <c r="BB41" i="1"/>
  <c r="AO42" i="1"/>
  <c r="AW42" i="1"/>
  <c r="AP44" i="1"/>
  <c r="AX44" i="1"/>
  <c r="AM46" i="1"/>
  <c r="AU46" i="1"/>
  <c r="BR26" i="1"/>
  <c r="BZ26" i="1"/>
  <c r="CH26" i="1"/>
  <c r="BW27" i="1"/>
  <c r="CE27" i="1"/>
  <c r="BV29" i="1"/>
  <c r="CD29" i="1"/>
  <c r="BY30" i="1"/>
  <c r="CG30" i="1"/>
  <c r="BX32" i="1"/>
  <c r="CF32" i="1"/>
  <c r="BU33" i="1"/>
  <c r="CC33" i="1"/>
  <c r="BT35" i="1"/>
  <c r="CB35" i="1"/>
  <c r="BV36" i="1"/>
  <c r="CD36" i="1"/>
  <c r="BU38" i="1"/>
  <c r="CC38" i="1"/>
  <c r="BY39" i="1"/>
  <c r="CG39" i="1"/>
  <c r="BX41" i="1"/>
  <c r="CF41" i="1"/>
  <c r="BR42" i="1"/>
  <c r="BZ42" i="1"/>
  <c r="CH42" i="1"/>
  <c r="BR44" i="1"/>
  <c r="BZ44" i="1"/>
  <c r="CH44" i="1"/>
  <c r="BV46" i="1"/>
  <c r="CD46" i="1"/>
  <c r="I62" i="1"/>
  <c r="Q62" i="1"/>
  <c r="AS62" i="1"/>
  <c r="BA62" i="1"/>
  <c r="BU62" i="1"/>
  <c r="CC62" i="1"/>
  <c r="K63" i="1"/>
  <c r="S63" i="1"/>
  <c r="AR63" i="1"/>
  <c r="BA63" i="1"/>
  <c r="BS63" i="1"/>
  <c r="CB63" i="1"/>
  <c r="N65" i="1"/>
  <c r="AQ65" i="1"/>
  <c r="BB65" i="1"/>
  <c r="BV65" i="1"/>
  <c r="CG65" i="1"/>
  <c r="K66" i="1"/>
  <c r="V66" i="1"/>
  <c r="AS66" i="1"/>
  <c r="BZ66" i="1"/>
  <c r="I68" i="1"/>
  <c r="AR68" i="1"/>
  <c r="CA68" i="1"/>
  <c r="P69" i="1"/>
  <c r="AV69" i="1"/>
  <c r="CD69" i="1"/>
  <c r="I71" i="1"/>
  <c r="V71" i="1"/>
  <c r="AO71" i="1"/>
  <c r="BA71" i="1"/>
  <c r="BW71" i="1"/>
  <c r="F72" i="1"/>
  <c r="S72" i="1"/>
  <c r="AT72" i="1"/>
  <c r="BW72" i="1"/>
  <c r="AL74" i="1"/>
  <c r="BW74" i="1"/>
  <c r="L75" i="1"/>
  <c r="AS75" i="1"/>
  <c r="BS75" i="1"/>
  <c r="P77" i="1"/>
  <c r="AY77" i="1"/>
  <c r="CG77" i="1"/>
  <c r="AN78" i="1"/>
  <c r="BZ78" i="1"/>
  <c r="G80" i="1"/>
  <c r="AY80" i="1"/>
  <c r="AP82" i="1"/>
  <c r="AP27" i="1"/>
  <c r="AX27" i="1"/>
  <c r="AQ29" i="1"/>
  <c r="AY29" i="1"/>
  <c r="AL30" i="1"/>
  <c r="AT30" i="1"/>
  <c r="BB30" i="1"/>
  <c r="AM32" i="1"/>
  <c r="AU32" i="1"/>
  <c r="AR33" i="1"/>
  <c r="AZ33" i="1"/>
  <c r="AS35" i="1"/>
  <c r="BA35" i="1"/>
  <c r="AN36" i="1"/>
  <c r="AV36" i="1"/>
  <c r="AO38" i="1"/>
  <c r="AW38" i="1"/>
  <c r="AT39" i="1"/>
  <c r="BB39" i="1"/>
  <c r="AM41" i="1"/>
  <c r="AU41" i="1"/>
  <c r="AP42" i="1"/>
  <c r="AX42" i="1"/>
  <c r="AQ44" i="1"/>
  <c r="AY44" i="1"/>
  <c r="AN46" i="1"/>
  <c r="AV46" i="1"/>
  <c r="BS26" i="1"/>
  <c r="CA26" i="1"/>
  <c r="BX27" i="1"/>
  <c r="CF27" i="1"/>
  <c r="BW29" i="1"/>
  <c r="CE29" i="1"/>
  <c r="BR30" i="1"/>
  <c r="BZ30" i="1"/>
  <c r="CH30" i="1"/>
  <c r="BY32" i="1"/>
  <c r="CG32" i="1"/>
  <c r="BV33" i="1"/>
  <c r="CD33" i="1"/>
  <c r="BU35" i="1"/>
  <c r="CC35" i="1"/>
  <c r="BW36" i="1"/>
  <c r="CE36" i="1"/>
  <c r="BV38" i="1"/>
  <c r="CD38" i="1"/>
  <c r="BR39" i="1"/>
  <c r="BZ39" i="1"/>
  <c r="CH39" i="1"/>
  <c r="BY41" i="1"/>
  <c r="CG41" i="1"/>
  <c r="BS42" i="1"/>
  <c r="CA42" i="1"/>
  <c r="BS44" i="1"/>
  <c r="CA44" i="1"/>
  <c r="BW46" i="1"/>
  <c r="CE46" i="1"/>
  <c r="J62" i="1"/>
  <c r="R62" i="1"/>
  <c r="AL62" i="1"/>
  <c r="AT62" i="1"/>
  <c r="BB62" i="1"/>
  <c r="BV62" i="1"/>
  <c r="CD62" i="1"/>
  <c r="L63" i="1"/>
  <c r="T63" i="1"/>
  <c r="AS63" i="1"/>
  <c r="BB63" i="1"/>
  <c r="BT63" i="1"/>
  <c r="CC63" i="1"/>
  <c r="P65" i="1"/>
  <c r="AR65" i="1"/>
  <c r="BX65" i="1"/>
  <c r="CH65" i="1"/>
  <c r="M66" i="1"/>
  <c r="AT66" i="1"/>
  <c r="CA66" i="1"/>
  <c r="K68" i="1"/>
  <c r="AT68" i="1"/>
  <c r="CB68" i="1"/>
  <c r="Q69" i="1"/>
  <c r="AX69" i="1"/>
  <c r="BR69" i="1"/>
  <c r="CF69" i="1"/>
  <c r="J71" i="1"/>
  <c r="AP71" i="1"/>
  <c r="BX71" i="1"/>
  <c r="H72" i="1"/>
  <c r="H90" i="1" s="1"/>
  <c r="V72" i="1"/>
  <c r="AW72" i="1"/>
  <c r="BZ72" i="1"/>
  <c r="AM74" i="1"/>
  <c r="CD74" i="1"/>
  <c r="S75" i="1"/>
  <c r="AZ75" i="1"/>
  <c r="BZ75" i="1"/>
  <c r="CH77" i="1"/>
  <c r="AO78" i="1"/>
  <c r="CG78" i="1"/>
  <c r="N80" i="1"/>
  <c r="AZ80" i="1"/>
  <c r="AQ82" i="1"/>
  <c r="AM22" i="1"/>
  <c r="AU22" i="1"/>
  <c r="BK22" i="1"/>
  <c r="AL26" i="1"/>
  <c r="AT26" i="1"/>
  <c r="BB26" i="1"/>
  <c r="AQ27" i="1"/>
  <c r="AY27" i="1"/>
  <c r="AR29" i="1"/>
  <c r="AZ29" i="1"/>
  <c r="AM30" i="1"/>
  <c r="AU30" i="1"/>
  <c r="AN32" i="1"/>
  <c r="AV32" i="1"/>
  <c r="AS33" i="1"/>
  <c r="BA33" i="1"/>
  <c r="AL35" i="1"/>
  <c r="AT35" i="1"/>
  <c r="AT53" i="1" s="1"/>
  <c r="BB35" i="1"/>
  <c r="AO36" i="1"/>
  <c r="AW36" i="1"/>
  <c r="AP38" i="1"/>
  <c r="AX38" i="1"/>
  <c r="AM39" i="1"/>
  <c r="AU39" i="1"/>
  <c r="AN41" i="1"/>
  <c r="AV41" i="1"/>
  <c r="AQ42" i="1"/>
  <c r="AY42" i="1"/>
  <c r="AR44" i="1"/>
  <c r="AZ44" i="1"/>
  <c r="AO46" i="1"/>
  <c r="AW46" i="1"/>
  <c r="BT26" i="1"/>
  <c r="CB26" i="1"/>
  <c r="BY27" i="1"/>
  <c r="CG27" i="1"/>
  <c r="BX29" i="1"/>
  <c r="CF29" i="1"/>
  <c r="BS30" i="1"/>
  <c r="CA30" i="1"/>
  <c r="BR32" i="1"/>
  <c r="BZ32" i="1"/>
  <c r="CH32" i="1"/>
  <c r="BW33" i="1"/>
  <c r="CE33" i="1"/>
  <c r="BV35" i="1"/>
  <c r="CD35" i="1"/>
  <c r="BX36" i="1"/>
  <c r="CF36" i="1"/>
  <c r="BW38" i="1"/>
  <c r="CE38" i="1"/>
  <c r="BS39" i="1"/>
  <c r="CA39" i="1"/>
  <c r="BR41" i="1"/>
  <c r="BZ41" i="1"/>
  <c r="CH41" i="1"/>
  <c r="BT42" i="1"/>
  <c r="CB42" i="1"/>
  <c r="BT44" i="1"/>
  <c r="CB44" i="1"/>
  <c r="BX46" i="1"/>
  <c r="CF46" i="1"/>
  <c r="K62" i="1"/>
  <c r="S62" i="1"/>
  <c r="AM62" i="1"/>
  <c r="AU62" i="1"/>
  <c r="BW62" i="1"/>
  <c r="CE62" i="1"/>
  <c r="M63" i="1"/>
  <c r="U63" i="1"/>
  <c r="AL63" i="1"/>
  <c r="AT63" i="1"/>
  <c r="BU63" i="1"/>
  <c r="BU94" i="1" s="1"/>
  <c r="CD63" i="1"/>
  <c r="F65" i="1"/>
  <c r="Q65" i="1"/>
  <c r="AT65" i="1"/>
  <c r="BY65" i="1"/>
  <c r="N66" i="1"/>
  <c r="AU66" i="1"/>
  <c r="BR66" i="1"/>
  <c r="CC66" i="1"/>
  <c r="M68" i="1"/>
  <c r="AV68" i="1"/>
  <c r="BR68" i="1"/>
  <c r="CD68" i="1"/>
  <c r="F69" i="1"/>
  <c r="R69" i="1"/>
  <c r="AL69" i="1"/>
  <c r="AY69" i="1"/>
  <c r="BT69" i="1"/>
  <c r="CG69" i="1"/>
  <c r="L71" i="1"/>
  <c r="AQ71" i="1"/>
  <c r="BY71" i="1"/>
  <c r="J72" i="1"/>
  <c r="BA72" i="1"/>
  <c r="CD72" i="1"/>
  <c r="J74" i="1"/>
  <c r="AT74" i="1"/>
  <c r="CE74" i="1"/>
  <c r="T75" i="1"/>
  <c r="BA75" i="1"/>
  <c r="CA75" i="1"/>
  <c r="K78" i="1"/>
  <c r="AV78" i="1"/>
  <c r="CH78" i="1"/>
  <c r="O80" i="1"/>
  <c r="AX82" i="1"/>
  <c r="O90" i="1"/>
  <c r="AT94" i="1"/>
  <c r="R94" i="1"/>
  <c r="AO94" i="1"/>
  <c r="BU58" i="1"/>
  <c r="V42" i="1"/>
  <c r="N32" i="1"/>
  <c r="U22" i="1"/>
  <c r="AC22" i="1"/>
  <c r="AK20" i="1"/>
  <c r="AS20" i="1"/>
  <c r="BA20" i="1"/>
  <c r="O42" i="1"/>
  <c r="AK22" i="1"/>
  <c r="BA22" i="1"/>
  <c r="F26" i="1"/>
  <c r="Q27" i="1"/>
  <c r="V32" i="1"/>
  <c r="S36" i="1"/>
  <c r="P41" i="1"/>
  <c r="M46" i="1"/>
  <c r="G20" i="1"/>
  <c r="K26" i="1"/>
  <c r="S26" i="1"/>
  <c r="J27" i="1"/>
  <c r="R27" i="1"/>
  <c r="I29" i="1"/>
  <c r="Q29" i="1"/>
  <c r="H30" i="1"/>
  <c r="P30" i="1"/>
  <c r="G32" i="1"/>
  <c r="O32" i="1"/>
  <c r="F33" i="1"/>
  <c r="N33" i="1"/>
  <c r="V33" i="1"/>
  <c r="M35" i="1"/>
  <c r="U35" i="1"/>
  <c r="L36" i="1"/>
  <c r="T36" i="1"/>
  <c r="K38" i="1"/>
  <c r="S38" i="1"/>
  <c r="J39" i="1"/>
  <c r="R39" i="1"/>
  <c r="I41" i="1"/>
  <c r="Q41" i="1"/>
  <c r="H42" i="1"/>
  <c r="P42" i="1"/>
  <c r="G44" i="1"/>
  <c r="O44" i="1"/>
  <c r="F46" i="1"/>
  <c r="N46" i="1"/>
  <c r="V46" i="1"/>
  <c r="P29" i="1"/>
  <c r="T35" i="1"/>
  <c r="V44" i="1"/>
  <c r="L26" i="1"/>
  <c r="T26" i="1"/>
  <c r="K27" i="1"/>
  <c r="S27" i="1"/>
  <c r="J29" i="1"/>
  <c r="R29" i="1"/>
  <c r="I30" i="1"/>
  <c r="Q30" i="1"/>
  <c r="H32" i="1"/>
  <c r="P32" i="1"/>
  <c r="G33" i="1"/>
  <c r="O33" i="1"/>
  <c r="F35" i="1"/>
  <c r="N35" i="1"/>
  <c r="V35" i="1"/>
  <c r="M36" i="1"/>
  <c r="U36" i="1"/>
  <c r="L38" i="1"/>
  <c r="T38" i="1"/>
  <c r="K39" i="1"/>
  <c r="S39" i="1"/>
  <c r="J41" i="1"/>
  <c r="R41" i="1"/>
  <c r="I42" i="1"/>
  <c r="Q42" i="1"/>
  <c r="H44" i="1"/>
  <c r="P44" i="1"/>
  <c r="G46" i="1"/>
  <c r="O46" i="1"/>
  <c r="R26" i="1"/>
  <c r="G30" i="1"/>
  <c r="L35" i="1"/>
  <c r="H41" i="1"/>
  <c r="U46" i="1"/>
  <c r="M26" i="1"/>
  <c r="U26" i="1"/>
  <c r="L27" i="1"/>
  <c r="T27" i="1"/>
  <c r="K29" i="1"/>
  <c r="S29" i="1"/>
  <c r="J30" i="1"/>
  <c r="R30" i="1"/>
  <c r="I32" i="1"/>
  <c r="Q32" i="1"/>
  <c r="H33" i="1"/>
  <c r="P33" i="1"/>
  <c r="G35" i="1"/>
  <c r="O35" i="1"/>
  <c r="F36" i="1"/>
  <c r="N36" i="1"/>
  <c r="V36" i="1"/>
  <c r="M38" i="1"/>
  <c r="U38" i="1"/>
  <c r="L39" i="1"/>
  <c r="T39" i="1"/>
  <c r="K41" i="1"/>
  <c r="S41" i="1"/>
  <c r="J42" i="1"/>
  <c r="R42" i="1"/>
  <c r="I44" i="1"/>
  <c r="Q44" i="1"/>
  <c r="H46" i="1"/>
  <c r="P46" i="1"/>
  <c r="F32" i="1"/>
  <c r="J38" i="1"/>
  <c r="G42" i="1"/>
  <c r="N26" i="1"/>
  <c r="V26" i="1"/>
  <c r="M27" i="1"/>
  <c r="U27" i="1"/>
  <c r="L29" i="1"/>
  <c r="T29" i="1"/>
  <c r="K30" i="1"/>
  <c r="S30" i="1"/>
  <c r="J32" i="1"/>
  <c r="R32" i="1"/>
  <c r="I33" i="1"/>
  <c r="Q33" i="1"/>
  <c r="H35" i="1"/>
  <c r="P35" i="1"/>
  <c r="G36" i="1"/>
  <c r="O36" i="1"/>
  <c r="F38" i="1"/>
  <c r="N38" i="1"/>
  <c r="V38" i="1"/>
  <c r="M39" i="1"/>
  <c r="U39" i="1"/>
  <c r="L41" i="1"/>
  <c r="T41" i="1"/>
  <c r="K42" i="1"/>
  <c r="S42" i="1"/>
  <c r="J44" i="1"/>
  <c r="R44" i="1"/>
  <c r="I46" i="1"/>
  <c r="Q46" i="1"/>
  <c r="H29" i="1"/>
  <c r="M33" i="1"/>
  <c r="R38" i="1"/>
  <c r="F44" i="1"/>
  <c r="S20" i="1"/>
  <c r="G26" i="1"/>
  <c r="O26" i="1"/>
  <c r="N27" i="1"/>
  <c r="V27" i="1"/>
  <c r="M29" i="1"/>
  <c r="U29" i="1"/>
  <c r="L30" i="1"/>
  <c r="T30" i="1"/>
  <c r="K32" i="1"/>
  <c r="S32" i="1"/>
  <c r="J33" i="1"/>
  <c r="R33" i="1"/>
  <c r="I35" i="1"/>
  <c r="Q35" i="1"/>
  <c r="H36" i="1"/>
  <c r="P36" i="1"/>
  <c r="G38" i="1"/>
  <c r="O38" i="1"/>
  <c r="F39" i="1"/>
  <c r="N39" i="1"/>
  <c r="V39" i="1"/>
  <c r="M41" i="1"/>
  <c r="U41" i="1"/>
  <c r="L42" i="1"/>
  <c r="T42" i="1"/>
  <c r="K44" i="1"/>
  <c r="S44" i="1"/>
  <c r="J46" i="1"/>
  <c r="R46" i="1"/>
  <c r="J26" i="1"/>
  <c r="O30" i="1"/>
  <c r="K36" i="1"/>
  <c r="N44" i="1"/>
  <c r="AY20" i="1"/>
  <c r="H26" i="1"/>
  <c r="P26" i="1"/>
  <c r="G27" i="1"/>
  <c r="O27" i="1"/>
  <c r="F29" i="1"/>
  <c r="N29" i="1"/>
  <c r="V29" i="1"/>
  <c r="M30" i="1"/>
  <c r="U30" i="1"/>
  <c r="L32" i="1"/>
  <c r="T32" i="1"/>
  <c r="K33" i="1"/>
  <c r="S33" i="1"/>
  <c r="J35" i="1"/>
  <c r="R35" i="1"/>
  <c r="I36" i="1"/>
  <c r="Q36" i="1"/>
  <c r="H38" i="1"/>
  <c r="P38" i="1"/>
  <c r="G39" i="1"/>
  <c r="O39" i="1"/>
  <c r="F41" i="1"/>
  <c r="N41" i="1"/>
  <c r="V41" i="1"/>
  <c r="M42" i="1"/>
  <c r="U42" i="1"/>
  <c r="L44" i="1"/>
  <c r="T44" i="1"/>
  <c r="K46" i="1"/>
  <c r="S46" i="1"/>
  <c r="I27" i="1"/>
  <c r="U33" i="1"/>
  <c r="I39" i="1"/>
  <c r="Q39" i="1"/>
  <c r="I26" i="1"/>
  <c r="Q26" i="1"/>
  <c r="H27" i="1"/>
  <c r="P27" i="1"/>
  <c r="G29" i="1"/>
  <c r="O29" i="1"/>
  <c r="F30" i="1"/>
  <c r="N30" i="1"/>
  <c r="V30" i="1"/>
  <c r="M32" i="1"/>
  <c r="U32" i="1"/>
  <c r="L33" i="1"/>
  <c r="T33" i="1"/>
  <c r="K35" i="1"/>
  <c r="S35" i="1"/>
  <c r="J36" i="1"/>
  <c r="R36" i="1"/>
  <c r="I38" i="1"/>
  <c r="Q38" i="1"/>
  <c r="H39" i="1"/>
  <c r="P39" i="1"/>
  <c r="G41" i="1"/>
  <c r="O41" i="1"/>
  <c r="F42" i="1"/>
  <c r="N42" i="1"/>
  <c r="M44" i="1"/>
  <c r="U44" i="1"/>
  <c r="L46" i="1"/>
  <c r="Q22" i="1"/>
  <c r="Y22" i="1"/>
  <c r="AE20" i="1"/>
  <c r="AG22" i="1"/>
  <c r="AO22" i="1"/>
  <c r="AW22" i="1"/>
  <c r="BI22" i="1"/>
  <c r="W20" i="1"/>
  <c r="BE20" i="1"/>
  <c r="AQ20" i="1"/>
  <c r="BG20" i="1"/>
  <c r="AE22" i="1"/>
  <c r="BK20" i="1"/>
  <c r="BI20" i="1"/>
  <c r="BE22" i="1"/>
  <c r="BC20" i="1"/>
  <c r="BC22" i="1"/>
  <c r="AU20" i="1"/>
  <c r="AS22" i="1"/>
  <c r="AQ22" i="1"/>
  <c r="AM20" i="1"/>
  <c r="AI20" i="1"/>
  <c r="AI22" i="1"/>
  <c r="AC20" i="1"/>
  <c r="AA20" i="1"/>
  <c r="AA22" i="1"/>
  <c r="Y20" i="1"/>
  <c r="W22" i="1"/>
  <c r="U20" i="1"/>
  <c r="O20" i="1"/>
  <c r="O22" i="1"/>
  <c r="M20" i="1"/>
  <c r="M22" i="1"/>
  <c r="K20" i="1"/>
  <c r="K22" i="1"/>
  <c r="I22" i="1"/>
  <c r="G22" i="1"/>
  <c r="BL3" i="1"/>
  <c r="BL4" i="1" s="1"/>
  <c r="G89" i="1" l="1"/>
  <c r="BD105" i="1"/>
  <c r="CL142" i="1"/>
  <c r="CL140" i="1"/>
  <c r="CJ143" i="1"/>
  <c r="I202" i="1"/>
  <c r="X221" i="1"/>
  <c r="CW221" i="1" s="1"/>
  <c r="BD215" i="1"/>
  <c r="BF216" i="1"/>
  <c r="CL260" i="1"/>
  <c r="BF245" i="1"/>
  <c r="P306" i="1"/>
  <c r="CL290" i="1"/>
  <c r="CL278" i="1"/>
  <c r="AT306" i="1"/>
  <c r="AT308" i="1" s="1"/>
  <c r="AU94" i="1"/>
  <c r="AO90" i="1"/>
  <c r="AO92" i="1" s="1"/>
  <c r="BB94" i="1"/>
  <c r="AY126" i="1"/>
  <c r="CM102" i="1"/>
  <c r="CM113" i="1"/>
  <c r="CJ113" i="1"/>
  <c r="BF103" i="1"/>
  <c r="CY103" i="1" s="1"/>
  <c r="Z142" i="1"/>
  <c r="AU166" i="1"/>
  <c r="Z148" i="1"/>
  <c r="BF133" i="1"/>
  <c r="CL137" i="1"/>
  <c r="Z135" i="1"/>
  <c r="BR157" i="1"/>
  <c r="Z143" i="1"/>
  <c r="CY143" i="1" s="1"/>
  <c r="CL135" i="1"/>
  <c r="BF170" i="1"/>
  <c r="BZ193" i="1"/>
  <c r="BZ195" i="1" s="1"/>
  <c r="BD259" i="1"/>
  <c r="AQ274" i="1"/>
  <c r="AA253" i="1"/>
  <c r="Z294" i="1"/>
  <c r="AO310" i="1"/>
  <c r="N157" i="1"/>
  <c r="N159" i="1" s="1"/>
  <c r="AT202" i="1"/>
  <c r="AT198" i="1"/>
  <c r="BT202" i="1"/>
  <c r="BT198" i="1"/>
  <c r="R238" i="1"/>
  <c r="R234" i="1"/>
  <c r="BS202" i="1"/>
  <c r="BS198" i="1"/>
  <c r="R274" i="1"/>
  <c r="R270" i="1"/>
  <c r="AL274" i="1"/>
  <c r="AL270" i="1"/>
  <c r="I274" i="1"/>
  <c r="I270" i="1"/>
  <c r="AL346" i="1"/>
  <c r="AL342" i="1"/>
  <c r="AS310" i="1"/>
  <c r="AS306" i="1"/>
  <c r="AZ342" i="1"/>
  <c r="AZ346" i="1"/>
  <c r="AL382" i="1"/>
  <c r="AL378" i="1"/>
  <c r="I346" i="1"/>
  <c r="I342" i="1"/>
  <c r="CH310" i="1"/>
  <c r="CH306" i="1"/>
  <c r="T346" i="1"/>
  <c r="T342" i="1"/>
  <c r="J382" i="1"/>
  <c r="J378" i="1"/>
  <c r="AT382" i="1"/>
  <c r="AT378" i="1"/>
  <c r="P382" i="1"/>
  <c r="P378" i="1"/>
  <c r="BA346" i="1"/>
  <c r="BA342" i="1"/>
  <c r="U382" i="1"/>
  <c r="U378" i="1"/>
  <c r="V382" i="1"/>
  <c r="V378" i="1"/>
  <c r="CH414" i="1"/>
  <c r="CH418" i="1"/>
  <c r="BF390" i="1"/>
  <c r="BF395" i="1"/>
  <c r="BF387" i="1"/>
  <c r="BF401" i="1"/>
  <c r="BF385" i="1"/>
  <c r="BF407" i="1" s="1"/>
  <c r="BD395" i="1"/>
  <c r="BF386" i="1"/>
  <c r="BD385" i="1"/>
  <c r="BF400" i="1"/>
  <c r="BF389" i="1"/>
  <c r="BD401" i="1"/>
  <c r="BD391" i="1"/>
  <c r="BD393" i="1"/>
  <c r="BD406" i="1" s="1"/>
  <c r="BF391" i="1"/>
  <c r="BD387" i="1"/>
  <c r="BD397" i="1"/>
  <c r="BD403" i="1"/>
  <c r="BD399" i="1"/>
  <c r="BF398" i="1"/>
  <c r="BD389" i="1"/>
  <c r="BF396" i="1"/>
  <c r="CY396" i="1" s="1"/>
  <c r="AN414" i="1"/>
  <c r="BF399" i="1"/>
  <c r="BF404" i="1"/>
  <c r="BF388" i="1"/>
  <c r="BF403" i="1"/>
  <c r="BF393" i="1"/>
  <c r="BF394" i="1"/>
  <c r="AN418" i="1"/>
  <c r="BF397" i="1"/>
  <c r="CA414" i="1"/>
  <c r="CA418" i="1"/>
  <c r="L418" i="1"/>
  <c r="L414" i="1"/>
  <c r="J418" i="1"/>
  <c r="J414" i="1"/>
  <c r="CG166" i="1"/>
  <c r="CM109" i="1"/>
  <c r="CM112" i="1"/>
  <c r="CM105" i="1"/>
  <c r="CM111" i="1"/>
  <c r="CM114" i="1"/>
  <c r="BY121" i="1"/>
  <c r="BY123" i="1" s="1"/>
  <c r="CM99" i="1"/>
  <c r="CM108" i="1"/>
  <c r="CZ108" i="1" s="1"/>
  <c r="CM106" i="1"/>
  <c r="CM103" i="1"/>
  <c r="CM107" i="1"/>
  <c r="AU121" i="1"/>
  <c r="AU123" i="1" s="1"/>
  <c r="AU125" i="1"/>
  <c r="Q229" i="1"/>
  <c r="Q231" i="1" s="1"/>
  <c r="Q233" i="1"/>
  <c r="AN121" i="1"/>
  <c r="AN123" i="1" s="1"/>
  <c r="AN125" i="1"/>
  <c r="K121" i="1"/>
  <c r="K123" i="1" s="1"/>
  <c r="K125" i="1"/>
  <c r="CF125" i="1"/>
  <c r="CF121" i="1"/>
  <c r="CF123" i="1" s="1"/>
  <c r="CD157" i="1"/>
  <c r="CD159" i="1" s="1"/>
  <c r="CD161" i="1"/>
  <c r="AO193" i="1"/>
  <c r="AO195" i="1" s="1"/>
  <c r="AO197" i="1"/>
  <c r="BU193" i="1"/>
  <c r="BU195" i="1" s="1"/>
  <c r="BU197" i="1"/>
  <c r="BG187" i="1"/>
  <c r="BG173" i="1"/>
  <c r="BG170" i="1"/>
  <c r="BG172" i="1"/>
  <c r="BG169" i="1"/>
  <c r="BG191" i="1" s="1"/>
  <c r="BM184" i="1" s="1"/>
  <c r="BG176" i="1"/>
  <c r="BG182" i="1"/>
  <c r="BG178" i="1"/>
  <c r="BG183" i="1"/>
  <c r="BG188" i="1"/>
  <c r="BG179" i="1"/>
  <c r="BG177" i="1"/>
  <c r="BG184" i="1"/>
  <c r="BG171" i="1"/>
  <c r="BG181" i="1"/>
  <c r="BG180" i="1"/>
  <c r="BG185" i="1"/>
  <c r="AZ233" i="1"/>
  <c r="AZ229" i="1"/>
  <c r="AZ231" i="1" s="1"/>
  <c r="AX193" i="1"/>
  <c r="AX195" i="1" s="1"/>
  <c r="AX197" i="1"/>
  <c r="CN184" i="1"/>
  <c r="CN169" i="1"/>
  <c r="CN186" i="1"/>
  <c r="CN171" i="1"/>
  <c r="CN180" i="1"/>
  <c r="CN170" i="1"/>
  <c r="CN185" i="1"/>
  <c r="CN183" i="1"/>
  <c r="DA183" i="1" s="1"/>
  <c r="CN174" i="1"/>
  <c r="CN177" i="1"/>
  <c r="CN179" i="1"/>
  <c r="CN175" i="1"/>
  <c r="CN188" i="1"/>
  <c r="CN187" i="1"/>
  <c r="CA193" i="1"/>
  <c r="CA195" i="1" s="1"/>
  <c r="CN182" i="1"/>
  <c r="CA197" i="1"/>
  <c r="CN181" i="1"/>
  <c r="CN176" i="1"/>
  <c r="CN178" i="1"/>
  <c r="N197" i="1"/>
  <c r="N193" i="1"/>
  <c r="N195" i="1" s="1"/>
  <c r="BR193" i="1"/>
  <c r="BR197" i="1"/>
  <c r="BX197" i="1"/>
  <c r="BX193" i="1"/>
  <c r="BX195" i="1" s="1"/>
  <c r="BF207" i="1"/>
  <c r="BD205" i="1"/>
  <c r="BF220" i="1"/>
  <c r="BF210" i="1"/>
  <c r="BD207" i="1"/>
  <c r="BD223" i="1"/>
  <c r="BD227" i="1" s="1"/>
  <c r="BJ205" i="1" s="1"/>
  <c r="AR233" i="1"/>
  <c r="BF217" i="1"/>
  <c r="BF218" i="1"/>
  <c r="BF224" i="1"/>
  <c r="BF212" i="1"/>
  <c r="BF215" i="1"/>
  <c r="BF205" i="1"/>
  <c r="BF209" i="1"/>
  <c r="BF227" i="1" s="1"/>
  <c r="BL207" i="1" s="1"/>
  <c r="BF214" i="1"/>
  <c r="BD211" i="1"/>
  <c r="BD217" i="1"/>
  <c r="BF208" i="1"/>
  <c r="BF211" i="1"/>
  <c r="BD209" i="1"/>
  <c r="BF213" i="1"/>
  <c r="BF222" i="1"/>
  <c r="BD213" i="1"/>
  <c r="CF161" i="1"/>
  <c r="CF157" i="1"/>
  <c r="CF159" i="1" s="1"/>
  <c r="BD171" i="1"/>
  <c r="BF176" i="1"/>
  <c r="BF172" i="1"/>
  <c r="BD169" i="1"/>
  <c r="BD173" i="1"/>
  <c r="BD190" i="1" s="1"/>
  <c r="BF187" i="1"/>
  <c r="BF183" i="1"/>
  <c r="BF182" i="1"/>
  <c r="BF178" i="1"/>
  <c r="BF184" i="1"/>
  <c r="AR197" i="1"/>
  <c r="BD179" i="1"/>
  <c r="BF181" i="1"/>
  <c r="BF191" i="1" s="1"/>
  <c r="BL176" i="1" s="1"/>
  <c r="BD183" i="1"/>
  <c r="AR193" i="1"/>
  <c r="AR195" i="1" s="1"/>
  <c r="BD175" i="1"/>
  <c r="BF186" i="1"/>
  <c r="BF188" i="1"/>
  <c r="BD187" i="1"/>
  <c r="BF173" i="1"/>
  <c r="BF185" i="1"/>
  <c r="CY185" i="1" s="1"/>
  <c r="BF175" i="1"/>
  <c r="BF169" i="1"/>
  <c r="BD185" i="1"/>
  <c r="BF174" i="1"/>
  <c r="BT193" i="1"/>
  <c r="BT195" i="1" s="1"/>
  <c r="CM170" i="1"/>
  <c r="CM171" i="1"/>
  <c r="CM180" i="1"/>
  <c r="CZ180" i="1" s="1"/>
  <c r="CM176" i="1"/>
  <c r="CZ176" i="1" s="1"/>
  <c r="CM172" i="1"/>
  <c r="CM173" i="1"/>
  <c r="CM182" i="1"/>
  <c r="CM169" i="1"/>
  <c r="CM175" i="1"/>
  <c r="CM183" i="1"/>
  <c r="CM181" i="1"/>
  <c r="CZ181" i="1" s="1"/>
  <c r="CM185" i="1"/>
  <c r="CM188" i="1"/>
  <c r="CM187" i="1"/>
  <c r="CM177" i="1"/>
  <c r="CM179" i="1"/>
  <c r="U233" i="1"/>
  <c r="U229" i="1"/>
  <c r="U231" i="1" s="1"/>
  <c r="V229" i="1"/>
  <c r="V231" i="1" s="1"/>
  <c r="V233" i="1"/>
  <c r="Z175" i="1"/>
  <c r="X169" i="1"/>
  <c r="X183" i="1"/>
  <c r="Z173" i="1"/>
  <c r="Z169" i="1"/>
  <c r="Z182" i="1"/>
  <c r="Z171" i="1"/>
  <c r="CY171" i="1" s="1"/>
  <c r="Z178" i="1"/>
  <c r="X175" i="1"/>
  <c r="Z174" i="1"/>
  <c r="Z185" i="1"/>
  <c r="X171" i="1"/>
  <c r="Z184" i="1"/>
  <c r="X179" i="1"/>
  <c r="Z183" i="1"/>
  <c r="H193" i="1"/>
  <c r="H195" i="1" s="1"/>
  <c r="Z172" i="1"/>
  <c r="Z187" i="1"/>
  <c r="X185" i="1"/>
  <c r="Z188" i="1"/>
  <c r="Z177" i="1"/>
  <c r="X181" i="1"/>
  <c r="H197" i="1"/>
  <c r="Z181" i="1"/>
  <c r="Z176" i="1"/>
  <c r="AL197" i="1"/>
  <c r="AL193" i="1"/>
  <c r="AQ193" i="1"/>
  <c r="AQ195" i="1" s="1"/>
  <c r="AQ197" i="1"/>
  <c r="CF193" i="1"/>
  <c r="CF195" i="1" s="1"/>
  <c r="CF197" i="1"/>
  <c r="AO157" i="1"/>
  <c r="AO159" i="1" s="1"/>
  <c r="CM133" i="1"/>
  <c r="CM148" i="1"/>
  <c r="CM138" i="1"/>
  <c r="CM146" i="1"/>
  <c r="CM136" i="1"/>
  <c r="CM137" i="1"/>
  <c r="CM142" i="1"/>
  <c r="CM154" i="1" s="1"/>
  <c r="CM139" i="1"/>
  <c r="CM135" i="1"/>
  <c r="BV161" i="1"/>
  <c r="CM134" i="1"/>
  <c r="CM143" i="1"/>
  <c r="CM150" i="1"/>
  <c r="CM149" i="1"/>
  <c r="CM151" i="1"/>
  <c r="CM140" i="1"/>
  <c r="CM152" i="1"/>
  <c r="CM144" i="1"/>
  <c r="CM147" i="1"/>
  <c r="CJ173" i="1"/>
  <c r="CJ187" i="1"/>
  <c r="CL174" i="1"/>
  <c r="CJ183" i="1"/>
  <c r="CW183" i="1" s="1"/>
  <c r="CL178" i="1"/>
  <c r="CL176" i="1"/>
  <c r="CL183" i="1"/>
  <c r="CL173" i="1"/>
  <c r="CL185" i="1"/>
  <c r="CJ169" i="1"/>
  <c r="CL170" i="1"/>
  <c r="CJ181" i="1"/>
  <c r="CJ190" i="1" s="1"/>
  <c r="CJ185" i="1"/>
  <c r="CL169" i="1"/>
  <c r="CL180" i="1"/>
  <c r="CL187" i="1"/>
  <c r="CJ179" i="1"/>
  <c r="CJ171" i="1"/>
  <c r="CL171" i="1"/>
  <c r="CL177" i="1"/>
  <c r="CL191" i="1" s="1"/>
  <c r="CR173" i="1" s="1"/>
  <c r="BW193" i="1"/>
  <c r="BW195" i="1" s="1"/>
  <c r="CL172" i="1"/>
  <c r="G193" i="1"/>
  <c r="G195" i="1" s="1"/>
  <c r="AA179" i="1"/>
  <c r="AA176" i="1"/>
  <c r="AA175" i="1"/>
  <c r="AA178" i="1"/>
  <c r="AA174" i="1"/>
  <c r="CZ174" i="1" s="1"/>
  <c r="AA169" i="1"/>
  <c r="AA183" i="1"/>
  <c r="AA182" i="1"/>
  <c r="AA180" i="1"/>
  <c r="AA185" i="1"/>
  <c r="AA177" i="1"/>
  <c r="AA181" i="1"/>
  <c r="AA184" i="1"/>
  <c r="CZ184" i="1" s="1"/>
  <c r="AA186" i="1"/>
  <c r="AA188" i="1"/>
  <c r="AA170" i="1"/>
  <c r="AA173" i="1"/>
  <c r="BU229" i="1"/>
  <c r="BU231" i="1" s="1"/>
  <c r="BU233" i="1"/>
  <c r="BW233" i="1"/>
  <c r="BW229" i="1"/>
  <c r="BW231" i="1" s="1"/>
  <c r="M193" i="1"/>
  <c r="M195" i="1" s="1"/>
  <c r="AS197" i="1"/>
  <c r="AS193" i="1"/>
  <c r="AS195" i="1" s="1"/>
  <c r="BV229" i="1"/>
  <c r="BV231" i="1" s="1"/>
  <c r="BV233" i="1"/>
  <c r="Z205" i="1"/>
  <c r="X205" i="1"/>
  <c r="Z220" i="1"/>
  <c r="CY220" i="1" s="1"/>
  <c r="Z224" i="1"/>
  <c r="Z219" i="1"/>
  <c r="X215" i="1"/>
  <c r="Z221" i="1"/>
  <c r="X207" i="1"/>
  <c r="Z216" i="1"/>
  <c r="Z222" i="1"/>
  <c r="X213" i="1"/>
  <c r="CW213" i="1" s="1"/>
  <c r="Z211" i="1"/>
  <c r="Z217" i="1"/>
  <c r="Z208" i="1"/>
  <c r="Z214" i="1"/>
  <c r="Z212" i="1"/>
  <c r="R229" i="1"/>
  <c r="R231" i="1" s="1"/>
  <c r="X209" i="1"/>
  <c r="X223" i="1"/>
  <c r="CW223" i="1" s="1"/>
  <c r="Z210" i="1"/>
  <c r="Z218" i="1"/>
  <c r="Z215" i="1"/>
  <c r="BT229" i="1"/>
  <c r="BT231" i="1" s="1"/>
  <c r="BT233" i="1"/>
  <c r="CH229" i="1"/>
  <c r="CH231" i="1" s="1"/>
  <c r="CH233" i="1"/>
  <c r="CL207" i="1"/>
  <c r="CY207" i="1" s="1"/>
  <c r="BR233" i="1"/>
  <c r="CJ213" i="1"/>
  <c r="CL222" i="1"/>
  <c r="CL223" i="1"/>
  <c r="CJ209" i="1"/>
  <c r="CL214" i="1"/>
  <c r="CL224" i="1"/>
  <c r="CJ217" i="1"/>
  <c r="CJ227" i="1" s="1"/>
  <c r="CP217" i="1" s="1"/>
  <c r="CL217" i="1"/>
  <c r="CL208" i="1"/>
  <c r="CJ205" i="1"/>
  <c r="CL216" i="1"/>
  <c r="CL212" i="1"/>
  <c r="CJ207" i="1"/>
  <c r="CL206" i="1"/>
  <c r="CL205" i="1"/>
  <c r="CL227" i="1" s="1"/>
  <c r="CR207" i="1" s="1"/>
  <c r="CL218" i="1"/>
  <c r="CL215" i="1"/>
  <c r="CJ215" i="1"/>
  <c r="CJ211" i="1"/>
  <c r="CL219" i="1"/>
  <c r="CL210" i="1"/>
  <c r="CJ219" i="1"/>
  <c r="BX229" i="1"/>
  <c r="BX231" i="1" s="1"/>
  <c r="BX233" i="1"/>
  <c r="AO229" i="1"/>
  <c r="AO231" i="1" s="1"/>
  <c r="AO233" i="1"/>
  <c r="CC229" i="1"/>
  <c r="CC231" i="1" s="1"/>
  <c r="CC233" i="1"/>
  <c r="CB229" i="1"/>
  <c r="CB231" i="1" s="1"/>
  <c r="CB233" i="1"/>
  <c r="J229" i="1"/>
  <c r="J231" i="1" s="1"/>
  <c r="J233" i="1"/>
  <c r="AM229" i="1"/>
  <c r="AM231" i="1" s="1"/>
  <c r="AM233" i="1"/>
  <c r="CL243" i="1"/>
  <c r="CJ241" i="1"/>
  <c r="CL241" i="1"/>
  <c r="CJ245" i="1"/>
  <c r="CL248" i="1"/>
  <c r="CL263" i="1" s="1"/>
  <c r="CR246" i="1" s="1"/>
  <c r="CJ259" i="1"/>
  <c r="CL253" i="1"/>
  <c r="CL250" i="1"/>
  <c r="CL251" i="1"/>
  <c r="CL245" i="1"/>
  <c r="CJ243" i="1"/>
  <c r="CL256" i="1"/>
  <c r="CJ249" i="1"/>
  <c r="CW249" i="1" s="1"/>
  <c r="CJ251" i="1"/>
  <c r="CJ255" i="1"/>
  <c r="CL242" i="1"/>
  <c r="CL259" i="1"/>
  <c r="CJ257" i="1"/>
  <c r="CL257" i="1"/>
  <c r="BT269" i="1"/>
  <c r="CJ247" i="1"/>
  <c r="CW247" i="1" s="1"/>
  <c r="CL249" i="1"/>
  <c r="CJ253" i="1"/>
  <c r="CL254" i="1"/>
  <c r="AS229" i="1"/>
  <c r="AS231" i="1" s="1"/>
  <c r="AS233" i="1"/>
  <c r="CN209" i="1"/>
  <c r="CN210" i="1"/>
  <c r="CN205" i="1"/>
  <c r="CN222" i="1"/>
  <c r="CN214" i="1"/>
  <c r="CN212" i="1"/>
  <c r="CN215" i="1"/>
  <c r="CN213" i="1"/>
  <c r="CN211" i="1"/>
  <c r="CN220" i="1"/>
  <c r="CN218" i="1"/>
  <c r="DA218" i="1" s="1"/>
  <c r="CN216" i="1"/>
  <c r="DA216" i="1" s="1"/>
  <c r="CN217" i="1"/>
  <c r="CN224" i="1"/>
  <c r="CN219" i="1"/>
  <c r="CN207" i="1"/>
  <c r="CN206" i="1"/>
  <c r="CC265" i="1"/>
  <c r="CC267" i="1" s="1"/>
  <c r="CC269" i="1"/>
  <c r="AW301" i="1"/>
  <c r="AW303" i="1" s="1"/>
  <c r="AW305" i="1"/>
  <c r="AT337" i="1"/>
  <c r="AT339" i="1" s="1"/>
  <c r="AT341" i="1"/>
  <c r="CM208" i="1"/>
  <c r="CM222" i="1"/>
  <c r="CM205" i="1"/>
  <c r="CM221" i="1"/>
  <c r="CM226" i="1" s="1"/>
  <c r="CM211" i="1"/>
  <c r="CM218" i="1"/>
  <c r="CM217" i="1"/>
  <c r="CM220" i="1"/>
  <c r="CM215" i="1"/>
  <c r="CM212" i="1"/>
  <c r="CM223" i="1"/>
  <c r="CM224" i="1"/>
  <c r="CM207" i="1"/>
  <c r="CM210" i="1"/>
  <c r="CM206" i="1"/>
  <c r="CM209" i="1"/>
  <c r="CM214" i="1"/>
  <c r="CM219" i="1"/>
  <c r="S265" i="1"/>
  <c r="S267" i="1" s="1"/>
  <c r="S269" i="1"/>
  <c r="AP265" i="1"/>
  <c r="AP267" i="1" s="1"/>
  <c r="AP269" i="1"/>
  <c r="CD265" i="1"/>
  <c r="CD267" i="1" s="1"/>
  <c r="CD269" i="1"/>
  <c r="N269" i="1"/>
  <c r="N265" i="1"/>
  <c r="N267" i="1" s="1"/>
  <c r="L301" i="1"/>
  <c r="L303" i="1" s="1"/>
  <c r="L305" i="1"/>
  <c r="BW269" i="1"/>
  <c r="BW265" i="1"/>
  <c r="BW267" i="1" s="1"/>
  <c r="I265" i="1"/>
  <c r="I267" i="1" s="1"/>
  <c r="I269" i="1"/>
  <c r="AA205" i="1"/>
  <c r="AA212" i="1"/>
  <c r="AA208" i="1"/>
  <c r="AA215" i="1"/>
  <c r="CZ215" i="1" s="1"/>
  <c r="AA206" i="1"/>
  <c r="AA220" i="1"/>
  <c r="AA210" i="1"/>
  <c r="AA221" i="1"/>
  <c r="AA219" i="1"/>
  <c r="AA216" i="1"/>
  <c r="AA211" i="1"/>
  <c r="AA207" i="1"/>
  <c r="AA226" i="1" s="1"/>
  <c r="AA222" i="1"/>
  <c r="AA209" i="1"/>
  <c r="AA214" i="1"/>
  <c r="Z244" i="1"/>
  <c r="Z241" i="1"/>
  <c r="Z246" i="1"/>
  <c r="Z242" i="1"/>
  <c r="Z243" i="1"/>
  <c r="Z262" i="1" s="1"/>
  <c r="R269" i="1"/>
  <c r="Z248" i="1"/>
  <c r="X253" i="1"/>
  <c r="Z256" i="1"/>
  <c r="X247" i="1"/>
  <c r="X259" i="1"/>
  <c r="X249" i="1"/>
  <c r="X245" i="1"/>
  <c r="CW245" i="1" s="1"/>
  <c r="Z251" i="1"/>
  <c r="X255" i="1"/>
  <c r="Z255" i="1"/>
  <c r="Z258" i="1"/>
  <c r="X241" i="1"/>
  <c r="X251" i="1"/>
  <c r="Z253" i="1"/>
  <c r="Z259" i="1"/>
  <c r="CY259" i="1" s="1"/>
  <c r="X257" i="1"/>
  <c r="Z252" i="1"/>
  <c r="Z245" i="1"/>
  <c r="Z250" i="1"/>
  <c r="Z260" i="1"/>
  <c r="Z247" i="1"/>
  <c r="Z257" i="1"/>
  <c r="X243" i="1"/>
  <c r="X263" i="1" s="1"/>
  <c r="AD241" i="1" s="1"/>
  <c r="AO265" i="1"/>
  <c r="AO267" i="1" s="1"/>
  <c r="AO269" i="1"/>
  <c r="BV265" i="1"/>
  <c r="BV267" i="1" s="1"/>
  <c r="BV269" i="1"/>
  <c r="L265" i="1"/>
  <c r="L267" i="1" s="1"/>
  <c r="L269" i="1"/>
  <c r="AB259" i="1"/>
  <c r="AB250" i="1"/>
  <c r="DA250" i="1" s="1"/>
  <c r="AB256" i="1"/>
  <c r="AB243" i="1"/>
  <c r="AB246" i="1"/>
  <c r="AB253" i="1"/>
  <c r="AB241" i="1"/>
  <c r="AB255" i="1"/>
  <c r="AB252" i="1"/>
  <c r="AB242" i="1"/>
  <c r="AB262" i="1" s="1"/>
  <c r="AB245" i="1"/>
  <c r="AB258" i="1"/>
  <c r="AB257" i="1"/>
  <c r="AB248" i="1"/>
  <c r="AB244" i="1"/>
  <c r="AB260" i="1"/>
  <c r="AB254" i="1"/>
  <c r="V265" i="1"/>
  <c r="V267" i="1" s="1"/>
  <c r="AB251" i="1"/>
  <c r="BG213" i="1"/>
  <c r="BG221" i="1"/>
  <c r="BG215" i="1"/>
  <c r="BG209" i="1"/>
  <c r="BG218" i="1"/>
  <c r="BG222" i="1"/>
  <c r="BG216" i="1"/>
  <c r="CZ216" i="1" s="1"/>
  <c r="BG217" i="1"/>
  <c r="BG211" i="1"/>
  <c r="BG219" i="1"/>
  <c r="BG206" i="1"/>
  <c r="BG212" i="1"/>
  <c r="BG208" i="1"/>
  <c r="BG220" i="1"/>
  <c r="BG224" i="1"/>
  <c r="CZ224" i="1" s="1"/>
  <c r="BG214" i="1"/>
  <c r="BD245" i="1"/>
  <c r="BD249" i="1"/>
  <c r="BF259" i="1"/>
  <c r="BF249" i="1"/>
  <c r="BD255" i="1"/>
  <c r="BF241" i="1"/>
  <c r="BD251" i="1"/>
  <c r="BD262" i="1" s="1"/>
  <c r="BF244" i="1"/>
  <c r="BD243" i="1"/>
  <c r="BF253" i="1"/>
  <c r="BD257" i="1"/>
  <c r="BD247" i="1"/>
  <c r="BF252" i="1"/>
  <c r="BF246" i="1"/>
  <c r="BD253" i="1"/>
  <c r="CW253" i="1" s="1"/>
  <c r="BF260" i="1"/>
  <c r="BF257" i="1"/>
  <c r="BD241" i="1"/>
  <c r="BF247" i="1"/>
  <c r="AV269" i="1"/>
  <c r="BF251" i="1"/>
  <c r="CG269" i="1"/>
  <c r="CG265" i="1"/>
  <c r="CG267" i="1" s="1"/>
  <c r="T265" i="1"/>
  <c r="T267" i="1" s="1"/>
  <c r="T269" i="1"/>
  <c r="AQ269" i="1"/>
  <c r="AU265" i="1"/>
  <c r="AU267" i="1" s="1"/>
  <c r="AU269" i="1"/>
  <c r="CJ293" i="1"/>
  <c r="CL277" i="1"/>
  <c r="CL292" i="1"/>
  <c r="CY292" i="1" s="1"/>
  <c r="CL294" i="1"/>
  <c r="CE305" i="1"/>
  <c r="CJ277" i="1"/>
  <c r="CE301" i="1"/>
  <c r="CE303" i="1" s="1"/>
  <c r="CJ283" i="1"/>
  <c r="CL279" i="1"/>
  <c r="CL283" i="1"/>
  <c r="CJ281" i="1"/>
  <c r="CW281" i="1" s="1"/>
  <c r="CL280" i="1"/>
  <c r="CJ289" i="1"/>
  <c r="CL285" i="1"/>
  <c r="CJ295" i="1"/>
  <c r="CJ287" i="1"/>
  <c r="CL287" i="1"/>
  <c r="CL282" i="1"/>
  <c r="CJ279" i="1"/>
  <c r="CW279" i="1" s="1"/>
  <c r="CL284" i="1"/>
  <c r="CL289" i="1"/>
  <c r="CL293" i="1"/>
  <c r="CJ291" i="1"/>
  <c r="CJ285" i="1"/>
  <c r="CL295" i="1"/>
  <c r="CL296" i="1"/>
  <c r="CL291" i="1"/>
  <c r="CL299" i="1" s="1"/>
  <c r="CR284" i="1" s="1"/>
  <c r="CL286" i="1"/>
  <c r="AS341" i="1"/>
  <c r="AS337" i="1"/>
  <c r="AS339" i="1" s="1"/>
  <c r="AP301" i="1"/>
  <c r="AP303" i="1" s="1"/>
  <c r="BF317" i="1"/>
  <c r="AA242" i="1"/>
  <c r="Z282" i="1"/>
  <c r="BF279" i="1"/>
  <c r="CY279" i="1" s="1"/>
  <c r="BF364" i="1"/>
  <c r="CL328" i="1"/>
  <c r="Z322" i="1"/>
  <c r="X351" i="1"/>
  <c r="CL366" i="1"/>
  <c r="CL401" i="1"/>
  <c r="AR418" i="1"/>
  <c r="AR414" i="1"/>
  <c r="AR415" i="1" s="1"/>
  <c r="AS414" i="1"/>
  <c r="AS418" i="1"/>
  <c r="CF418" i="1"/>
  <c r="CF414" i="1"/>
  <c r="N414" i="1"/>
  <c r="N418" i="1"/>
  <c r="AM418" i="1"/>
  <c r="AM414" i="1"/>
  <c r="AM416" i="1" s="1"/>
  <c r="AN166" i="1"/>
  <c r="AN162" i="1"/>
  <c r="AT166" i="1"/>
  <c r="AT162" i="1"/>
  <c r="Q166" i="1"/>
  <c r="Q162" i="1"/>
  <c r="BD133" i="1"/>
  <c r="BF136" i="1"/>
  <c r="CY136" i="1" s="1"/>
  <c r="BF138" i="1"/>
  <c r="BF141" i="1"/>
  <c r="BF148" i="1"/>
  <c r="BF134" i="1"/>
  <c r="BD137" i="1"/>
  <c r="BF143" i="1"/>
  <c r="BF151" i="1"/>
  <c r="BD141" i="1"/>
  <c r="BD155" i="1" s="1"/>
  <c r="BJ133" i="1" s="1"/>
  <c r="BF150" i="1"/>
  <c r="BF137" i="1"/>
  <c r="BD145" i="1"/>
  <c r="BF139" i="1"/>
  <c r="BF152" i="1"/>
  <c r="AU157" i="1"/>
  <c r="AU159" i="1" s="1"/>
  <c r="BF146" i="1"/>
  <c r="AU161" i="1"/>
  <c r="BD135" i="1"/>
  <c r="BF145" i="1"/>
  <c r="BF135" i="1"/>
  <c r="BD151" i="1"/>
  <c r="BF142" i="1"/>
  <c r="X115" i="1"/>
  <c r="X107" i="1"/>
  <c r="Z99" i="1"/>
  <c r="CY99" i="1" s="1"/>
  <c r="X111" i="1"/>
  <c r="Z108" i="1"/>
  <c r="Z98" i="1"/>
  <c r="X101" i="1"/>
  <c r="Z104" i="1"/>
  <c r="Z107" i="1"/>
  <c r="Z103" i="1"/>
  <c r="Z114" i="1"/>
  <c r="CY114" i="1" s="1"/>
  <c r="Z113" i="1"/>
  <c r="Z101" i="1"/>
  <c r="X97" i="1"/>
  <c r="X109" i="1"/>
  <c r="Z106" i="1"/>
  <c r="Z110" i="1"/>
  <c r="Z102" i="1"/>
  <c r="Z97" i="1"/>
  <c r="Z119" i="1" s="1"/>
  <c r="AF99" i="1" s="1"/>
  <c r="X99" i="1"/>
  <c r="Z116" i="1"/>
  <c r="Z112" i="1"/>
  <c r="X105" i="1"/>
  <c r="Z105" i="1"/>
  <c r="Z100" i="1"/>
  <c r="O130" i="1"/>
  <c r="X113" i="1"/>
  <c r="X119" i="1" s="1"/>
  <c r="AD113" i="1" s="1"/>
  <c r="F193" i="1"/>
  <c r="F197" i="1"/>
  <c r="AA143" i="1"/>
  <c r="AA148" i="1"/>
  <c r="AA139" i="1"/>
  <c r="AA144" i="1"/>
  <c r="AA141" i="1"/>
  <c r="AA133" i="1"/>
  <c r="AA155" i="1" s="1"/>
  <c r="AG151" i="1" s="1"/>
  <c r="AA140" i="1"/>
  <c r="AA147" i="1"/>
  <c r="AA134" i="1"/>
  <c r="AA142" i="1"/>
  <c r="AA146" i="1"/>
  <c r="AA152" i="1"/>
  <c r="AA150" i="1"/>
  <c r="AA135" i="1"/>
  <c r="CZ135" i="1" s="1"/>
  <c r="AA138" i="1"/>
  <c r="AA136" i="1"/>
  <c r="AA151" i="1"/>
  <c r="K161" i="1"/>
  <c r="BS157" i="1"/>
  <c r="BS159" i="1" s="1"/>
  <c r="BS161" i="1"/>
  <c r="AO126" i="1"/>
  <c r="AO130" i="1"/>
  <c r="BG150" i="1"/>
  <c r="BG148" i="1"/>
  <c r="BG143" i="1"/>
  <c r="BG135" i="1"/>
  <c r="BG145" i="1"/>
  <c r="BG152" i="1"/>
  <c r="BG142" i="1"/>
  <c r="BG138" i="1"/>
  <c r="BG154" i="1" s="1"/>
  <c r="BG147" i="1"/>
  <c r="BG136" i="1"/>
  <c r="BG137" i="1"/>
  <c r="BG151" i="1"/>
  <c r="BG134" i="1"/>
  <c r="BG149" i="1"/>
  <c r="BG144" i="1"/>
  <c r="BG139" i="1"/>
  <c r="CZ139" i="1" s="1"/>
  <c r="BG140" i="1"/>
  <c r="BG146" i="1"/>
  <c r="BF114" i="1"/>
  <c r="H125" i="1"/>
  <c r="BF112" i="1"/>
  <c r="AS121" i="1"/>
  <c r="AS123" i="1" s="1"/>
  <c r="BF147" i="1"/>
  <c r="AX162" i="1"/>
  <c r="AX163" i="1" s="1"/>
  <c r="AX165" i="1" s="1"/>
  <c r="BT157" i="1"/>
  <c r="BT159" i="1" s="1"/>
  <c r="BF140" i="1"/>
  <c r="CM141" i="1"/>
  <c r="BG133" i="1"/>
  <c r="CL144" i="1"/>
  <c r="BF179" i="1"/>
  <c r="AS202" i="1"/>
  <c r="Z186" i="1"/>
  <c r="CL184" i="1"/>
  <c r="AR238" i="1"/>
  <c r="BR234" i="1"/>
  <c r="AX233" i="1"/>
  <c r="N234" i="1"/>
  <c r="M238" i="1"/>
  <c r="AA218" i="1"/>
  <c r="Z206" i="1"/>
  <c r="Z226" i="1" s="1"/>
  <c r="BD219" i="1"/>
  <c r="N229" i="1"/>
  <c r="N231" i="1" s="1"/>
  <c r="Z209" i="1"/>
  <c r="L234" i="1"/>
  <c r="BB229" i="1"/>
  <c r="BB231" i="1" s="1"/>
  <c r="AA217" i="1"/>
  <c r="G270" i="1"/>
  <c r="AS274" i="1"/>
  <c r="AR274" i="1"/>
  <c r="AR269" i="1"/>
  <c r="M274" i="1"/>
  <c r="T274" i="1"/>
  <c r="CL281" i="1"/>
  <c r="BF286" i="1"/>
  <c r="BV305" i="1"/>
  <c r="T166" i="1"/>
  <c r="T162" i="1"/>
  <c r="AR161" i="1"/>
  <c r="AR157" i="1"/>
  <c r="AR159" i="1" s="1"/>
  <c r="AN130" i="1"/>
  <c r="AN126" i="1"/>
  <c r="AL166" i="1"/>
  <c r="AL162" i="1"/>
  <c r="AL163" i="1" s="1"/>
  <c r="BZ238" i="1"/>
  <c r="BZ234" i="1"/>
  <c r="H202" i="1"/>
  <c r="H198" i="1"/>
  <c r="AR202" i="1"/>
  <c r="AR198" i="1"/>
  <c r="AN198" i="1"/>
  <c r="G166" i="1"/>
  <c r="G162" i="1"/>
  <c r="BY202" i="1"/>
  <c r="BY198" i="1"/>
  <c r="AW238" i="1"/>
  <c r="AW234" i="1"/>
  <c r="BU238" i="1"/>
  <c r="BU234" i="1"/>
  <c r="AY238" i="1"/>
  <c r="AY234" i="1"/>
  <c r="AU274" i="1"/>
  <c r="AU270" i="1"/>
  <c r="BT270" i="1"/>
  <c r="BT274" i="1"/>
  <c r="AT274" i="1"/>
  <c r="AT270" i="1"/>
  <c r="BW274" i="1"/>
  <c r="BW270" i="1"/>
  <c r="CA274" i="1"/>
  <c r="CA270" i="1"/>
  <c r="BV310" i="1"/>
  <c r="BV306" i="1"/>
  <c r="L346" i="1"/>
  <c r="L342" i="1"/>
  <c r="AO342" i="1"/>
  <c r="AO343" i="1" s="1"/>
  <c r="AO345" i="1" s="1"/>
  <c r="AO346" i="1"/>
  <c r="BR382" i="1"/>
  <c r="BR378" i="1"/>
  <c r="S382" i="1"/>
  <c r="S378" i="1"/>
  <c r="BY382" i="1"/>
  <c r="BY378" i="1"/>
  <c r="BW382" i="1"/>
  <c r="BW378" i="1"/>
  <c r="BX382" i="1"/>
  <c r="BX378" i="1"/>
  <c r="AU382" i="1"/>
  <c r="AU378" i="1"/>
  <c r="AS378" i="1"/>
  <c r="AS382" i="1"/>
  <c r="AY418" i="1"/>
  <c r="AY414" i="1"/>
  <c r="AV418" i="1"/>
  <c r="AV414" i="1"/>
  <c r="BT418" i="1"/>
  <c r="BT414" i="1"/>
  <c r="AT418" i="1"/>
  <c r="AT414" i="1"/>
  <c r="CE418" i="1"/>
  <c r="CE414" i="1"/>
  <c r="H94" i="1"/>
  <c r="BF116" i="1"/>
  <c r="BD107" i="1"/>
  <c r="N130" i="1"/>
  <c r="CM145" i="1"/>
  <c r="BD147" i="1"/>
  <c r="AO162" i="1"/>
  <c r="AO163" i="1" s="1"/>
  <c r="AO165" i="1" s="1"/>
  <c r="BD139" i="1"/>
  <c r="R166" i="1"/>
  <c r="BG174" i="1"/>
  <c r="O198" i="1"/>
  <c r="BW202" i="1"/>
  <c r="CM174" i="1"/>
  <c r="CH197" i="1"/>
  <c r="X173" i="1"/>
  <c r="X191" i="1" s="1"/>
  <c r="AD169" i="1" s="1"/>
  <c r="BS197" i="1"/>
  <c r="CA234" i="1"/>
  <c r="CL221" i="1"/>
  <c r="AT238" i="1"/>
  <c r="Z213" i="1"/>
  <c r="CL209" i="1"/>
  <c r="AT229" i="1"/>
  <c r="AT231" i="1" s="1"/>
  <c r="AA223" i="1"/>
  <c r="BF255" i="1"/>
  <c r="CB269" i="1"/>
  <c r="Q270" i="1"/>
  <c r="P270" i="1"/>
  <c r="AV265" i="1"/>
  <c r="AV267" i="1" s="1"/>
  <c r="U269" i="1"/>
  <c r="BS270" i="1"/>
  <c r="AB247" i="1"/>
  <c r="BZ306" i="1"/>
  <c r="CE306" i="1"/>
  <c r="CL288" i="1"/>
  <c r="BF402" i="1"/>
  <c r="AA137" i="1"/>
  <c r="CN98" i="1"/>
  <c r="AQ121" i="1"/>
  <c r="AQ123" i="1" s="1"/>
  <c r="AQ125" i="1"/>
  <c r="N125" i="1"/>
  <c r="N121" i="1"/>
  <c r="N123" i="1" s="1"/>
  <c r="CM98" i="1"/>
  <c r="AL229" i="1"/>
  <c r="AL233" i="1"/>
  <c r="AU193" i="1"/>
  <c r="AU195" i="1" s="1"/>
  <c r="AU197" i="1"/>
  <c r="AM166" i="1"/>
  <c r="AM162" i="1"/>
  <c r="G161" i="1"/>
  <c r="G157" i="1"/>
  <c r="G159" i="1" s="1"/>
  <c r="BW161" i="1"/>
  <c r="BW157" i="1"/>
  <c r="BW159" i="1" s="1"/>
  <c r="AY162" i="1"/>
  <c r="X133" i="1"/>
  <c r="Z144" i="1"/>
  <c r="CY144" i="1" s="1"/>
  <c r="X149" i="1"/>
  <c r="Z133" i="1"/>
  <c r="X143" i="1"/>
  <c r="Z134" i="1"/>
  <c r="Z138" i="1"/>
  <c r="S161" i="1"/>
  <c r="Z152" i="1"/>
  <c r="Z145" i="1"/>
  <c r="CY145" i="1" s="1"/>
  <c r="X151" i="1"/>
  <c r="Z139" i="1"/>
  <c r="X141" i="1"/>
  <c r="Z149" i="1"/>
  <c r="X147" i="1"/>
  <c r="Z146" i="1"/>
  <c r="Z136" i="1"/>
  <c r="X139" i="1"/>
  <c r="X155" i="1" s="1"/>
  <c r="AD143" i="1" s="1"/>
  <c r="Z147" i="1"/>
  <c r="X145" i="1"/>
  <c r="Z141" i="1"/>
  <c r="Z150" i="1"/>
  <c r="X137" i="1"/>
  <c r="X135" i="1"/>
  <c r="Z140" i="1"/>
  <c r="Z137" i="1"/>
  <c r="Z155" i="1" s="1"/>
  <c r="AF144" i="1" s="1"/>
  <c r="BG102" i="1"/>
  <c r="BG107" i="1"/>
  <c r="BG108" i="1"/>
  <c r="BG99" i="1"/>
  <c r="BG114" i="1"/>
  <c r="BG105" i="1"/>
  <c r="BG111" i="1"/>
  <c r="BG110" i="1"/>
  <c r="CZ110" i="1" s="1"/>
  <c r="BG106" i="1"/>
  <c r="BG97" i="1"/>
  <c r="BG113" i="1"/>
  <c r="BG115" i="1"/>
  <c r="BG104" i="1"/>
  <c r="BG101" i="1"/>
  <c r="BG109" i="1"/>
  <c r="BG98" i="1"/>
  <c r="BG119" i="1" s="1"/>
  <c r="BM116" i="1" s="1"/>
  <c r="BG116" i="1"/>
  <c r="AM157" i="1"/>
  <c r="AM159" i="1" s="1"/>
  <c r="AM161" i="1"/>
  <c r="S130" i="1"/>
  <c r="S126" i="1"/>
  <c r="AU202" i="1"/>
  <c r="AU198" i="1"/>
  <c r="AU200" i="1" s="1"/>
  <c r="AO238" i="1"/>
  <c r="AO234" i="1"/>
  <c r="BB238" i="1"/>
  <c r="BB234" i="1"/>
  <c r="L274" i="1"/>
  <c r="L270" i="1"/>
  <c r="CF346" i="1"/>
  <c r="CF342" i="1"/>
  <c r="CF343" i="1" s="1"/>
  <c r="CF345" i="1" s="1"/>
  <c r="CH274" i="1"/>
  <c r="CH270" i="1"/>
  <c r="AR310" i="1"/>
  <c r="AR306" i="1"/>
  <c r="AW310" i="1"/>
  <c r="AW306" i="1"/>
  <c r="AL306" i="1"/>
  <c r="BB346" i="1"/>
  <c r="BB342" i="1"/>
  <c r="AN346" i="1"/>
  <c r="AN342" i="1"/>
  <c r="CA346" i="1"/>
  <c r="CA342" i="1"/>
  <c r="AP346" i="1"/>
  <c r="AP342" i="1"/>
  <c r="U346" i="1"/>
  <c r="U342" i="1"/>
  <c r="AO382" i="1"/>
  <c r="AO378" i="1"/>
  <c r="CB346" i="1"/>
  <c r="CB342" i="1"/>
  <c r="V342" i="1"/>
  <c r="V346" i="1"/>
  <c r="AX378" i="1"/>
  <c r="AX380" i="1" s="1"/>
  <c r="AX382" i="1"/>
  <c r="BZ346" i="1"/>
  <c r="BZ342" i="1"/>
  <c r="AZ414" i="1"/>
  <c r="AZ418" i="1"/>
  <c r="CB382" i="1"/>
  <c r="CB378" i="1"/>
  <c r="M378" i="1"/>
  <c r="M380" i="1" s="1"/>
  <c r="M382" i="1"/>
  <c r="BS382" i="1"/>
  <c r="BS378" i="1"/>
  <c r="Q378" i="1"/>
  <c r="Q382" i="1"/>
  <c r="G382" i="1"/>
  <c r="G378" i="1"/>
  <c r="BX414" i="1"/>
  <c r="BX416" i="1" s="1"/>
  <c r="BX418" i="1"/>
  <c r="CC418" i="1"/>
  <c r="CC414" i="1"/>
  <c r="T414" i="1"/>
  <c r="T418" i="1"/>
  <c r="AP418" i="1"/>
  <c r="AP414" i="1"/>
  <c r="CG418" i="1"/>
  <c r="CG414" i="1"/>
  <c r="BV418" i="1"/>
  <c r="BV414" i="1"/>
  <c r="BF115" i="1"/>
  <c r="BD103" i="1"/>
  <c r="CM97" i="1"/>
  <c r="BA121" i="1"/>
  <c r="BA123" i="1" s="1"/>
  <c r="AA145" i="1"/>
  <c r="CZ145" i="1" s="1"/>
  <c r="F162" i="1"/>
  <c r="CH202" i="1"/>
  <c r="CL182" i="1"/>
  <c r="CM178" i="1"/>
  <c r="BY193" i="1"/>
  <c r="BY195" i="1" s="1"/>
  <c r="CM186" i="1"/>
  <c r="M198" i="1"/>
  <c r="DA182" i="1"/>
  <c r="X177" i="1"/>
  <c r="CJ175" i="1"/>
  <c r="BB197" i="1"/>
  <c r="CL175" i="1"/>
  <c r="CJ223" i="1"/>
  <c r="BG223" i="1"/>
  <c r="X211" i="1"/>
  <c r="AL238" i="1"/>
  <c r="X219" i="1"/>
  <c r="BF219" i="1"/>
  <c r="H265" i="1"/>
  <c r="H267" i="1" s="1"/>
  <c r="AA248" i="1"/>
  <c r="BF243" i="1"/>
  <c r="BT265" i="1"/>
  <c r="BT267" i="1" s="1"/>
  <c r="BR306" i="1"/>
  <c r="BS306" i="1"/>
  <c r="BS307" i="1" s="1"/>
  <c r="BS309" i="1" s="1"/>
  <c r="BW306" i="1"/>
  <c r="BF289" i="1"/>
  <c r="L130" i="1"/>
  <c r="CJ137" i="1"/>
  <c r="CJ135" i="1"/>
  <c r="CL133" i="1"/>
  <c r="CL150" i="1"/>
  <c r="CJ141" i="1"/>
  <c r="CJ154" i="1" s="1"/>
  <c r="CL149" i="1"/>
  <c r="CL143" i="1"/>
  <c r="CL134" i="1"/>
  <c r="CJ133" i="1"/>
  <c r="CL146" i="1"/>
  <c r="CL152" i="1"/>
  <c r="CL145" i="1"/>
  <c r="CJ151" i="1"/>
  <c r="CL139" i="1"/>
  <c r="CL151" i="1"/>
  <c r="CJ149" i="1"/>
  <c r="CJ139" i="1"/>
  <c r="CL141" i="1"/>
  <c r="CL138" i="1"/>
  <c r="BT161" i="1"/>
  <c r="CJ145" i="1"/>
  <c r="CL148" i="1"/>
  <c r="AT130" i="1"/>
  <c r="AT126" i="1"/>
  <c r="CJ103" i="1"/>
  <c r="CJ99" i="1"/>
  <c r="CJ111" i="1"/>
  <c r="CL99" i="1"/>
  <c r="CL109" i="1"/>
  <c r="CY109" i="1" s="1"/>
  <c r="CL103" i="1"/>
  <c r="CJ109" i="1"/>
  <c r="CL107" i="1"/>
  <c r="CL115" i="1"/>
  <c r="CL113" i="1"/>
  <c r="CL98" i="1"/>
  <c r="CL106" i="1"/>
  <c r="CL108" i="1"/>
  <c r="CY108" i="1" s="1"/>
  <c r="CJ97" i="1"/>
  <c r="CJ115" i="1"/>
  <c r="CL97" i="1"/>
  <c r="CL114" i="1"/>
  <c r="CJ107" i="1"/>
  <c r="CL101" i="1"/>
  <c r="CC125" i="1"/>
  <c r="CL116" i="1"/>
  <c r="CY116" i="1" s="1"/>
  <c r="BD99" i="1"/>
  <c r="BD113" i="1"/>
  <c r="BF97" i="1"/>
  <c r="BF106" i="1"/>
  <c r="BD109" i="1"/>
  <c r="BF101" i="1"/>
  <c r="BF107" i="1"/>
  <c r="BF105" i="1"/>
  <c r="CY105" i="1" s="1"/>
  <c r="BF110" i="1"/>
  <c r="AO121" i="1"/>
  <c r="AO123" i="1" s="1"/>
  <c r="BD97" i="1"/>
  <c r="BD111" i="1"/>
  <c r="BD115" i="1"/>
  <c r="AO125" i="1"/>
  <c r="BF108" i="1"/>
  <c r="BF102" i="1"/>
  <c r="CY102" i="1" s="1"/>
  <c r="BF113" i="1"/>
  <c r="BD101" i="1"/>
  <c r="BF100" i="1"/>
  <c r="BF99" i="1"/>
  <c r="BF109" i="1"/>
  <c r="BF98" i="1"/>
  <c r="CC202" i="1"/>
  <c r="CC198" i="1"/>
  <c r="CC200" i="1" s="1"/>
  <c r="AR166" i="1"/>
  <c r="AR162" i="1"/>
  <c r="BX274" i="1"/>
  <c r="BX270" i="1"/>
  <c r="CG238" i="1"/>
  <c r="AN310" i="1"/>
  <c r="AN306" i="1"/>
  <c r="CF274" i="1"/>
  <c r="CF270" i="1"/>
  <c r="AN270" i="1"/>
  <c r="AM310" i="1"/>
  <c r="AM306" i="1"/>
  <c r="O310" i="1"/>
  <c r="O306" i="1"/>
  <c r="AW346" i="1"/>
  <c r="AW342" i="1"/>
  <c r="AW343" i="1" s="1"/>
  <c r="AW345" i="1" s="1"/>
  <c r="R346" i="1"/>
  <c r="R342" i="1"/>
  <c r="CH346" i="1"/>
  <c r="CH342" i="1"/>
  <c r="BV346" i="1"/>
  <c r="BV342" i="1"/>
  <c r="AB35" i="1"/>
  <c r="AB27" i="1"/>
  <c r="AB43" i="1"/>
  <c r="AB40" i="1"/>
  <c r="AB41" i="1"/>
  <c r="AB36" i="1"/>
  <c r="AB26" i="1"/>
  <c r="AB42" i="1"/>
  <c r="AB38" i="1"/>
  <c r="AB25" i="1"/>
  <c r="AB31" i="1"/>
  <c r="AB28" i="1"/>
  <c r="AB32" i="1"/>
  <c r="AB33" i="1"/>
  <c r="AB29" i="1"/>
  <c r="AB30" i="1"/>
  <c r="AB39" i="1"/>
  <c r="AB34" i="1"/>
  <c r="AB44" i="1"/>
  <c r="AB37" i="1"/>
  <c r="CL111" i="1"/>
  <c r="CM116" i="1"/>
  <c r="H130" i="1"/>
  <c r="S121" i="1"/>
  <c r="S123" i="1" s="1"/>
  <c r="CJ101" i="1"/>
  <c r="Q121" i="1"/>
  <c r="Q123" i="1" s="1"/>
  <c r="CL105" i="1"/>
  <c r="CJ105" i="1"/>
  <c r="Z111" i="1"/>
  <c r="Z151" i="1"/>
  <c r="BG141" i="1"/>
  <c r="BF144" i="1"/>
  <c r="V161" i="1"/>
  <c r="BV157" i="1"/>
  <c r="BV159" i="1" s="1"/>
  <c r="BS162" i="1"/>
  <c r="BF177" i="1"/>
  <c r="L202" i="1"/>
  <c r="Z180" i="1"/>
  <c r="X187" i="1"/>
  <c r="CL186" i="1"/>
  <c r="BD181" i="1"/>
  <c r="BG175" i="1"/>
  <c r="CZ175" i="1" s="1"/>
  <c r="CL220" i="1"/>
  <c r="CM216" i="1"/>
  <c r="BR229" i="1"/>
  <c r="BF206" i="1"/>
  <c r="Z207" i="1"/>
  <c r="AA224" i="1"/>
  <c r="BD221" i="1"/>
  <c r="BF258" i="1"/>
  <c r="BF263" i="1" s="1"/>
  <c r="BL260" i="1" s="1"/>
  <c r="CL244" i="1"/>
  <c r="BY265" i="1"/>
  <c r="BY267" i="1" s="1"/>
  <c r="G269" i="1"/>
  <c r="CL247" i="1"/>
  <c r="AQ265" i="1"/>
  <c r="AQ267" i="1" s="1"/>
  <c r="BF256" i="1"/>
  <c r="AX306" i="1"/>
  <c r="Z296" i="1"/>
  <c r="CY296" i="1" s="1"/>
  <c r="AX414" i="1"/>
  <c r="CN221" i="1"/>
  <c r="CG161" i="1"/>
  <c r="CG157" i="1"/>
  <c r="CG159" i="1" s="1"/>
  <c r="CN105" i="1"/>
  <c r="CN114" i="1"/>
  <c r="BW121" i="1"/>
  <c r="BW123" i="1" s="1"/>
  <c r="CN102" i="1"/>
  <c r="CN108" i="1"/>
  <c r="AO202" i="1"/>
  <c r="AO198" i="1"/>
  <c r="S238" i="1"/>
  <c r="S234" i="1"/>
  <c r="F238" i="1"/>
  <c r="F234" i="1"/>
  <c r="CB166" i="1"/>
  <c r="CB162" i="1"/>
  <c r="BV202" i="1"/>
  <c r="BV198" i="1"/>
  <c r="J238" i="1"/>
  <c r="J234" i="1"/>
  <c r="V202" i="1"/>
  <c r="V198" i="1"/>
  <c r="AP238" i="1"/>
  <c r="AP234" i="1"/>
  <c r="AZ238" i="1"/>
  <c r="AZ234" i="1"/>
  <c r="N274" i="1"/>
  <c r="N270" i="1"/>
  <c r="BA274" i="1"/>
  <c r="BA270" i="1"/>
  <c r="AZ274" i="1"/>
  <c r="AZ270" i="1"/>
  <c r="G310" i="1"/>
  <c r="G306" i="1"/>
  <c r="CD310" i="1"/>
  <c r="CD306" i="1"/>
  <c r="AY310" i="1"/>
  <c r="AY306" i="1"/>
  <c r="BA310" i="1"/>
  <c r="BA306" i="1"/>
  <c r="BT310" i="1"/>
  <c r="BT306" i="1"/>
  <c r="J346" i="1"/>
  <c r="J342" i="1"/>
  <c r="K342" i="1"/>
  <c r="K346" i="1"/>
  <c r="BY310" i="1"/>
  <c r="BY306" i="1"/>
  <c r="M346" i="1"/>
  <c r="M342" i="1"/>
  <c r="P346" i="1"/>
  <c r="P342" i="1"/>
  <c r="CG346" i="1"/>
  <c r="CG342" i="1"/>
  <c r="F378" i="1"/>
  <c r="F380" i="1" s="1"/>
  <c r="F382" i="1"/>
  <c r="H382" i="1"/>
  <c r="H378" i="1"/>
  <c r="AY382" i="1"/>
  <c r="AY378" i="1"/>
  <c r="AR378" i="1"/>
  <c r="AR382" i="1"/>
  <c r="CD382" i="1"/>
  <c r="CD378" i="1"/>
  <c r="BS418" i="1"/>
  <c r="BS414" i="1"/>
  <c r="K418" i="1"/>
  <c r="K414" i="1"/>
  <c r="F418" i="1"/>
  <c r="F414" i="1"/>
  <c r="Z400" i="1"/>
  <c r="CY400" i="1" s="1"/>
  <c r="Z402" i="1"/>
  <c r="AU89" i="1"/>
  <c r="CB53" i="1"/>
  <c r="L90" i="1"/>
  <c r="K94" i="1"/>
  <c r="Q89" i="1"/>
  <c r="J94" i="1"/>
  <c r="AZ90" i="1"/>
  <c r="AZ91" i="1" s="1"/>
  <c r="AZ93" i="1" s="1"/>
  <c r="AX85" i="1"/>
  <c r="AX87" i="1" s="1"/>
  <c r="AZ54" i="1"/>
  <c r="F94" i="1"/>
  <c r="AY89" i="1"/>
  <c r="AN90" i="1"/>
  <c r="CC121" i="1"/>
  <c r="CC123" i="1" s="1"/>
  <c r="CM100" i="1"/>
  <c r="CL112" i="1"/>
  <c r="Z115" i="1"/>
  <c r="K157" i="1"/>
  <c r="K159" i="1" s="1"/>
  <c r="AV161" i="1"/>
  <c r="AO161" i="1"/>
  <c r="CL147" i="1"/>
  <c r="R157" i="1"/>
  <c r="R159" i="1" s="1"/>
  <c r="AS166" i="1"/>
  <c r="CN173" i="1"/>
  <c r="CF202" i="1"/>
  <c r="R198" i="1"/>
  <c r="N202" i="1"/>
  <c r="Z179" i="1"/>
  <c r="BD177" i="1"/>
  <c r="CL211" i="1"/>
  <c r="CY211" i="1" s="1"/>
  <c r="CL213" i="1"/>
  <c r="AU229" i="1"/>
  <c r="AU231" i="1" s="1"/>
  <c r="Z223" i="1"/>
  <c r="CG234" i="1"/>
  <c r="AX238" i="1"/>
  <c r="BF221" i="1"/>
  <c r="BA229" i="1"/>
  <c r="BA231" i="1" s="1"/>
  <c r="I229" i="1"/>
  <c r="I231" i="1" s="1"/>
  <c r="CL252" i="1"/>
  <c r="F274" i="1"/>
  <c r="BF242" i="1"/>
  <c r="BR270" i="1"/>
  <c r="AP306" i="1"/>
  <c r="X103" i="1"/>
  <c r="BG205" i="1"/>
  <c r="CM260" i="1"/>
  <c r="CZ260" i="1" s="1"/>
  <c r="AA243" i="1"/>
  <c r="AA289" i="1"/>
  <c r="AA282" i="1"/>
  <c r="Z278" i="1"/>
  <c r="BG280" i="1"/>
  <c r="Z291" i="1"/>
  <c r="X289" i="1"/>
  <c r="BF331" i="1"/>
  <c r="CY331" i="1" s="1"/>
  <c r="BF313" i="1"/>
  <c r="BG355" i="1"/>
  <c r="CL349" i="1"/>
  <c r="CJ359" i="1"/>
  <c r="Z318" i="1"/>
  <c r="AA259" i="1"/>
  <c r="AA245" i="1"/>
  <c r="AA246" i="1"/>
  <c r="CZ246" i="1" s="1"/>
  <c r="AA257" i="1"/>
  <c r="AA244" i="1"/>
  <c r="BG296" i="1"/>
  <c r="CM286" i="1"/>
  <c r="BT305" i="1"/>
  <c r="AA293" i="1"/>
  <c r="Z286" i="1"/>
  <c r="BF278" i="1"/>
  <c r="CY278" i="1" s="1"/>
  <c r="BF296" i="1"/>
  <c r="AA295" i="1"/>
  <c r="CM294" i="1"/>
  <c r="T301" i="1"/>
  <c r="T303" i="1" s="1"/>
  <c r="Z295" i="1"/>
  <c r="BF280" i="1"/>
  <c r="BF292" i="1"/>
  <c r="BF327" i="1"/>
  <c r="BF335" i="1" s="1"/>
  <c r="BL313" i="1" s="1"/>
  <c r="P341" i="1"/>
  <c r="Z330" i="1"/>
  <c r="V377" i="1"/>
  <c r="Z360" i="1"/>
  <c r="CL350" i="1"/>
  <c r="BD355" i="1"/>
  <c r="Q238" i="1"/>
  <c r="AB102" i="1"/>
  <c r="DA102" i="1" s="1"/>
  <c r="AB111" i="1"/>
  <c r="AB115" i="1"/>
  <c r="AB110" i="1"/>
  <c r="AB106" i="1"/>
  <c r="AB108" i="1"/>
  <c r="AB103" i="1"/>
  <c r="AB101" i="1"/>
  <c r="DA101" i="1" s="1"/>
  <c r="AB97" i="1"/>
  <c r="DA97" i="1" s="1"/>
  <c r="AB113" i="1"/>
  <c r="AB98" i="1"/>
  <c r="AB112" i="1"/>
  <c r="DA179" i="1"/>
  <c r="BG260" i="1"/>
  <c r="BG259" i="1"/>
  <c r="BG257" i="1"/>
  <c r="CZ257" i="1" s="1"/>
  <c r="AA260" i="1"/>
  <c r="CM245" i="1"/>
  <c r="BG286" i="1"/>
  <c r="BF290" i="1"/>
  <c r="AA292" i="1"/>
  <c r="Z277" i="1"/>
  <c r="AZ301" i="1"/>
  <c r="AZ303" i="1" s="1"/>
  <c r="CL326" i="1"/>
  <c r="CY326" i="1" s="1"/>
  <c r="BF326" i="1"/>
  <c r="CL315" i="1"/>
  <c r="BD315" i="1"/>
  <c r="Z351" i="1"/>
  <c r="BD357" i="1"/>
  <c r="BG399" i="1"/>
  <c r="BG396" i="1"/>
  <c r="CM253" i="1"/>
  <c r="CM263" i="1" s="1"/>
  <c r="CS247" i="1" s="1"/>
  <c r="CM256" i="1"/>
  <c r="BG252" i="1"/>
  <c r="F265" i="1"/>
  <c r="AA250" i="1"/>
  <c r="AA252" i="1"/>
  <c r="CM251" i="1"/>
  <c r="BF294" i="1"/>
  <c r="AA286" i="1"/>
  <c r="AA299" i="1" s="1"/>
  <c r="AG279" i="1" s="1"/>
  <c r="BG278" i="1"/>
  <c r="AA290" i="1"/>
  <c r="Z285" i="1"/>
  <c r="AA291" i="1"/>
  <c r="BD281" i="1"/>
  <c r="Z284" i="1"/>
  <c r="BD289" i="1"/>
  <c r="BD313" i="1"/>
  <c r="CW313" i="1" s="1"/>
  <c r="BA413" i="1"/>
  <c r="CM291" i="1"/>
  <c r="BG256" i="1"/>
  <c r="AA251" i="1"/>
  <c r="AA249" i="1"/>
  <c r="AA285" i="1"/>
  <c r="BF283" i="1"/>
  <c r="AA288" i="1"/>
  <c r="CZ288" i="1" s="1"/>
  <c r="Z283" i="1"/>
  <c r="BF288" i="1"/>
  <c r="BF329" i="1"/>
  <c r="BY341" i="1"/>
  <c r="BG322" i="1"/>
  <c r="BF355" i="1"/>
  <c r="X349" i="1"/>
  <c r="BF349" i="1"/>
  <c r="BF371" i="1" s="1"/>
  <c r="BL363" i="1" s="1"/>
  <c r="BG327" i="1"/>
  <c r="CN97" i="1"/>
  <c r="CL102" i="1"/>
  <c r="CN101" i="1"/>
  <c r="AA256" i="1"/>
  <c r="F269" i="1"/>
  <c r="BG249" i="1"/>
  <c r="BF291" i="1"/>
  <c r="CY291" i="1" s="1"/>
  <c r="BG283" i="1"/>
  <c r="Z289" i="1"/>
  <c r="AS305" i="1"/>
  <c r="J341" i="1"/>
  <c r="BW341" i="1"/>
  <c r="BH98" i="1"/>
  <c r="BH111" i="1"/>
  <c r="BH108" i="1"/>
  <c r="DA108" i="1" s="1"/>
  <c r="BH99" i="1"/>
  <c r="BH113" i="1"/>
  <c r="BH114" i="1"/>
  <c r="BH106" i="1"/>
  <c r="BH109" i="1"/>
  <c r="DA109" i="1" s="1"/>
  <c r="BH104" i="1"/>
  <c r="BH112" i="1"/>
  <c r="BH105" i="1"/>
  <c r="BH102" i="1"/>
  <c r="BH107" i="1"/>
  <c r="AQ301" i="1"/>
  <c r="AQ303" i="1" s="1"/>
  <c r="AQ305" i="1"/>
  <c r="CM252" i="1"/>
  <c r="CM246" i="1"/>
  <c r="CM257" i="1"/>
  <c r="CM255" i="1"/>
  <c r="CZ255" i="1" s="1"/>
  <c r="CM258" i="1"/>
  <c r="CM244" i="1"/>
  <c r="CM249" i="1"/>
  <c r="CM250" i="1"/>
  <c r="CM241" i="1"/>
  <c r="CM243" i="1"/>
  <c r="CM259" i="1"/>
  <c r="CM254" i="1"/>
  <c r="CZ254" i="1" s="1"/>
  <c r="BT341" i="1"/>
  <c r="BT337" i="1"/>
  <c r="BT339" i="1" s="1"/>
  <c r="M301" i="1"/>
  <c r="M303" i="1" s="1"/>
  <c r="M305" i="1"/>
  <c r="BB301" i="1"/>
  <c r="BB303" i="1" s="1"/>
  <c r="BB305" i="1"/>
  <c r="BF320" i="1"/>
  <c r="BD331" i="1"/>
  <c r="CW331" i="1" s="1"/>
  <c r="BF321" i="1"/>
  <c r="AL337" i="1"/>
  <c r="BF324" i="1"/>
  <c r="BD327" i="1"/>
  <c r="BD319" i="1"/>
  <c r="BF319" i="1"/>
  <c r="BD329" i="1"/>
  <c r="AL341" i="1"/>
  <c r="BF330" i="1"/>
  <c r="BF314" i="1"/>
  <c r="BD323" i="1"/>
  <c r="BD321" i="1"/>
  <c r="BF318" i="1"/>
  <c r="BF315" i="1"/>
  <c r="BF325" i="1"/>
  <c r="BD325" i="1"/>
  <c r="BF316" i="1"/>
  <c r="BD317" i="1"/>
  <c r="BF328" i="1"/>
  <c r="BF322" i="1"/>
  <c r="BF323" i="1"/>
  <c r="BF332" i="1"/>
  <c r="AA241" i="1"/>
  <c r="AA247" i="1"/>
  <c r="Z287" i="1"/>
  <c r="Z279" i="1"/>
  <c r="Z288" i="1"/>
  <c r="Z290" i="1"/>
  <c r="Z293" i="1"/>
  <c r="Z280" i="1"/>
  <c r="F305" i="1"/>
  <c r="X293" i="1"/>
  <c r="X299" i="1" s="1"/>
  <c r="AD281" i="1" s="1"/>
  <c r="X295" i="1"/>
  <c r="X287" i="1"/>
  <c r="X281" i="1"/>
  <c r="X277" i="1"/>
  <c r="X279" i="1"/>
  <c r="X283" i="1"/>
  <c r="X291" i="1"/>
  <c r="Z281" i="1"/>
  <c r="CY281" i="1" s="1"/>
  <c r="F301" i="1"/>
  <c r="F302" i="1" s="1"/>
  <c r="AM337" i="1"/>
  <c r="AM339" i="1" s="1"/>
  <c r="AM341" i="1"/>
  <c r="BG258" i="1"/>
  <c r="BG250" i="1"/>
  <c r="BG255" i="1"/>
  <c r="BG243" i="1"/>
  <c r="BG244" i="1"/>
  <c r="BG263" i="1" s="1"/>
  <c r="BM256" i="1" s="1"/>
  <c r="BG253" i="1"/>
  <c r="BG247" i="1"/>
  <c r="BG242" i="1"/>
  <c r="BG248" i="1"/>
  <c r="BG254" i="1"/>
  <c r="BF284" i="1"/>
  <c r="BD293" i="1"/>
  <c r="BD285" i="1"/>
  <c r="BD299" i="1" s="1"/>
  <c r="BD295" i="1"/>
  <c r="BD283" i="1"/>
  <c r="BD287" i="1"/>
  <c r="BF285" i="1"/>
  <c r="AR305" i="1"/>
  <c r="AR301" i="1"/>
  <c r="AR303" i="1" s="1"/>
  <c r="BF281" i="1"/>
  <c r="BF277" i="1"/>
  <c r="BF299" i="1" s="1"/>
  <c r="BL291" i="1" s="1"/>
  <c r="BD279" i="1"/>
  <c r="BF293" i="1"/>
  <c r="BD277" i="1"/>
  <c r="BD291" i="1"/>
  <c r="BF295" i="1"/>
  <c r="N305" i="1"/>
  <c r="N301" i="1"/>
  <c r="N303" i="1" s="1"/>
  <c r="AR341" i="1"/>
  <c r="AR337" i="1"/>
  <c r="AR339" i="1" s="1"/>
  <c r="CM314" i="1"/>
  <c r="CM329" i="1"/>
  <c r="CM317" i="1"/>
  <c r="CM326" i="1"/>
  <c r="CM320" i="1"/>
  <c r="CM331" i="1"/>
  <c r="CM330" i="1"/>
  <c r="CM335" i="1" s="1"/>
  <c r="CS322" i="1" s="1"/>
  <c r="CM332" i="1"/>
  <c r="CM328" i="1"/>
  <c r="CM322" i="1"/>
  <c r="CM321" i="1"/>
  <c r="CM316" i="1"/>
  <c r="CM315" i="1"/>
  <c r="CM318" i="1"/>
  <c r="BS337" i="1"/>
  <c r="BS339" i="1" s="1"/>
  <c r="CM323" i="1"/>
  <c r="CM313" i="1"/>
  <c r="BS341" i="1"/>
  <c r="CM324" i="1"/>
  <c r="CM319" i="1"/>
  <c r="CM325" i="1"/>
  <c r="AA294" i="1"/>
  <c r="AA296" i="1"/>
  <c r="CZ296" i="1" s="1"/>
  <c r="AA283" i="1"/>
  <c r="AA287" i="1"/>
  <c r="AA279" i="1"/>
  <c r="AA280" i="1"/>
  <c r="AA284" i="1"/>
  <c r="AO337" i="1"/>
  <c r="AO339" i="1" s="1"/>
  <c r="AO341" i="1"/>
  <c r="H337" i="1"/>
  <c r="H339" i="1" s="1"/>
  <c r="H341" i="1"/>
  <c r="BW377" i="1"/>
  <c r="BW373" i="1"/>
  <c r="BW375" i="1" s="1"/>
  <c r="AX341" i="1"/>
  <c r="AX337" i="1"/>
  <c r="AX339" i="1" s="1"/>
  <c r="BX341" i="1"/>
  <c r="BX337" i="1"/>
  <c r="BX339" i="1" s="1"/>
  <c r="K337" i="1"/>
  <c r="K339" i="1" s="1"/>
  <c r="K341" i="1"/>
  <c r="BD361" i="1"/>
  <c r="BF351" i="1"/>
  <c r="BF353" i="1"/>
  <c r="BD353" i="1"/>
  <c r="BD349" i="1"/>
  <c r="BF365" i="1"/>
  <c r="BF358" i="1"/>
  <c r="CY358" i="1" s="1"/>
  <c r="BF366" i="1"/>
  <c r="AM373" i="1"/>
  <c r="AM375" i="1" s="1"/>
  <c r="BF361" i="1"/>
  <c r="BF363" i="1"/>
  <c r="AM377" i="1"/>
  <c r="BF357" i="1"/>
  <c r="BD351" i="1"/>
  <c r="BF359" i="1"/>
  <c r="BD363" i="1"/>
  <c r="BF354" i="1"/>
  <c r="BD359" i="1"/>
  <c r="BF350" i="1"/>
  <c r="BF356" i="1"/>
  <c r="BF367" i="1"/>
  <c r="BD365" i="1"/>
  <c r="BF360" i="1"/>
  <c r="CY360" i="1" s="1"/>
  <c r="BF352" i="1"/>
  <c r="BD367" i="1"/>
  <c r="BF362" i="1"/>
  <c r="BF368" i="1"/>
  <c r="AY337" i="1"/>
  <c r="AY339" i="1" s="1"/>
  <c r="AY341" i="1"/>
  <c r="CG337" i="1"/>
  <c r="CG339" i="1" s="1"/>
  <c r="CG341" i="1"/>
  <c r="CM290" i="1"/>
  <c r="CM293" i="1"/>
  <c r="CM282" i="1"/>
  <c r="CM292" i="1"/>
  <c r="CM279" i="1"/>
  <c r="CM285" i="1"/>
  <c r="CM283" i="1"/>
  <c r="CM295" i="1"/>
  <c r="CM298" i="1" s="1"/>
  <c r="CM278" i="1"/>
  <c r="CM289" i="1"/>
  <c r="CM287" i="1"/>
  <c r="CM288" i="1"/>
  <c r="CM284" i="1"/>
  <c r="CM281" i="1"/>
  <c r="CL313" i="1"/>
  <c r="CL325" i="1"/>
  <c r="CY325" i="1" s="1"/>
  <c r="CL318" i="1"/>
  <c r="CL329" i="1"/>
  <c r="CJ317" i="1"/>
  <c r="CJ323" i="1"/>
  <c r="CC337" i="1"/>
  <c r="CC339" i="1" s="1"/>
  <c r="CL317" i="1"/>
  <c r="CL323" i="1"/>
  <c r="CJ329" i="1"/>
  <c r="CW329" i="1" s="1"/>
  <c r="CL332" i="1"/>
  <c r="CJ313" i="1"/>
  <c r="CC341" i="1"/>
  <c r="CL331" i="1"/>
  <c r="CL324" i="1"/>
  <c r="CL314" i="1"/>
  <c r="CJ321" i="1"/>
  <c r="CJ325" i="1"/>
  <c r="CJ335" i="1" s="1"/>
  <c r="CP323" i="1" s="1"/>
  <c r="CL321" i="1"/>
  <c r="CJ331" i="1"/>
  <c r="CJ315" i="1"/>
  <c r="CL319" i="1"/>
  <c r="CJ319" i="1"/>
  <c r="CL322" i="1"/>
  <c r="CL327" i="1"/>
  <c r="CL330" i="1"/>
  <c r="CY330" i="1" s="1"/>
  <c r="CJ327" i="1"/>
  <c r="CL316" i="1"/>
  <c r="AT377" i="1"/>
  <c r="AT373" i="1"/>
  <c r="AT375" i="1" s="1"/>
  <c r="CD305" i="1"/>
  <c r="BG281" i="1"/>
  <c r="BG292" i="1"/>
  <c r="BG295" i="1"/>
  <c r="CZ295" i="1" s="1"/>
  <c r="BG285" i="1"/>
  <c r="BG277" i="1"/>
  <c r="BG293" i="1"/>
  <c r="BG291" i="1"/>
  <c r="BG282" i="1"/>
  <c r="BG279" i="1"/>
  <c r="BG288" i="1"/>
  <c r="BG289" i="1"/>
  <c r="CZ289" i="1" s="1"/>
  <c r="AL305" i="1"/>
  <c r="BG294" i="1"/>
  <c r="X313" i="1"/>
  <c r="X329" i="1"/>
  <c r="Z315" i="1"/>
  <c r="X327" i="1"/>
  <c r="X331" i="1"/>
  <c r="Z320" i="1"/>
  <c r="CY320" i="1" s="1"/>
  <c r="X319" i="1"/>
  <c r="Z325" i="1"/>
  <c r="Z323" i="1"/>
  <c r="X325" i="1"/>
  <c r="Z331" i="1"/>
  <c r="Z321" i="1"/>
  <c r="Z332" i="1"/>
  <c r="Z327" i="1"/>
  <c r="CY327" i="1" s="1"/>
  <c r="X323" i="1"/>
  <c r="X315" i="1"/>
  <c r="Z328" i="1"/>
  <c r="Z319" i="1"/>
  <c r="Z324" i="1"/>
  <c r="P337" i="1"/>
  <c r="P339" i="1" s="1"/>
  <c r="Z317" i="1"/>
  <c r="Z329" i="1"/>
  <c r="CY329" i="1" s="1"/>
  <c r="Z313" i="1"/>
  <c r="Z316" i="1"/>
  <c r="X317" i="1"/>
  <c r="Z314" i="1"/>
  <c r="X321" i="1"/>
  <c r="Z326" i="1"/>
  <c r="Z353" i="1"/>
  <c r="Z349" i="1"/>
  <c r="Z370" i="1" s="1"/>
  <c r="Z365" i="1"/>
  <c r="Z358" i="1"/>
  <c r="X359" i="1"/>
  <c r="X365" i="1"/>
  <c r="H373" i="1"/>
  <c r="H375" i="1" s="1"/>
  <c r="Z368" i="1"/>
  <c r="Z366" i="1"/>
  <c r="X355" i="1"/>
  <c r="CW355" i="1" s="1"/>
  <c r="Z355" i="1"/>
  <c r="X367" i="1"/>
  <c r="H377" i="1"/>
  <c r="Z363" i="1"/>
  <c r="X363" i="1"/>
  <c r="Z352" i="1"/>
  <c r="Z367" i="1"/>
  <c r="X357" i="1"/>
  <c r="CW357" i="1" s="1"/>
  <c r="Z364" i="1"/>
  <c r="X353" i="1"/>
  <c r="X361" i="1"/>
  <c r="Z361" i="1"/>
  <c r="Z356" i="1"/>
  <c r="Z350" i="1"/>
  <c r="Z354" i="1"/>
  <c r="Z359" i="1"/>
  <c r="Z362" i="1"/>
  <c r="Z357" i="1"/>
  <c r="AW341" i="1"/>
  <c r="AW337" i="1"/>
  <c r="AW339" i="1" s="1"/>
  <c r="O373" i="1"/>
  <c r="O375" i="1" s="1"/>
  <c r="O377" i="1"/>
  <c r="CF337" i="1"/>
  <c r="CF339" i="1" s="1"/>
  <c r="CF341" i="1"/>
  <c r="AA318" i="1"/>
  <c r="AA314" i="1"/>
  <c r="AA316" i="1"/>
  <c r="AA319" i="1"/>
  <c r="AA325" i="1"/>
  <c r="AA323" i="1"/>
  <c r="AA328" i="1"/>
  <c r="AA321" i="1"/>
  <c r="AA334" i="1" s="1"/>
  <c r="N341" i="1"/>
  <c r="AA327" i="1"/>
  <c r="AA320" i="1"/>
  <c r="AA315" i="1"/>
  <c r="AA331" i="1"/>
  <c r="AA324" i="1"/>
  <c r="AA313" i="1"/>
  <c r="AA329" i="1"/>
  <c r="CZ329" i="1" s="1"/>
  <c r="N337" i="1"/>
  <c r="N339" i="1" s="1"/>
  <c r="AA330" i="1"/>
  <c r="AA322" i="1"/>
  <c r="AA332" i="1"/>
  <c r="AA326" i="1"/>
  <c r="CB377" i="1"/>
  <c r="CB373" i="1"/>
  <c r="CB375" i="1" s="1"/>
  <c r="Q337" i="1"/>
  <c r="Q339" i="1" s="1"/>
  <c r="Q341" i="1"/>
  <c r="U377" i="1"/>
  <c r="U373" i="1"/>
  <c r="U375" i="1" s="1"/>
  <c r="AY373" i="1"/>
  <c r="AY375" i="1" s="1"/>
  <c r="AY377" i="1"/>
  <c r="CE341" i="1"/>
  <c r="CE337" i="1"/>
  <c r="CE339" i="1" s="1"/>
  <c r="BG313" i="1"/>
  <c r="BG334" i="1" s="1"/>
  <c r="BG329" i="1"/>
  <c r="BG330" i="1"/>
  <c r="BG319" i="1"/>
  <c r="CZ319" i="1" s="1"/>
  <c r="BG328" i="1"/>
  <c r="BG314" i="1"/>
  <c r="BA337" i="1"/>
  <c r="BA339" i="1" s="1"/>
  <c r="BG318" i="1"/>
  <c r="BG324" i="1"/>
  <c r="BA341" i="1"/>
  <c r="BG332" i="1"/>
  <c r="BG316" i="1"/>
  <c r="BG317" i="1"/>
  <c r="BG325" i="1"/>
  <c r="BG315" i="1"/>
  <c r="BG331" i="1"/>
  <c r="BG321" i="1"/>
  <c r="BG326" i="1"/>
  <c r="BG320" i="1"/>
  <c r="AS377" i="1"/>
  <c r="AS373" i="1"/>
  <c r="AS375" i="1" s="1"/>
  <c r="BS373" i="1"/>
  <c r="BS375" i="1" s="1"/>
  <c r="BS377" i="1"/>
  <c r="I373" i="1"/>
  <c r="I375" i="1" s="1"/>
  <c r="I377" i="1"/>
  <c r="T337" i="1"/>
  <c r="T339" i="1" s="1"/>
  <c r="T341" i="1"/>
  <c r="AQ337" i="1"/>
  <c r="AQ339" i="1" s="1"/>
  <c r="AQ341" i="1"/>
  <c r="U341" i="1"/>
  <c r="U337" i="1"/>
  <c r="U339" i="1" s="1"/>
  <c r="AV373" i="1"/>
  <c r="AV375" i="1" s="1"/>
  <c r="AV377" i="1"/>
  <c r="AZ377" i="1"/>
  <c r="AZ373" i="1"/>
  <c r="AZ375" i="1" s="1"/>
  <c r="BZ373" i="1"/>
  <c r="BZ375" i="1" s="1"/>
  <c r="BZ377" i="1"/>
  <c r="L373" i="1"/>
  <c r="L375" i="1" s="1"/>
  <c r="L377" i="1"/>
  <c r="CL364" i="1"/>
  <c r="CJ363" i="1"/>
  <c r="CW363" i="1" s="1"/>
  <c r="CL353" i="1"/>
  <c r="CJ355" i="1"/>
  <c r="CL363" i="1"/>
  <c r="CL355" i="1"/>
  <c r="CL354" i="1"/>
  <c r="CJ361" i="1"/>
  <c r="CL359" i="1"/>
  <c r="CL367" i="1"/>
  <c r="CY367" i="1" s="1"/>
  <c r="CL360" i="1"/>
  <c r="CL358" i="1"/>
  <c r="CL368" i="1"/>
  <c r="CL365" i="1"/>
  <c r="CL351" i="1"/>
  <c r="CL356" i="1"/>
  <c r="CD373" i="1"/>
  <c r="CD375" i="1" s="1"/>
  <c r="CL362" i="1"/>
  <c r="CY362" i="1" s="1"/>
  <c r="CD377" i="1"/>
  <c r="CJ367" i="1"/>
  <c r="CJ351" i="1"/>
  <c r="CL352" i="1"/>
  <c r="CJ357" i="1"/>
  <c r="CL361" i="1"/>
  <c r="CJ349" i="1"/>
  <c r="CL357" i="1"/>
  <c r="CL371" i="1" s="1"/>
  <c r="CJ353" i="1"/>
  <c r="S373" i="1"/>
  <c r="S375" i="1" s="1"/>
  <c r="S377" i="1"/>
  <c r="F373" i="1"/>
  <c r="F377" i="1"/>
  <c r="P373" i="1"/>
  <c r="P375" i="1" s="1"/>
  <c r="P377" i="1"/>
  <c r="I409" i="1"/>
  <c r="I411" i="1" s="1"/>
  <c r="I413" i="1"/>
  <c r="AQ409" i="1"/>
  <c r="AQ411" i="1" s="1"/>
  <c r="AQ413" i="1"/>
  <c r="AO373" i="1"/>
  <c r="AO375" i="1" s="1"/>
  <c r="AO377" i="1"/>
  <c r="CC373" i="1"/>
  <c r="CC375" i="1" s="1"/>
  <c r="AW409" i="1"/>
  <c r="AW411" i="1" s="1"/>
  <c r="AW413" i="1"/>
  <c r="AW373" i="1"/>
  <c r="AW375" i="1" s="1"/>
  <c r="AW377" i="1"/>
  <c r="T373" i="1"/>
  <c r="T375" i="1" s="1"/>
  <c r="T377" i="1"/>
  <c r="CM354" i="1"/>
  <c r="CM359" i="1"/>
  <c r="CM365" i="1"/>
  <c r="CM350" i="1"/>
  <c r="CM356" i="1"/>
  <c r="CZ356" i="1" s="1"/>
  <c r="CM358" i="1"/>
  <c r="CM360" i="1"/>
  <c r="CM368" i="1"/>
  <c r="CM362" i="1"/>
  <c r="CM357" i="1"/>
  <c r="CM366" i="1"/>
  <c r="CM349" i="1"/>
  <c r="CM371" i="1" s="1"/>
  <c r="CS368" i="1" s="1"/>
  <c r="BT373" i="1"/>
  <c r="BT375" i="1" s="1"/>
  <c r="CM361" i="1"/>
  <c r="CM353" i="1"/>
  <c r="CM367" i="1"/>
  <c r="CM352" i="1"/>
  <c r="CM355" i="1"/>
  <c r="M409" i="1"/>
  <c r="M411" i="1" s="1"/>
  <c r="M413" i="1"/>
  <c r="L413" i="1"/>
  <c r="L409" i="1"/>
  <c r="L411" i="1" s="1"/>
  <c r="BG367" i="1"/>
  <c r="BG354" i="1"/>
  <c r="BG356" i="1"/>
  <c r="BG358" i="1"/>
  <c r="BG357" i="1"/>
  <c r="BG361" i="1"/>
  <c r="CZ361" i="1" s="1"/>
  <c r="BG359" i="1"/>
  <c r="BG350" i="1"/>
  <c r="BG353" i="1"/>
  <c r="BG364" i="1"/>
  <c r="BG349" i="1"/>
  <c r="BG365" i="1"/>
  <c r="CJ389" i="1"/>
  <c r="CJ387" i="1"/>
  <c r="CJ406" i="1" s="1"/>
  <c r="BR413" i="1"/>
  <c r="CL389" i="1"/>
  <c r="CJ393" i="1"/>
  <c r="CJ403" i="1"/>
  <c r="CL404" i="1"/>
  <c r="CJ395" i="1"/>
  <c r="CL402" i="1"/>
  <c r="CL399" i="1"/>
  <c r="CJ385" i="1"/>
  <c r="CJ407" i="1" s="1"/>
  <c r="CP395" i="1" s="1"/>
  <c r="CL393" i="1"/>
  <c r="CJ397" i="1"/>
  <c r="CL387" i="1"/>
  <c r="CL391" i="1"/>
  <c r="CL397" i="1"/>
  <c r="CJ391" i="1"/>
  <c r="CL396" i="1"/>
  <c r="CL407" i="1" s="1"/>
  <c r="CR404" i="1" s="1"/>
  <c r="CL388" i="1"/>
  <c r="CL400" i="1"/>
  <c r="CL390" i="1"/>
  <c r="CL395" i="1"/>
  <c r="CJ399" i="1"/>
  <c r="CL403" i="1"/>
  <c r="CL392" i="1"/>
  <c r="BR409" i="1"/>
  <c r="BR410" i="1" s="1"/>
  <c r="CL398" i="1"/>
  <c r="CJ401" i="1"/>
  <c r="CL386" i="1"/>
  <c r="CL394" i="1"/>
  <c r="AU409" i="1"/>
  <c r="AU411" i="1" s="1"/>
  <c r="AU413" i="1"/>
  <c r="Q409" i="1"/>
  <c r="Q411" i="1" s="1"/>
  <c r="Q413" i="1"/>
  <c r="AY409" i="1"/>
  <c r="AY411" i="1" s="1"/>
  <c r="AY413" i="1"/>
  <c r="S413" i="1"/>
  <c r="X389" i="1"/>
  <c r="Z404" i="1"/>
  <c r="Z399" i="1"/>
  <c r="X403" i="1"/>
  <c r="X387" i="1"/>
  <c r="CW387" i="1" s="1"/>
  <c r="Z397" i="1"/>
  <c r="Z388" i="1"/>
  <c r="X399" i="1"/>
  <c r="Z391" i="1"/>
  <c r="Z398" i="1"/>
  <c r="Z390" i="1"/>
  <c r="X391" i="1"/>
  <c r="Z395" i="1"/>
  <c r="CY395" i="1" s="1"/>
  <c r="Z396" i="1"/>
  <c r="Z387" i="1"/>
  <c r="Z385" i="1"/>
  <c r="X395" i="1"/>
  <c r="Z401" i="1"/>
  <c r="Z393" i="1"/>
  <c r="Z392" i="1"/>
  <c r="X385" i="1"/>
  <c r="X407" i="1" s="1"/>
  <c r="AD389" i="1" s="1"/>
  <c r="Z389" i="1"/>
  <c r="X397" i="1"/>
  <c r="Z394" i="1"/>
  <c r="S409" i="1"/>
  <c r="S411" i="1" s="1"/>
  <c r="X401" i="1"/>
  <c r="Z403" i="1"/>
  <c r="BV409" i="1"/>
  <c r="BV411" i="1" s="1"/>
  <c r="BV413" i="1"/>
  <c r="N409" i="1"/>
  <c r="N411" i="1" s="1"/>
  <c r="N413" i="1"/>
  <c r="CH409" i="1"/>
  <c r="CH411" i="1" s="1"/>
  <c r="CH413" i="1"/>
  <c r="CE413" i="1"/>
  <c r="CE409" i="1"/>
  <c r="CE411" i="1" s="1"/>
  <c r="T409" i="1"/>
  <c r="T411" i="1" s="1"/>
  <c r="T413" i="1"/>
  <c r="BG386" i="1"/>
  <c r="BG406" i="1" s="1"/>
  <c r="BG401" i="1"/>
  <c r="BG387" i="1"/>
  <c r="BG402" i="1"/>
  <c r="BG400" i="1"/>
  <c r="BG389" i="1"/>
  <c r="BG395" i="1"/>
  <c r="BG404" i="1"/>
  <c r="CZ404" i="1" s="1"/>
  <c r="BG398" i="1"/>
  <c r="BG385" i="1"/>
  <c r="BG397" i="1"/>
  <c r="BG392" i="1"/>
  <c r="BG393" i="1"/>
  <c r="BG403" i="1"/>
  <c r="BG390" i="1"/>
  <c r="BG394" i="1"/>
  <c r="AM413" i="1"/>
  <c r="AR409" i="1"/>
  <c r="AR411" i="1" s="1"/>
  <c r="AR413" i="1"/>
  <c r="AB356" i="1"/>
  <c r="R377" i="1"/>
  <c r="AB364" i="1"/>
  <c r="AB361" i="1"/>
  <c r="DA361" i="1" s="1"/>
  <c r="AB351" i="1"/>
  <c r="AB371" i="1" s="1"/>
  <c r="AB354" i="1"/>
  <c r="AB368" i="1"/>
  <c r="DA368" i="1" s="1"/>
  <c r="AB362" i="1"/>
  <c r="DA362" i="1" s="1"/>
  <c r="AB360" i="1"/>
  <c r="AB357" i="1"/>
  <c r="AB350" i="1"/>
  <c r="AB370" i="1" s="1"/>
  <c r="AB365" i="1"/>
  <c r="DA365" i="1" s="1"/>
  <c r="AB363" i="1"/>
  <c r="DA363" i="1" s="1"/>
  <c r="AB353" i="1"/>
  <c r="DA353" i="1" s="1"/>
  <c r="AB358" i="1"/>
  <c r="DA358" i="1" s="1"/>
  <c r="AB359" i="1"/>
  <c r="AB355" i="1"/>
  <c r="AB366" i="1"/>
  <c r="AB352" i="1"/>
  <c r="R373" i="1"/>
  <c r="R375" i="1" s="1"/>
  <c r="AN409" i="1"/>
  <c r="AN411" i="1" s="1"/>
  <c r="AN413" i="1"/>
  <c r="CM398" i="1"/>
  <c r="CM385" i="1"/>
  <c r="CM395" i="1"/>
  <c r="CM391" i="1"/>
  <c r="CM396" i="1"/>
  <c r="CM404" i="1"/>
  <c r="CM390" i="1"/>
  <c r="CZ390" i="1" s="1"/>
  <c r="CM392" i="1"/>
  <c r="CM401" i="1"/>
  <c r="CM389" i="1"/>
  <c r="CM388" i="1"/>
  <c r="CM400" i="1"/>
  <c r="CM399" i="1"/>
  <c r="CM402" i="1"/>
  <c r="CM386" i="1"/>
  <c r="CZ386" i="1" s="1"/>
  <c r="CM387" i="1"/>
  <c r="CZ387" i="1" s="1"/>
  <c r="CM394" i="1"/>
  <c r="CD409" i="1"/>
  <c r="CD411" i="1" s="1"/>
  <c r="CM397" i="1"/>
  <c r="O413" i="1"/>
  <c r="O409" i="1"/>
  <c r="O411" i="1" s="1"/>
  <c r="AT409" i="1"/>
  <c r="AT411" i="1" s="1"/>
  <c r="AT413" i="1"/>
  <c r="BB409" i="1"/>
  <c r="BB411" i="1" s="1"/>
  <c r="BB413" i="1"/>
  <c r="CA409" i="1"/>
  <c r="CA411" i="1" s="1"/>
  <c r="CA413" i="1"/>
  <c r="BU409" i="1"/>
  <c r="BU411" i="1" s="1"/>
  <c r="BU413" i="1"/>
  <c r="AA404" i="1"/>
  <c r="AA399" i="1"/>
  <c r="AA385" i="1"/>
  <c r="AA393" i="1"/>
  <c r="AA388" i="1"/>
  <c r="AA391" i="1"/>
  <c r="AA387" i="1"/>
  <c r="AA396" i="1"/>
  <c r="AA402" i="1"/>
  <c r="AA398" i="1"/>
  <c r="AA407" i="1" s="1"/>
  <c r="AG395" i="1" s="1"/>
  <c r="AA386" i="1"/>
  <c r="AA389" i="1"/>
  <c r="AA390" i="1"/>
  <c r="AA400" i="1"/>
  <c r="AA401" i="1"/>
  <c r="AA394" i="1"/>
  <c r="CZ394" i="1" s="1"/>
  <c r="AA395" i="1"/>
  <c r="CZ395" i="1" s="1"/>
  <c r="DA359" i="1"/>
  <c r="CN99" i="1"/>
  <c r="CC130" i="1"/>
  <c r="CC126" i="1"/>
  <c r="CN116" i="1"/>
  <c r="CM104" i="1"/>
  <c r="DA364" i="1"/>
  <c r="CN103" i="1"/>
  <c r="CE377" i="1"/>
  <c r="CN109" i="1"/>
  <c r="CN113" i="1"/>
  <c r="CN110" i="1"/>
  <c r="CN112" i="1"/>
  <c r="DA205" i="1"/>
  <c r="CN111" i="1"/>
  <c r="CH121" i="1"/>
  <c r="CH123" i="1" s="1"/>
  <c r="BG368" i="1"/>
  <c r="BG366" i="1"/>
  <c r="BG363" i="1"/>
  <c r="DA357" i="1"/>
  <c r="DA145" i="1"/>
  <c r="DA354" i="1"/>
  <c r="CL110" i="1"/>
  <c r="CM110" i="1"/>
  <c r="CL100" i="1"/>
  <c r="CN115" i="1"/>
  <c r="DA115" i="1" s="1"/>
  <c r="CN104" i="1"/>
  <c r="CN106" i="1"/>
  <c r="BG351" i="1"/>
  <c r="CN107" i="1"/>
  <c r="DA387" i="1"/>
  <c r="DA390" i="1"/>
  <c r="DA398" i="1"/>
  <c r="DA394" i="1"/>
  <c r="DA402" i="1"/>
  <c r="DA393" i="1"/>
  <c r="DA395" i="1"/>
  <c r="CZ397" i="1"/>
  <c r="DA392" i="1"/>
  <c r="AA406" i="1"/>
  <c r="DA360" i="1"/>
  <c r="DA366" i="1"/>
  <c r="DA355" i="1"/>
  <c r="DA356" i="1"/>
  <c r="DA315" i="1"/>
  <c r="DA323" i="1"/>
  <c r="CZ323" i="1"/>
  <c r="CZ314" i="1"/>
  <c r="CZ327" i="1"/>
  <c r="CZ320" i="1"/>
  <c r="CZ326" i="1"/>
  <c r="CZ317" i="1"/>
  <c r="DA332" i="1"/>
  <c r="AB334" i="1"/>
  <c r="X335" i="1"/>
  <c r="AD313" i="1" s="1"/>
  <c r="DA283" i="1"/>
  <c r="DA277" i="1"/>
  <c r="DA278" i="1"/>
  <c r="DA293" i="1"/>
  <c r="DA287" i="1"/>
  <c r="CZ284" i="1"/>
  <c r="CZ287" i="1"/>
  <c r="DA281" i="1"/>
  <c r="DA290" i="1"/>
  <c r="DA286" i="1"/>
  <c r="DA292" i="1"/>
  <c r="DA289" i="1"/>
  <c r="CZ294" i="1"/>
  <c r="AB299" i="1"/>
  <c r="AH282" i="1" s="1"/>
  <c r="AB298" i="1"/>
  <c r="F303" i="1"/>
  <c r="CY288" i="1"/>
  <c r="G302" i="1"/>
  <c r="H302" i="1" s="1"/>
  <c r="CZ241" i="1"/>
  <c r="DA253" i="1"/>
  <c r="DA259" i="1"/>
  <c r="DA254" i="1"/>
  <c r="DA243" i="1"/>
  <c r="DA256" i="1"/>
  <c r="DA255" i="1"/>
  <c r="DA257" i="1"/>
  <c r="DA241" i="1"/>
  <c r="DA258" i="1"/>
  <c r="DA249" i="1"/>
  <c r="DA252" i="1"/>
  <c r="CY246" i="1"/>
  <c r="CY242" i="1"/>
  <c r="CY241" i="1"/>
  <c r="Z263" i="1"/>
  <c r="AF242" i="1" s="1"/>
  <c r="DA217" i="1"/>
  <c r="DA214" i="1"/>
  <c r="DA211" i="1"/>
  <c r="DA210" i="1"/>
  <c r="DA219" i="1"/>
  <c r="DA206" i="1"/>
  <c r="DA209" i="1"/>
  <c r="DA222" i="1"/>
  <c r="DA213" i="1"/>
  <c r="DA212" i="1"/>
  <c r="DA224" i="1"/>
  <c r="DA220" i="1"/>
  <c r="DA215" i="1"/>
  <c r="CZ208" i="1"/>
  <c r="CZ212" i="1"/>
  <c r="CZ205" i="1"/>
  <c r="AB227" i="1"/>
  <c r="AH205" i="1" s="1"/>
  <c r="AB226" i="1"/>
  <c r="CY205" i="1"/>
  <c r="DA171" i="1"/>
  <c r="DA180" i="1"/>
  <c r="CZ179" i="1"/>
  <c r="DA169" i="1"/>
  <c r="DA188" i="1"/>
  <c r="DA170" i="1"/>
  <c r="DA184" i="1"/>
  <c r="DA185" i="1"/>
  <c r="DA187" i="1"/>
  <c r="DA175" i="1"/>
  <c r="CW169" i="1"/>
  <c r="DA139" i="1"/>
  <c r="DA137" i="1"/>
  <c r="DA140" i="1"/>
  <c r="CZ134" i="1"/>
  <c r="CZ141" i="1"/>
  <c r="CL154" i="1"/>
  <c r="DA134" i="1"/>
  <c r="DA149" i="1"/>
  <c r="DA148" i="1"/>
  <c r="CZ143" i="1"/>
  <c r="CZ147" i="1"/>
  <c r="CZ148" i="1"/>
  <c r="CZ137" i="1"/>
  <c r="CW133" i="1"/>
  <c r="BD154" i="1"/>
  <c r="DA141" i="1"/>
  <c r="DA144" i="1"/>
  <c r="CW137" i="1"/>
  <c r="DA110" i="1"/>
  <c r="DA111" i="1"/>
  <c r="CZ106" i="1"/>
  <c r="CZ101" i="1"/>
  <c r="CW115" i="1"/>
  <c r="CN73" i="1"/>
  <c r="CN65" i="1"/>
  <c r="CN79" i="1"/>
  <c r="CN71" i="1"/>
  <c r="CN62" i="1"/>
  <c r="CN78" i="1"/>
  <c r="CN70" i="1"/>
  <c r="CN61" i="1"/>
  <c r="CN77" i="1"/>
  <c r="CN69" i="1"/>
  <c r="CN80" i="1"/>
  <c r="CN76" i="1"/>
  <c r="DA76" i="1" s="1"/>
  <c r="CN68" i="1"/>
  <c r="CN75" i="1"/>
  <c r="CN67" i="1"/>
  <c r="CN72" i="1"/>
  <c r="CN74" i="1"/>
  <c r="CN66" i="1"/>
  <c r="CN63" i="1"/>
  <c r="CM75" i="1"/>
  <c r="CM63" i="1"/>
  <c r="BY89" i="1"/>
  <c r="CM71" i="1"/>
  <c r="CM72" i="1"/>
  <c r="CM78" i="1"/>
  <c r="CM80" i="1"/>
  <c r="CH85" i="1"/>
  <c r="CH87" i="1" s="1"/>
  <c r="BS90" i="1"/>
  <c r="BS91" i="1" s="1"/>
  <c r="BS93" i="1" s="1"/>
  <c r="CG89" i="1"/>
  <c r="CE89" i="1"/>
  <c r="CE90" i="1"/>
  <c r="CD94" i="1"/>
  <c r="CD85" i="1"/>
  <c r="CD87" i="1" s="1"/>
  <c r="CD89" i="1"/>
  <c r="BZ85" i="1"/>
  <c r="BZ87" i="1" s="1"/>
  <c r="CC94" i="1"/>
  <c r="CC89" i="1"/>
  <c r="CA89" i="1"/>
  <c r="BZ89" i="1"/>
  <c r="BY90" i="1"/>
  <c r="BW94" i="1"/>
  <c r="BV89" i="1"/>
  <c r="BV90" i="1"/>
  <c r="BV91" i="1" s="1"/>
  <c r="BV93" i="1" s="1"/>
  <c r="CH89" i="1"/>
  <c r="CH94" i="1"/>
  <c r="CG94" i="1"/>
  <c r="CG85" i="1"/>
  <c r="CG87" i="1" s="1"/>
  <c r="CF85" i="1"/>
  <c r="CF87" i="1" s="1"/>
  <c r="CF94" i="1"/>
  <c r="CE94" i="1"/>
  <c r="CC90" i="1"/>
  <c r="CC92" i="1" s="1"/>
  <c r="CC85" i="1"/>
  <c r="CC87" i="1" s="1"/>
  <c r="CB85" i="1"/>
  <c r="CB87" i="1" s="1"/>
  <c r="CB90" i="1"/>
  <c r="CB92" i="1" s="1"/>
  <c r="CA90" i="1"/>
  <c r="BY94" i="1"/>
  <c r="BY85" i="1"/>
  <c r="BY87" i="1" s="1"/>
  <c r="BX89" i="1"/>
  <c r="BX94" i="1"/>
  <c r="BW90" i="1"/>
  <c r="BW92" i="1" s="1"/>
  <c r="BW89" i="1"/>
  <c r="BV94" i="1"/>
  <c r="BU89" i="1"/>
  <c r="BT90" i="1"/>
  <c r="BT92" i="1" s="1"/>
  <c r="BT85" i="1"/>
  <c r="BT87" i="1" s="1"/>
  <c r="BS89" i="1"/>
  <c r="BS94" i="1"/>
  <c r="BR94" i="1"/>
  <c r="CG90" i="1"/>
  <c r="CF90" i="1"/>
  <c r="CE85" i="1"/>
  <c r="CE87" i="1" s="1"/>
  <c r="CD90" i="1"/>
  <c r="CD92" i="1" s="1"/>
  <c r="CB89" i="1"/>
  <c r="CB91" i="1"/>
  <c r="CB93" i="1" s="1"/>
  <c r="CB94" i="1"/>
  <c r="CA94" i="1"/>
  <c r="BX90" i="1"/>
  <c r="BX85" i="1"/>
  <c r="BX87" i="1" s="1"/>
  <c r="BW85" i="1"/>
  <c r="BW87" i="1" s="1"/>
  <c r="BV85" i="1"/>
  <c r="BV87" i="1" s="1"/>
  <c r="BU90" i="1"/>
  <c r="BU85" i="1"/>
  <c r="BU87" i="1" s="1"/>
  <c r="BT89" i="1"/>
  <c r="BT94" i="1"/>
  <c r="CJ77" i="1"/>
  <c r="CL68" i="1"/>
  <c r="AW85" i="1"/>
  <c r="AW87" i="1" s="1"/>
  <c r="AO85" i="1"/>
  <c r="AO87" i="1" s="1"/>
  <c r="BH76" i="1"/>
  <c r="BH68" i="1"/>
  <c r="BH65" i="1"/>
  <c r="BH80" i="1"/>
  <c r="BH79" i="1"/>
  <c r="BH70" i="1"/>
  <c r="BH77" i="1"/>
  <c r="BH75" i="1"/>
  <c r="BH67" i="1"/>
  <c r="BH73" i="1"/>
  <c r="BH72" i="1"/>
  <c r="BH71" i="1"/>
  <c r="BH78" i="1"/>
  <c r="BH69" i="1"/>
  <c r="BH74" i="1"/>
  <c r="BH66" i="1"/>
  <c r="BH63" i="1"/>
  <c r="BH62" i="1"/>
  <c r="BH61" i="1"/>
  <c r="BG72" i="1"/>
  <c r="BG80" i="1"/>
  <c r="BG78" i="1"/>
  <c r="BG65" i="1"/>
  <c r="AP90" i="1"/>
  <c r="AR94" i="1"/>
  <c r="AQ90" i="1"/>
  <c r="AM90" i="1"/>
  <c r="AT90" i="1"/>
  <c r="AT91" i="1" s="1"/>
  <c r="AT93" i="1" s="1"/>
  <c r="BB89" i="1"/>
  <c r="BB90" i="1"/>
  <c r="BB91" i="1" s="1"/>
  <c r="BB93" i="1" s="1"/>
  <c r="BA94" i="1"/>
  <c r="BA85" i="1"/>
  <c r="BA87" i="1" s="1"/>
  <c r="AY90" i="1"/>
  <c r="AX90" i="1"/>
  <c r="AX92" i="1" s="1"/>
  <c r="AV89" i="1"/>
  <c r="AS85" i="1"/>
  <c r="AS87" i="1" s="1"/>
  <c r="AQ94" i="1"/>
  <c r="AQ89" i="1"/>
  <c r="AP94" i="1"/>
  <c r="AZ85" i="1"/>
  <c r="AZ87" i="1" s="1"/>
  <c r="AW89" i="1"/>
  <c r="AV94" i="1"/>
  <c r="AT89" i="1"/>
  <c r="AS94" i="1"/>
  <c r="AS90" i="1"/>
  <c r="AS92" i="1" s="1"/>
  <c r="AP85" i="1"/>
  <c r="AP87" i="1" s="1"/>
  <c r="AN89" i="1"/>
  <c r="AL90" i="1"/>
  <c r="AL92" i="1" s="1"/>
  <c r="AL89" i="1"/>
  <c r="BB85" i="1"/>
  <c r="BB87" i="1" s="1"/>
  <c r="BA89" i="1"/>
  <c r="AZ89" i="1"/>
  <c r="AY85" i="1"/>
  <c r="AY87" i="1" s="1"/>
  <c r="AU90" i="1"/>
  <c r="AU92" i="1" s="1"/>
  <c r="AM94" i="1"/>
  <c r="BA90" i="1"/>
  <c r="AZ94" i="1"/>
  <c r="AY94" i="1"/>
  <c r="AX89" i="1"/>
  <c r="AX94" i="1"/>
  <c r="AW91" i="1"/>
  <c r="AW93" i="1" s="1"/>
  <c r="AW94" i="1"/>
  <c r="AV90" i="1"/>
  <c r="AV91" i="1" s="1"/>
  <c r="AV93" i="1" s="1"/>
  <c r="AU85" i="1"/>
  <c r="AU87" i="1" s="1"/>
  <c r="AT85" i="1"/>
  <c r="AT87" i="1" s="1"/>
  <c r="AR90" i="1"/>
  <c r="AR92" i="1" s="1"/>
  <c r="BF74" i="1"/>
  <c r="AP89" i="1"/>
  <c r="AO89" i="1"/>
  <c r="AN94" i="1"/>
  <c r="AM85" i="1"/>
  <c r="AM87" i="1" s="1"/>
  <c r="AM89" i="1"/>
  <c r="AL94" i="1"/>
  <c r="AL85" i="1"/>
  <c r="AL86" i="1" s="1"/>
  <c r="CJ91" i="1" s="1"/>
  <c r="R85" i="1"/>
  <c r="R87" i="1" s="1"/>
  <c r="AB79" i="1"/>
  <c r="AB71" i="1"/>
  <c r="AB63" i="1"/>
  <c r="AB64" i="1"/>
  <c r="AB78" i="1"/>
  <c r="AB70" i="1"/>
  <c r="AB62" i="1"/>
  <c r="AB75" i="1"/>
  <c r="AB73" i="1"/>
  <c r="AB80" i="1"/>
  <c r="AB77" i="1"/>
  <c r="AB69" i="1"/>
  <c r="AB61" i="1"/>
  <c r="AB74" i="1"/>
  <c r="AB65" i="1"/>
  <c r="AB72" i="1"/>
  <c r="AB76" i="1"/>
  <c r="AB68" i="1"/>
  <c r="AB67" i="1"/>
  <c r="AB66" i="1"/>
  <c r="T89" i="1"/>
  <c r="S89" i="1"/>
  <c r="L89" i="1"/>
  <c r="AA62" i="1"/>
  <c r="J89" i="1"/>
  <c r="H85" i="1"/>
  <c r="H87" i="1" s="1"/>
  <c r="AA79" i="1"/>
  <c r="AA78" i="1"/>
  <c r="AA77" i="1"/>
  <c r="AA80" i="1"/>
  <c r="Z76" i="1"/>
  <c r="P85" i="1"/>
  <c r="P87" i="1" s="1"/>
  <c r="K85" i="1"/>
  <c r="K87" i="1" s="1"/>
  <c r="U94" i="1"/>
  <c r="S94" i="1"/>
  <c r="M94" i="1"/>
  <c r="K89" i="1"/>
  <c r="V89" i="1"/>
  <c r="U90" i="1"/>
  <c r="U89" i="1"/>
  <c r="T90" i="1"/>
  <c r="T91" i="1" s="1"/>
  <c r="T93" i="1" s="1"/>
  <c r="S85" i="1"/>
  <c r="S87" i="1" s="1"/>
  <c r="R90" i="1"/>
  <c r="R92" i="1" s="1"/>
  <c r="Q90" i="1"/>
  <c r="Q92" i="1" s="1"/>
  <c r="P90" i="1"/>
  <c r="P91" i="1" s="1"/>
  <c r="P93" i="1" s="1"/>
  <c r="O89" i="1"/>
  <c r="N89" i="1"/>
  <c r="M90" i="1"/>
  <c r="M92" i="1" s="1"/>
  <c r="I90" i="1"/>
  <c r="V94" i="1"/>
  <c r="T85" i="1"/>
  <c r="T87" i="1" s="1"/>
  <c r="S90" i="1"/>
  <c r="R89" i="1"/>
  <c r="P94" i="1"/>
  <c r="L85" i="1"/>
  <c r="L87" i="1" s="1"/>
  <c r="K90" i="1"/>
  <c r="K92" i="1" s="1"/>
  <c r="J90" i="1"/>
  <c r="J85" i="1"/>
  <c r="J87" i="1" s="1"/>
  <c r="I94" i="1"/>
  <c r="I89" i="1"/>
  <c r="H89" i="1"/>
  <c r="G90" i="1"/>
  <c r="G85" i="1"/>
  <c r="G87" i="1" s="1"/>
  <c r="V90" i="1"/>
  <c r="V92" i="1" s="1"/>
  <c r="V85" i="1"/>
  <c r="V87" i="1" s="1"/>
  <c r="U85" i="1"/>
  <c r="U87" i="1" s="1"/>
  <c r="Q85" i="1"/>
  <c r="Q87" i="1" s="1"/>
  <c r="Q94" i="1"/>
  <c r="P89" i="1"/>
  <c r="O85" i="1"/>
  <c r="O87" i="1" s="1"/>
  <c r="N85" i="1"/>
  <c r="N87" i="1" s="1"/>
  <c r="L94" i="1"/>
  <c r="I85" i="1"/>
  <c r="I87" i="1" s="1"/>
  <c r="Z77" i="1"/>
  <c r="X69" i="1"/>
  <c r="X73" i="1"/>
  <c r="Z74" i="1"/>
  <c r="Z71" i="1"/>
  <c r="F85" i="1"/>
  <c r="F86" i="1" s="1"/>
  <c r="CJ89" i="1" s="1"/>
  <c r="F90" i="1"/>
  <c r="F91" i="1" s="1"/>
  <c r="F93" i="1" s="1"/>
  <c r="F89" i="1"/>
  <c r="X63" i="1"/>
  <c r="CA53" i="1"/>
  <c r="BX53" i="1"/>
  <c r="BY53" i="1"/>
  <c r="CN40" i="1"/>
  <c r="CN32" i="1"/>
  <c r="CN39" i="1"/>
  <c r="CN31" i="1"/>
  <c r="CN38" i="1"/>
  <c r="CN30" i="1"/>
  <c r="CN37" i="1"/>
  <c r="CN29" i="1"/>
  <c r="CN44" i="1"/>
  <c r="CN36" i="1"/>
  <c r="CN27" i="1"/>
  <c r="CN43" i="1"/>
  <c r="CN35" i="1"/>
  <c r="CN26" i="1"/>
  <c r="CN42" i="1"/>
  <c r="CN34" i="1"/>
  <c r="CN25" i="1"/>
  <c r="CN41" i="1"/>
  <c r="CN33" i="1"/>
  <c r="CM32" i="1"/>
  <c r="CB49" i="1"/>
  <c r="CB51" i="1" s="1"/>
  <c r="BW54" i="1"/>
  <c r="CC58" i="1"/>
  <c r="BX54" i="1"/>
  <c r="BW49" i="1"/>
  <c r="BW51" i="1" s="1"/>
  <c r="BV58" i="1"/>
  <c r="CE54" i="1"/>
  <c r="CE56" i="1" s="1"/>
  <c r="BY54" i="1"/>
  <c r="BY58" i="1"/>
  <c r="BV49" i="1"/>
  <c r="BV51" i="1" s="1"/>
  <c r="BU49" i="1"/>
  <c r="BU51" i="1" s="1"/>
  <c r="BT54" i="1"/>
  <c r="BT56" i="1" s="1"/>
  <c r="BS58" i="1"/>
  <c r="CH54" i="1"/>
  <c r="CG53" i="1"/>
  <c r="CD49" i="1"/>
  <c r="CD51" i="1" s="1"/>
  <c r="CC49" i="1"/>
  <c r="CC51" i="1" s="1"/>
  <c r="CC54" i="1"/>
  <c r="BZ58" i="1"/>
  <c r="BZ53" i="1"/>
  <c r="BV53" i="1"/>
  <c r="BW53" i="1"/>
  <c r="BU54" i="1"/>
  <c r="BS53" i="1"/>
  <c r="BR53" i="1"/>
  <c r="BR54" i="1"/>
  <c r="CH53" i="1"/>
  <c r="CH58" i="1"/>
  <c r="CG58" i="1"/>
  <c r="CF58" i="1"/>
  <c r="CF53" i="1"/>
  <c r="CE53" i="1"/>
  <c r="CE58" i="1"/>
  <c r="CD53" i="1"/>
  <c r="CD54" i="1"/>
  <c r="CD56" i="1" s="1"/>
  <c r="CC53" i="1"/>
  <c r="CA54" i="1"/>
  <c r="BX58" i="1"/>
  <c r="BW58" i="1"/>
  <c r="BV54" i="1"/>
  <c r="BU53" i="1"/>
  <c r="BT53" i="1"/>
  <c r="BS54" i="1"/>
  <c r="CG54" i="1"/>
  <c r="CF54" i="1"/>
  <c r="CD58" i="1"/>
  <c r="CA58" i="1"/>
  <c r="BZ54" i="1"/>
  <c r="BZ56" i="1" s="1"/>
  <c r="BT49" i="1"/>
  <c r="BT51" i="1" s="1"/>
  <c r="BT58" i="1"/>
  <c r="CJ31" i="1"/>
  <c r="CJ27" i="1"/>
  <c r="CL39" i="1"/>
  <c r="CJ41" i="1"/>
  <c r="CL42" i="1"/>
  <c r="CL29" i="1"/>
  <c r="BG43" i="1"/>
  <c r="BG36" i="1"/>
  <c r="BG42" i="1"/>
  <c r="BH41" i="1"/>
  <c r="BH33" i="1"/>
  <c r="BH25" i="1"/>
  <c r="BH40" i="1"/>
  <c r="BH32" i="1"/>
  <c r="BH39" i="1"/>
  <c r="BH31" i="1"/>
  <c r="BH38" i="1"/>
  <c r="BH30" i="1"/>
  <c r="BH37" i="1"/>
  <c r="BH29" i="1"/>
  <c r="BH44" i="1"/>
  <c r="BH36" i="1"/>
  <c r="BH43" i="1"/>
  <c r="BH35" i="1"/>
  <c r="BH27" i="1"/>
  <c r="BH42" i="1"/>
  <c r="BH34" i="1"/>
  <c r="BH26" i="1"/>
  <c r="BG29" i="1"/>
  <c r="BG26" i="1"/>
  <c r="BG39" i="1"/>
  <c r="BG44" i="1"/>
  <c r="BG40" i="1"/>
  <c r="BG33" i="1"/>
  <c r="BG41" i="1"/>
  <c r="BG37" i="1"/>
  <c r="BG30" i="1"/>
  <c r="BG38" i="1"/>
  <c r="BG34" i="1"/>
  <c r="BG27" i="1"/>
  <c r="BG35" i="1"/>
  <c r="BG31" i="1"/>
  <c r="BG32" i="1"/>
  <c r="BG28" i="1"/>
  <c r="BB53" i="1"/>
  <c r="BA53" i="1"/>
  <c r="AX58" i="1"/>
  <c r="AS53" i="1"/>
  <c r="AN58" i="1"/>
  <c r="BA54" i="1"/>
  <c r="AY53" i="1"/>
  <c r="AW54" i="1"/>
  <c r="AR54" i="1"/>
  <c r="AR56" i="1" s="1"/>
  <c r="AO54" i="1"/>
  <c r="AM53" i="1"/>
  <c r="AL54" i="1"/>
  <c r="BB58" i="1"/>
  <c r="BA58" i="1"/>
  <c r="AZ58" i="1"/>
  <c r="AX53" i="1"/>
  <c r="AX54" i="1"/>
  <c r="AX56" i="1" s="1"/>
  <c r="AV54" i="1"/>
  <c r="AU53" i="1"/>
  <c r="AT58" i="1"/>
  <c r="AS58" i="1"/>
  <c r="AR58" i="1"/>
  <c r="AQ53" i="1"/>
  <c r="AP53" i="1"/>
  <c r="AP54" i="1"/>
  <c r="AP56" i="1" s="1"/>
  <c r="AO53" i="1"/>
  <c r="AN54" i="1"/>
  <c r="AL58" i="1"/>
  <c r="BB54" i="1"/>
  <c r="AY49" i="1"/>
  <c r="AY51" i="1" s="1"/>
  <c r="AX49" i="1"/>
  <c r="AX51" i="1" s="1"/>
  <c r="AW58" i="1"/>
  <c r="AV58" i="1"/>
  <c r="AT54" i="1"/>
  <c r="AS54" i="1"/>
  <c r="AQ49" i="1"/>
  <c r="AQ51" i="1" s="1"/>
  <c r="AP58" i="1"/>
  <c r="AP49" i="1"/>
  <c r="AP51" i="1" s="1"/>
  <c r="AO49" i="1"/>
  <c r="AO51" i="1" s="1"/>
  <c r="BF28" i="1"/>
  <c r="BD29" i="1"/>
  <c r="AL53" i="1"/>
  <c r="BF26" i="1"/>
  <c r="BF30" i="1"/>
  <c r="BY416" i="1"/>
  <c r="CY397" i="1"/>
  <c r="CY390" i="1"/>
  <c r="CY398" i="1"/>
  <c r="CB415" i="1"/>
  <c r="CB417" i="1" s="1"/>
  <c r="CB416" i="1"/>
  <c r="R415" i="1"/>
  <c r="R417" i="1" s="1"/>
  <c r="R416" i="1"/>
  <c r="CZ403" i="1"/>
  <c r="H416" i="1"/>
  <c r="H415" i="1"/>
  <c r="H417" i="1" s="1"/>
  <c r="DA391" i="1"/>
  <c r="CW389" i="1"/>
  <c r="F410" i="1"/>
  <c r="F411" i="1"/>
  <c r="DA389" i="1"/>
  <c r="DA399" i="1"/>
  <c r="L415" i="1"/>
  <c r="L417" i="1" s="1"/>
  <c r="L416" i="1"/>
  <c r="CY388" i="1"/>
  <c r="CF416" i="1"/>
  <c r="CF415" i="1"/>
  <c r="CF417" i="1" s="1"/>
  <c r="V416" i="1"/>
  <c r="V415" i="1"/>
  <c r="V417" i="1" s="1"/>
  <c r="CC415" i="1"/>
  <c r="CC417" i="1" s="1"/>
  <c r="CC416" i="1"/>
  <c r="DA403" i="1"/>
  <c r="CY387" i="1"/>
  <c r="AT416" i="1"/>
  <c r="AT415" i="1"/>
  <c r="AT417" i="1" s="1"/>
  <c r="CW401" i="1"/>
  <c r="M415" i="1"/>
  <c r="M417" i="1" s="1"/>
  <c r="M416" i="1"/>
  <c r="CZ388" i="1"/>
  <c r="S415" i="1"/>
  <c r="S417" i="1" s="1"/>
  <c r="S416" i="1"/>
  <c r="BF406" i="1"/>
  <c r="CH416" i="1"/>
  <c r="CH415" i="1"/>
  <c r="CH417" i="1" s="1"/>
  <c r="AN415" i="1"/>
  <c r="AN417" i="1" s="1"/>
  <c r="AN416" i="1"/>
  <c r="AX415" i="1"/>
  <c r="AX417" i="1" s="1"/>
  <c r="AX416" i="1"/>
  <c r="BT415" i="1"/>
  <c r="BT417" i="1" s="1"/>
  <c r="BT416" i="1"/>
  <c r="J415" i="1"/>
  <c r="J417" i="1" s="1"/>
  <c r="J416" i="1"/>
  <c r="Q416" i="1"/>
  <c r="CZ396" i="1"/>
  <c r="CD415" i="1"/>
  <c r="CD417" i="1" s="1"/>
  <c r="CD416" i="1"/>
  <c r="CY402" i="1"/>
  <c r="N416" i="1"/>
  <c r="N415" i="1"/>
  <c r="N417" i="1" s="1"/>
  <c r="BU416" i="1"/>
  <c r="CZ400" i="1"/>
  <c r="DA396" i="1"/>
  <c r="AL416" i="1"/>
  <c r="AL415" i="1"/>
  <c r="AL417" i="1" s="1"/>
  <c r="CE416" i="1"/>
  <c r="CW397" i="1"/>
  <c r="AY415" i="1"/>
  <c r="AY417" i="1" s="1"/>
  <c r="AY416" i="1"/>
  <c r="CA416" i="1"/>
  <c r="K416" i="1"/>
  <c r="BZ416" i="1"/>
  <c r="BZ415" i="1"/>
  <c r="BZ417" i="1" s="1"/>
  <c r="AP415" i="1"/>
  <c r="AP417" i="1" s="1"/>
  <c r="AP416" i="1"/>
  <c r="CZ401" i="1"/>
  <c r="CY394" i="1"/>
  <c r="DA404" i="1"/>
  <c r="BA416" i="1"/>
  <c r="BA415" i="1"/>
  <c r="BA417" i="1" s="1"/>
  <c r="I416" i="1"/>
  <c r="AB407" i="1"/>
  <c r="AH400" i="1" s="1"/>
  <c r="DA400" i="1"/>
  <c r="CW395" i="1"/>
  <c r="BV415" i="1"/>
  <c r="BV417" i="1" s="1"/>
  <c r="BV416" i="1"/>
  <c r="AL410" i="1"/>
  <c r="AL411" i="1"/>
  <c r="AW416" i="1"/>
  <c r="F416" i="1"/>
  <c r="F415" i="1"/>
  <c r="F417" i="1" s="1"/>
  <c r="CY404" i="1"/>
  <c r="AU416" i="1"/>
  <c r="AB406" i="1"/>
  <c r="BW416" i="1"/>
  <c r="CW391" i="1"/>
  <c r="AQ416" i="1"/>
  <c r="CZ393" i="1"/>
  <c r="BS416" i="1"/>
  <c r="BR416" i="1"/>
  <c r="BR415" i="1"/>
  <c r="BR417" i="1" s="1"/>
  <c r="CY392" i="1"/>
  <c r="CG416" i="1"/>
  <c r="CG415" i="1"/>
  <c r="CG417" i="1" s="1"/>
  <c r="O416" i="1"/>
  <c r="CY393" i="1"/>
  <c r="CY401" i="1"/>
  <c r="AS416" i="1"/>
  <c r="CY386" i="1"/>
  <c r="P416" i="1"/>
  <c r="P415" i="1"/>
  <c r="P417" i="1" s="1"/>
  <c r="CY391" i="1"/>
  <c r="CW399" i="1"/>
  <c r="AZ415" i="1"/>
  <c r="AZ417" i="1" s="1"/>
  <c r="AZ416" i="1"/>
  <c r="CY389" i="1"/>
  <c r="CY399" i="1"/>
  <c r="T415" i="1"/>
  <c r="T417" i="1" s="1"/>
  <c r="T416" i="1"/>
  <c r="DA401" i="1"/>
  <c r="AO415" i="1"/>
  <c r="AO417" i="1" s="1"/>
  <c r="AO416" i="1"/>
  <c r="CZ392" i="1"/>
  <c r="CY403" i="1"/>
  <c r="BB416" i="1"/>
  <c r="BB415" i="1"/>
  <c r="BB417" i="1" s="1"/>
  <c r="CZ391" i="1"/>
  <c r="G416" i="1"/>
  <c r="CW403" i="1"/>
  <c r="CZ389" i="1"/>
  <c r="U416" i="1"/>
  <c r="CZ399" i="1"/>
  <c r="AV415" i="1"/>
  <c r="AV417" i="1" s="1"/>
  <c r="AV416" i="1"/>
  <c r="DA386" i="1"/>
  <c r="CZ368" i="1"/>
  <c r="BZ380" i="1"/>
  <c r="BZ379" i="1"/>
  <c r="BZ381" i="1" s="1"/>
  <c r="AP379" i="1"/>
  <c r="AP381" i="1" s="1"/>
  <c r="AP380" i="1"/>
  <c r="CZ362" i="1"/>
  <c r="AU380" i="1"/>
  <c r="AU379" i="1"/>
  <c r="AU381" i="1" s="1"/>
  <c r="CZ355" i="1"/>
  <c r="AT380" i="1"/>
  <c r="AT379" i="1"/>
  <c r="AT381" i="1" s="1"/>
  <c r="J379" i="1"/>
  <c r="J381" i="1" s="1"/>
  <c r="J380" i="1"/>
  <c r="CY352" i="1"/>
  <c r="DA350" i="1"/>
  <c r="CW359" i="1"/>
  <c r="BW380" i="1"/>
  <c r="AL374" i="1"/>
  <c r="AL375" i="1"/>
  <c r="BA380" i="1"/>
  <c r="CY354" i="1"/>
  <c r="U380" i="1"/>
  <c r="AV379" i="1"/>
  <c r="AV381" i="1" s="1"/>
  <c r="AV380" i="1"/>
  <c r="CY356" i="1"/>
  <c r="BR380" i="1"/>
  <c r="BR379" i="1"/>
  <c r="BR381" i="1" s="1"/>
  <c r="CG380" i="1"/>
  <c r="O380" i="1"/>
  <c r="CY361" i="1"/>
  <c r="CZ353" i="1"/>
  <c r="CW361" i="1"/>
  <c r="AM380" i="1"/>
  <c r="CZ364" i="1"/>
  <c r="CC380" i="1"/>
  <c r="AL380" i="1"/>
  <c r="AL379" i="1"/>
  <c r="AL381" i="1" s="1"/>
  <c r="CZ352" i="1"/>
  <c r="AZ379" i="1"/>
  <c r="AZ381" i="1" s="1"/>
  <c r="AZ380" i="1"/>
  <c r="CY355" i="1"/>
  <c r="CY359" i="1"/>
  <c r="CZ354" i="1"/>
  <c r="AO380" i="1"/>
  <c r="AS380" i="1"/>
  <c r="CF380" i="1"/>
  <c r="CF379" i="1"/>
  <c r="CF381" i="1" s="1"/>
  <c r="V380" i="1"/>
  <c r="V379" i="1"/>
  <c r="V381" i="1" s="1"/>
  <c r="CZ363" i="1"/>
  <c r="CY363" i="1"/>
  <c r="X371" i="1"/>
  <c r="AD359" i="1" s="1"/>
  <c r="CW349" i="1"/>
  <c r="AN379" i="1"/>
  <c r="AN381" i="1" s="1"/>
  <c r="AN380" i="1"/>
  <c r="Q380" i="1"/>
  <c r="CY353" i="1"/>
  <c r="CW367" i="1"/>
  <c r="CZ359" i="1"/>
  <c r="AY380" i="1"/>
  <c r="BY380" i="1"/>
  <c r="G380" i="1"/>
  <c r="CD379" i="1"/>
  <c r="CD381" i="1" s="1"/>
  <c r="CD380" i="1"/>
  <c r="T379" i="1"/>
  <c r="T381" i="1" s="1"/>
  <c r="T380" i="1"/>
  <c r="BU379" i="1"/>
  <c r="BU381" i="1" s="1"/>
  <c r="BU380" i="1"/>
  <c r="S380" i="1"/>
  <c r="CW353" i="1"/>
  <c r="CA380" i="1"/>
  <c r="CW351" i="1"/>
  <c r="AR379" i="1"/>
  <c r="AR381" i="1" s="1"/>
  <c r="AR380" i="1"/>
  <c r="CY366" i="1"/>
  <c r="BX380" i="1"/>
  <c r="BX379" i="1"/>
  <c r="BX381" i="1" s="1"/>
  <c r="N380" i="1"/>
  <c r="N379" i="1"/>
  <c r="N381" i="1" s="1"/>
  <c r="CY368" i="1"/>
  <c r="CZ360" i="1"/>
  <c r="CY364" i="1"/>
  <c r="BD371" i="1"/>
  <c r="BJ349" i="1" s="1"/>
  <c r="BD370" i="1"/>
  <c r="CB379" i="1"/>
  <c r="CB381" i="1" s="1"/>
  <c r="CB380" i="1"/>
  <c r="BR374" i="1"/>
  <c r="BR375" i="1"/>
  <c r="CY351" i="1"/>
  <c r="DA367" i="1"/>
  <c r="I379" i="1"/>
  <c r="I381" i="1" s="1"/>
  <c r="I380" i="1"/>
  <c r="CW365" i="1"/>
  <c r="P380" i="1"/>
  <c r="P379" i="1"/>
  <c r="P381" i="1" s="1"/>
  <c r="CH380" i="1"/>
  <c r="CH379" i="1"/>
  <c r="CH381" i="1" s="1"/>
  <c r="CZ358" i="1"/>
  <c r="AX379" i="1"/>
  <c r="AX381" i="1" s="1"/>
  <c r="CZ365" i="1"/>
  <c r="CY365" i="1"/>
  <c r="BV379" i="1"/>
  <c r="BV381" i="1" s="1"/>
  <c r="BV380" i="1"/>
  <c r="L379" i="1"/>
  <c r="L381" i="1" s="1"/>
  <c r="L380" i="1"/>
  <c r="CZ367" i="1"/>
  <c r="BB380" i="1"/>
  <c r="BB379" i="1"/>
  <c r="BB381" i="1" s="1"/>
  <c r="K380" i="1"/>
  <c r="F374" i="1"/>
  <c r="F375" i="1"/>
  <c r="BS380" i="1"/>
  <c r="R379" i="1"/>
  <c r="R381" i="1" s="1"/>
  <c r="R380" i="1"/>
  <c r="CY350" i="1"/>
  <c r="CE380" i="1"/>
  <c r="CZ366" i="1"/>
  <c r="CZ357" i="1"/>
  <c r="AW379" i="1"/>
  <c r="AW381" i="1" s="1"/>
  <c r="AW380" i="1"/>
  <c r="AQ379" i="1"/>
  <c r="AQ381" i="1" s="1"/>
  <c r="AQ380" i="1"/>
  <c r="AA370" i="1"/>
  <c r="AA371" i="1"/>
  <c r="AG356" i="1" s="1"/>
  <c r="BT379" i="1"/>
  <c r="BT381" i="1" s="1"/>
  <c r="BT380" i="1"/>
  <c r="CZ350" i="1"/>
  <c r="H380" i="1"/>
  <c r="H379" i="1"/>
  <c r="H381" i="1" s="1"/>
  <c r="CZ322" i="1"/>
  <c r="CW327" i="1"/>
  <c r="CY319" i="1"/>
  <c r="AN343" i="1"/>
  <c r="AN345" i="1" s="1"/>
  <c r="AN344" i="1"/>
  <c r="DA324" i="1"/>
  <c r="AU344" i="1"/>
  <c r="DA322" i="1"/>
  <c r="BS344" i="1"/>
  <c r="BR338" i="1"/>
  <c r="BR339" i="1"/>
  <c r="CZ325" i="1"/>
  <c r="BY344" i="1"/>
  <c r="AL344" i="1"/>
  <c r="AL343" i="1"/>
  <c r="AL345" i="1" s="1"/>
  <c r="CE343" i="1"/>
  <c r="CE345" i="1" s="1"/>
  <c r="CE344" i="1"/>
  <c r="DA330" i="1"/>
  <c r="K343" i="1"/>
  <c r="K345" i="1" s="1"/>
  <c r="K344" i="1"/>
  <c r="X334" i="1"/>
  <c r="P344" i="1"/>
  <c r="P343" i="1"/>
  <c r="P345" i="1" s="1"/>
  <c r="AY344" i="1"/>
  <c r="CC344" i="1"/>
  <c r="DA331" i="1"/>
  <c r="AL338" i="1"/>
  <c r="AL339" i="1"/>
  <c r="CY321" i="1"/>
  <c r="CB343" i="1"/>
  <c r="CB345" i="1" s="1"/>
  <c r="CB344" i="1"/>
  <c r="Q343" i="1"/>
  <c r="Q345" i="1" s="1"/>
  <c r="Q344" i="1"/>
  <c r="H344" i="1"/>
  <c r="H343" i="1"/>
  <c r="H345" i="1" s="1"/>
  <c r="BG335" i="1"/>
  <c r="BM328" i="1" s="1"/>
  <c r="CH344" i="1"/>
  <c r="CH343" i="1"/>
  <c r="CH345" i="1" s="1"/>
  <c r="AQ343" i="1"/>
  <c r="AQ345" i="1" s="1"/>
  <c r="AQ344" i="1"/>
  <c r="DA325" i="1"/>
  <c r="N344" i="1"/>
  <c r="N343" i="1"/>
  <c r="N345" i="1" s="1"/>
  <c r="F338" i="1"/>
  <c r="F339" i="1"/>
  <c r="CY315" i="1"/>
  <c r="DA317" i="1"/>
  <c r="CY313" i="1"/>
  <c r="AB335" i="1"/>
  <c r="AH322" i="1" s="1"/>
  <c r="CY328" i="1"/>
  <c r="AM344" i="1"/>
  <c r="CW321" i="1"/>
  <c r="AZ343" i="1"/>
  <c r="AZ345" i="1" s="1"/>
  <c r="AZ344" i="1"/>
  <c r="BW344" i="1"/>
  <c r="DA329" i="1"/>
  <c r="CZ330" i="1"/>
  <c r="CG344" i="1"/>
  <c r="DA328" i="1"/>
  <c r="DA319" i="1"/>
  <c r="DA321" i="1"/>
  <c r="BT343" i="1"/>
  <c r="BT345" i="1" s="1"/>
  <c r="BT344" i="1"/>
  <c r="I343" i="1"/>
  <c r="I345" i="1" s="1"/>
  <c r="I344" i="1"/>
  <c r="CY314" i="1"/>
  <c r="BZ344" i="1"/>
  <c r="BZ343" i="1"/>
  <c r="BZ345" i="1" s="1"/>
  <c r="O344" i="1"/>
  <c r="BB344" i="1"/>
  <c r="BB343" i="1"/>
  <c r="BB345" i="1" s="1"/>
  <c r="AX343" i="1"/>
  <c r="AX345" i="1" s="1"/>
  <c r="AX344" i="1"/>
  <c r="F344" i="1"/>
  <c r="F343" i="1"/>
  <c r="F345" i="1" s="1"/>
  <c r="J343" i="1"/>
  <c r="J345" i="1" s="1"/>
  <c r="J344" i="1"/>
  <c r="CY316" i="1"/>
  <c r="BU344" i="1"/>
  <c r="CD343" i="1"/>
  <c r="CD345" i="1" s="1"/>
  <c r="CD344" i="1"/>
  <c r="T343" i="1"/>
  <c r="T345" i="1" s="1"/>
  <c r="T344" i="1"/>
  <c r="CY317" i="1"/>
  <c r="AR343" i="1"/>
  <c r="AR345" i="1" s="1"/>
  <c r="AR344" i="1"/>
  <c r="DA318" i="1"/>
  <c r="U343" i="1"/>
  <c r="U345" i="1" s="1"/>
  <c r="U344" i="1"/>
  <c r="CZ332" i="1"/>
  <c r="CZ324" i="1"/>
  <c r="DA320" i="1"/>
  <c r="AS344" i="1"/>
  <c r="CZ331" i="1"/>
  <c r="V344" i="1"/>
  <c r="V343" i="1"/>
  <c r="V345" i="1" s="1"/>
  <c r="CY323" i="1"/>
  <c r="CY332" i="1"/>
  <c r="DA327" i="1"/>
  <c r="BA344" i="1"/>
  <c r="CY324" i="1"/>
  <c r="BR344" i="1"/>
  <c r="BR343" i="1"/>
  <c r="BR345" i="1" s="1"/>
  <c r="G344" i="1"/>
  <c r="DA326" i="1"/>
  <c r="CW323" i="1"/>
  <c r="AP343" i="1"/>
  <c r="AP345" i="1" s="1"/>
  <c r="AP344" i="1"/>
  <c r="CW325" i="1"/>
  <c r="CZ318" i="1"/>
  <c r="AV343" i="1"/>
  <c r="AV345" i="1" s="1"/>
  <c r="AV344" i="1"/>
  <c r="CZ315" i="1"/>
  <c r="R343" i="1"/>
  <c r="R345" i="1" s="1"/>
  <c r="R344" i="1"/>
  <c r="CY318" i="1"/>
  <c r="BV343" i="1"/>
  <c r="BV345" i="1" s="1"/>
  <c r="BV344" i="1"/>
  <c r="L343" i="1"/>
  <c r="L345" i="1" s="1"/>
  <c r="L344" i="1"/>
  <c r="CY322" i="1"/>
  <c r="CA344" i="1"/>
  <c r="CW315" i="1"/>
  <c r="AT344" i="1"/>
  <c r="AT343" i="1"/>
  <c r="AT345" i="1" s="1"/>
  <c r="CW317" i="1"/>
  <c r="CW319" i="1"/>
  <c r="BX344" i="1"/>
  <c r="BX343" i="1"/>
  <c r="BX345" i="1" s="1"/>
  <c r="M344" i="1"/>
  <c r="S343" i="1"/>
  <c r="S345" i="1" s="1"/>
  <c r="S344" i="1"/>
  <c r="DA314" i="1"/>
  <c r="CY282" i="1"/>
  <c r="U308" i="1"/>
  <c r="S308" i="1"/>
  <c r="CZ277" i="1"/>
  <c r="BV307" i="1"/>
  <c r="BV309" i="1" s="1"/>
  <c r="BV308" i="1"/>
  <c r="L307" i="1"/>
  <c r="L309" i="1" s="1"/>
  <c r="L308" i="1"/>
  <c r="BU307" i="1"/>
  <c r="BU309" i="1" s="1"/>
  <c r="BU308" i="1"/>
  <c r="CZ279" i="1"/>
  <c r="CW295" i="1"/>
  <c r="AS308" i="1"/>
  <c r="AS307" i="1"/>
  <c r="AS309" i="1" s="1"/>
  <c r="DA288" i="1"/>
  <c r="AV307" i="1"/>
  <c r="AV309" i="1" s="1"/>
  <c r="AV308" i="1"/>
  <c r="CW291" i="1"/>
  <c r="CA307" i="1"/>
  <c r="CA309" i="1" s="1"/>
  <c r="CA308" i="1"/>
  <c r="CZ282" i="1"/>
  <c r="CZ281" i="1"/>
  <c r="CZ278" i="1"/>
  <c r="BR302" i="1"/>
  <c r="BR303" i="1"/>
  <c r="AU308" i="1"/>
  <c r="BB308" i="1"/>
  <c r="BB307" i="1"/>
  <c r="BB309" i="1" s="1"/>
  <c r="BG298" i="1"/>
  <c r="AZ307" i="1"/>
  <c r="AZ309" i="1" s="1"/>
  <c r="AZ308" i="1"/>
  <c r="AH278" i="1"/>
  <c r="CY293" i="1"/>
  <c r="CW277" i="1"/>
  <c r="CY284" i="1"/>
  <c r="CB307" i="1"/>
  <c r="CB309" i="1" s="1"/>
  <c r="CB308" i="1"/>
  <c r="AH280" i="1"/>
  <c r="CH308" i="1"/>
  <c r="CH307" i="1"/>
  <c r="CH309" i="1" s="1"/>
  <c r="AQ307" i="1"/>
  <c r="AQ309" i="1" s="1"/>
  <c r="AQ308" i="1"/>
  <c r="AP307" i="1"/>
  <c r="AP309" i="1" s="1"/>
  <c r="AP308" i="1"/>
  <c r="CF308" i="1"/>
  <c r="CF307" i="1"/>
  <c r="CF309" i="1" s="1"/>
  <c r="V308" i="1"/>
  <c r="V307" i="1"/>
  <c r="V309" i="1" s="1"/>
  <c r="AH293" i="1"/>
  <c r="M307" i="1"/>
  <c r="M309" i="1" s="1"/>
  <c r="M308" i="1"/>
  <c r="AH286" i="1"/>
  <c r="AL302" i="1"/>
  <c r="AL303" i="1"/>
  <c r="CZ292" i="1"/>
  <c r="K308" i="1"/>
  <c r="DA284" i="1"/>
  <c r="CY283" i="1"/>
  <c r="CW287" i="1"/>
  <c r="CW283" i="1"/>
  <c r="R307" i="1"/>
  <c r="R309" i="1" s="1"/>
  <c r="R308" i="1"/>
  <c r="CY289" i="1"/>
  <c r="AO308" i="1"/>
  <c r="CG308" i="1"/>
  <c r="CY294" i="1"/>
  <c r="AH281" i="1"/>
  <c r="Q308" i="1"/>
  <c r="AM308" i="1"/>
  <c r="AM307" i="1"/>
  <c r="AM309" i="1" s="1"/>
  <c r="CZ291" i="1"/>
  <c r="AT307" i="1"/>
  <c r="AT309" i="1" s="1"/>
  <c r="AH287" i="1"/>
  <c r="AR307" i="1"/>
  <c r="AR309" i="1" s="1"/>
  <c r="AR308" i="1"/>
  <c r="AH295" i="1"/>
  <c r="BT307" i="1"/>
  <c r="BT309" i="1" s="1"/>
  <c r="BT308" i="1"/>
  <c r="DA279" i="1"/>
  <c r="BZ308" i="1"/>
  <c r="BZ307" i="1"/>
  <c r="BZ309" i="1" s="1"/>
  <c r="P308" i="1"/>
  <c r="P307" i="1"/>
  <c r="P309" i="1" s="1"/>
  <c r="O308" i="1"/>
  <c r="CZ293" i="1"/>
  <c r="CY286" i="1"/>
  <c r="BX308" i="1"/>
  <c r="BX307" i="1"/>
  <c r="BX309" i="1" s="1"/>
  <c r="N308" i="1"/>
  <c r="N307" i="1"/>
  <c r="N309" i="1" s="1"/>
  <c r="CE307" i="1"/>
  <c r="CE309" i="1" s="1"/>
  <c r="CE308" i="1"/>
  <c r="I308" i="1"/>
  <c r="CZ280" i="1"/>
  <c r="AH292" i="1"/>
  <c r="CJ298" i="1"/>
  <c r="CW289" i="1"/>
  <c r="J307" i="1"/>
  <c r="J309" i="1" s="1"/>
  <c r="J308" i="1"/>
  <c r="DA291" i="1"/>
  <c r="BY308" i="1"/>
  <c r="BY307" i="1"/>
  <c r="BY309" i="1" s="1"/>
  <c r="DA296" i="1"/>
  <c r="AH296" i="1"/>
  <c r="CD307" i="1"/>
  <c r="CD309" i="1" s="1"/>
  <c r="CD308" i="1"/>
  <c r="T307" i="1"/>
  <c r="T309" i="1" s="1"/>
  <c r="T308" i="1"/>
  <c r="CC307" i="1"/>
  <c r="CC309" i="1" s="1"/>
  <c r="CC308" i="1"/>
  <c r="AL308" i="1"/>
  <c r="AL307" i="1"/>
  <c r="AL309" i="1" s="1"/>
  <c r="AH290" i="1"/>
  <c r="CY295" i="1"/>
  <c r="CY290" i="1"/>
  <c r="DA285" i="1"/>
  <c r="BA308" i="1"/>
  <c r="AY308" i="1"/>
  <c r="AX307" i="1"/>
  <c r="AX309" i="1" s="1"/>
  <c r="AX308" i="1"/>
  <c r="CZ283" i="1"/>
  <c r="BR308" i="1"/>
  <c r="BR307" i="1"/>
  <c r="BR309" i="1" s="1"/>
  <c r="H308" i="1"/>
  <c r="H307" i="1"/>
  <c r="H309" i="1" s="1"/>
  <c r="AH284" i="1"/>
  <c r="AH289" i="1"/>
  <c r="AH285" i="1"/>
  <c r="AH277" i="1"/>
  <c r="AH279" i="1"/>
  <c r="AH291" i="1"/>
  <c r="AH283" i="1"/>
  <c r="CZ285" i="1"/>
  <c r="G308" i="1"/>
  <c r="G307" i="1"/>
  <c r="G309" i="1" s="1"/>
  <c r="CZ290" i="1"/>
  <c r="CY285" i="1"/>
  <c r="AW308" i="1"/>
  <c r="F308" i="1"/>
  <c r="F307" i="1"/>
  <c r="F309" i="1" s="1"/>
  <c r="AN307" i="1"/>
  <c r="AN309" i="1" s="1"/>
  <c r="AN308" i="1"/>
  <c r="BW307" i="1"/>
  <c r="BW309" i="1" s="1"/>
  <c r="BW308" i="1"/>
  <c r="DA294" i="1"/>
  <c r="DA282" i="1"/>
  <c r="CY280" i="1"/>
  <c r="AH288" i="1"/>
  <c r="CY287" i="1"/>
  <c r="CW285" i="1"/>
  <c r="AH294" i="1"/>
  <c r="AT272" i="1"/>
  <c r="AT271" i="1"/>
  <c r="AT273" i="1" s="1"/>
  <c r="CW255" i="1"/>
  <c r="G272" i="1"/>
  <c r="G271" i="1"/>
  <c r="G273" i="1" s="1"/>
  <c r="DA260" i="1"/>
  <c r="CW259" i="1"/>
  <c r="L271" i="1"/>
  <c r="L273" i="1" s="1"/>
  <c r="L272" i="1"/>
  <c r="J271" i="1"/>
  <c r="J273" i="1" s="1"/>
  <c r="J272" i="1"/>
  <c r="CY247" i="1"/>
  <c r="AR271" i="1"/>
  <c r="AR273" i="1" s="1"/>
  <c r="AR272" i="1"/>
  <c r="AY271" i="1"/>
  <c r="AY273" i="1" s="1"/>
  <c r="AY272" i="1"/>
  <c r="AL272" i="1"/>
  <c r="AL271" i="1"/>
  <c r="AL273" i="1" s="1"/>
  <c r="AS272" i="1"/>
  <c r="AS271" i="1"/>
  <c r="AS273" i="1" s="1"/>
  <c r="CD271" i="1"/>
  <c r="CD273" i="1" s="1"/>
  <c r="CD272" i="1"/>
  <c r="CZ248" i="1"/>
  <c r="AQ271" i="1"/>
  <c r="AQ273" i="1" s="1"/>
  <c r="AQ272" i="1"/>
  <c r="CY251" i="1"/>
  <c r="BX272" i="1"/>
  <c r="BX271" i="1"/>
  <c r="BX273" i="1" s="1"/>
  <c r="CZ250" i="1"/>
  <c r="AW271" i="1"/>
  <c r="AW273" i="1" s="1"/>
  <c r="AW272" i="1"/>
  <c r="CZ242" i="1"/>
  <c r="F266" i="1"/>
  <c r="F267" i="1"/>
  <c r="CG272" i="1"/>
  <c r="CZ256" i="1"/>
  <c r="R271" i="1"/>
  <c r="R273" i="1" s="1"/>
  <c r="R272" i="1"/>
  <c r="P272" i="1"/>
  <c r="P271" i="1"/>
  <c r="P273" i="1" s="1"/>
  <c r="CF272" i="1"/>
  <c r="CF271" i="1"/>
  <c r="CF273" i="1" s="1"/>
  <c r="CZ245" i="1"/>
  <c r="CY254" i="1"/>
  <c r="CY245" i="1"/>
  <c r="V272" i="1"/>
  <c r="V271" i="1"/>
  <c r="V273" i="1" s="1"/>
  <c r="CZ249" i="1"/>
  <c r="CZ258" i="1"/>
  <c r="CY244" i="1"/>
  <c r="AV271" i="1"/>
  <c r="AV273" i="1" s="1"/>
  <c r="AV272" i="1"/>
  <c r="BA272" i="1"/>
  <c r="BA271" i="1"/>
  <c r="BA273" i="1" s="1"/>
  <c r="BR272" i="1"/>
  <c r="BR271" i="1"/>
  <c r="BR273" i="1" s="1"/>
  <c r="CC272" i="1"/>
  <c r="CE271" i="1"/>
  <c r="CE273" i="1" s="1"/>
  <c r="CE272" i="1"/>
  <c r="CZ243" i="1"/>
  <c r="BV271" i="1"/>
  <c r="BV273" i="1" s="1"/>
  <c r="BV272" i="1"/>
  <c r="CY255" i="1"/>
  <c r="CY257" i="1"/>
  <c r="CA271" i="1"/>
  <c r="CA273" i="1" s="1"/>
  <c r="CA272" i="1"/>
  <c r="CW257" i="1"/>
  <c r="CH272" i="1"/>
  <c r="CH271" i="1"/>
  <c r="CH273" i="1" s="1"/>
  <c r="AU272" i="1"/>
  <c r="AU271" i="1"/>
  <c r="AU273" i="1" s="1"/>
  <c r="AA262" i="1"/>
  <c r="CW241" i="1"/>
  <c r="BY272" i="1"/>
  <c r="BY271" i="1"/>
  <c r="BY273" i="1" s="1"/>
  <c r="S271" i="1"/>
  <c r="S273" i="1" s="1"/>
  <c r="S272" i="1"/>
  <c r="DA251" i="1"/>
  <c r="CB271" i="1"/>
  <c r="CB273" i="1" s="1"/>
  <c r="CB272" i="1"/>
  <c r="Q272" i="1"/>
  <c r="H272" i="1"/>
  <c r="H271" i="1"/>
  <c r="H273" i="1" s="1"/>
  <c r="CY249" i="1"/>
  <c r="N272" i="1"/>
  <c r="N271" i="1"/>
  <c r="N273" i="1" s="1"/>
  <c r="U272" i="1"/>
  <c r="AN271" i="1"/>
  <c r="AN272" i="1"/>
  <c r="BB272" i="1"/>
  <c r="BB271" i="1"/>
  <c r="BB273" i="1" s="1"/>
  <c r="BW272" i="1"/>
  <c r="AZ271" i="1"/>
  <c r="AZ273" i="1" s="1"/>
  <c r="AZ272" i="1"/>
  <c r="AL266" i="1"/>
  <c r="AL267" i="1"/>
  <c r="CZ251" i="1"/>
  <c r="CY250" i="1"/>
  <c r="DA248" i="1"/>
  <c r="BT271" i="1"/>
  <c r="BT272" i="1"/>
  <c r="CY252" i="1"/>
  <c r="BS271" i="1"/>
  <c r="BS273" i="1" s="1"/>
  <c r="BS272" i="1"/>
  <c r="CZ252" i="1"/>
  <c r="BZ272" i="1"/>
  <c r="BZ271" i="1"/>
  <c r="BZ273" i="1" s="1"/>
  <c r="CZ247" i="1"/>
  <c r="AM272" i="1"/>
  <c r="DA245" i="1"/>
  <c r="O272" i="1"/>
  <c r="O271" i="1"/>
  <c r="O273" i="1" s="1"/>
  <c r="CZ259" i="1"/>
  <c r="I271" i="1"/>
  <c r="I273" i="1" s="1"/>
  <c r="I272" i="1"/>
  <c r="BR266" i="1"/>
  <c r="BR267" i="1"/>
  <c r="CY256" i="1"/>
  <c r="CY260" i="1"/>
  <c r="CY253" i="1"/>
  <c r="F272" i="1"/>
  <c r="F271" i="1"/>
  <c r="F273" i="1" s="1"/>
  <c r="M271" i="1"/>
  <c r="M273" i="1" s="1"/>
  <c r="M272" i="1"/>
  <c r="CL262" i="1"/>
  <c r="T271" i="1"/>
  <c r="T273" i="1" s="1"/>
  <c r="T272" i="1"/>
  <c r="DA246" i="1"/>
  <c r="AS236" i="1"/>
  <c r="AS235" i="1"/>
  <c r="AS237" i="1" s="1"/>
  <c r="P236" i="1"/>
  <c r="P235" i="1"/>
  <c r="P237" i="1" s="1"/>
  <c r="AW236" i="1"/>
  <c r="F236" i="1"/>
  <c r="F235" i="1"/>
  <c r="F237" i="1" s="1"/>
  <c r="AT236" i="1"/>
  <c r="AT235" i="1"/>
  <c r="AT237" i="1" s="1"/>
  <c r="CY224" i="1"/>
  <c r="L235" i="1"/>
  <c r="L237" i="1" s="1"/>
  <c r="L236" i="1"/>
  <c r="AH214" i="1"/>
  <c r="AL230" i="1"/>
  <c r="AL231" i="1"/>
  <c r="AH209" i="1"/>
  <c r="CY215" i="1"/>
  <c r="BR236" i="1"/>
  <c r="BR235" i="1"/>
  <c r="BR237" i="1" s="1"/>
  <c r="BW236" i="1"/>
  <c r="CZ206" i="1"/>
  <c r="DA221" i="1"/>
  <c r="AH221" i="1"/>
  <c r="AU236" i="1"/>
  <c r="CW219" i="1"/>
  <c r="CY223" i="1"/>
  <c r="K235" i="1"/>
  <c r="K237" i="1" s="1"/>
  <c r="K236" i="1"/>
  <c r="CZ219" i="1"/>
  <c r="CC236" i="1"/>
  <c r="CB235" i="1"/>
  <c r="CB237" i="1" s="1"/>
  <c r="CB236" i="1"/>
  <c r="R235" i="1"/>
  <c r="R237" i="1" s="1"/>
  <c r="R236" i="1"/>
  <c r="H236" i="1"/>
  <c r="H235" i="1"/>
  <c r="H237" i="1" s="1"/>
  <c r="AO236" i="1"/>
  <c r="AH216" i="1"/>
  <c r="AL236" i="1"/>
  <c r="AL235" i="1"/>
  <c r="AL237" i="1" s="1"/>
  <c r="CY210" i="1"/>
  <c r="CW209" i="1"/>
  <c r="CG236" i="1"/>
  <c r="AH224" i="1"/>
  <c r="CZ210" i="1"/>
  <c r="CZ220" i="1"/>
  <c r="CY212" i="1"/>
  <c r="Q235" i="1"/>
  <c r="Q237" i="1" s="1"/>
  <c r="Q236" i="1"/>
  <c r="U235" i="1"/>
  <c r="U237" i="1" s="1"/>
  <c r="U236" i="1"/>
  <c r="AM236" i="1"/>
  <c r="CD235" i="1"/>
  <c r="CD237" i="1" s="1"/>
  <c r="CD236" i="1"/>
  <c r="CY213" i="1"/>
  <c r="CZ213" i="1"/>
  <c r="CZ223" i="1"/>
  <c r="BU236" i="1"/>
  <c r="BS236" i="1"/>
  <c r="BT235" i="1"/>
  <c r="BT237" i="1" s="1"/>
  <c r="BT236" i="1"/>
  <c r="J235" i="1"/>
  <c r="J237" i="1" s="1"/>
  <c r="J236" i="1"/>
  <c r="AY236" i="1"/>
  <c r="CF236" i="1"/>
  <c r="CF235" i="1"/>
  <c r="CF237" i="1" s="1"/>
  <c r="V236" i="1"/>
  <c r="V235" i="1"/>
  <c r="V237" i="1" s="1"/>
  <c r="BR230" i="1"/>
  <c r="BR231" i="1"/>
  <c r="CW207" i="1"/>
  <c r="CY218" i="1"/>
  <c r="CY214" i="1"/>
  <c r="CY208" i="1"/>
  <c r="F230" i="1"/>
  <c r="F231" i="1"/>
  <c r="CZ209" i="1"/>
  <c r="BY236" i="1"/>
  <c r="CZ214" i="1"/>
  <c r="AH223" i="1"/>
  <c r="AZ235" i="1"/>
  <c r="AZ237" i="1" s="1"/>
  <c r="AZ236" i="1"/>
  <c r="AN235" i="1"/>
  <c r="AN237" i="1" s="1"/>
  <c r="AN236" i="1"/>
  <c r="CH236" i="1"/>
  <c r="CH235" i="1"/>
  <c r="CH237" i="1" s="1"/>
  <c r="M236" i="1"/>
  <c r="O236" i="1"/>
  <c r="CZ218" i="1"/>
  <c r="CY217" i="1"/>
  <c r="BV235" i="1"/>
  <c r="BV237" i="1" s="1"/>
  <c r="BV236" i="1"/>
  <c r="AP235" i="1"/>
  <c r="AP237" i="1" s="1"/>
  <c r="AP236" i="1"/>
  <c r="DA207" i="1"/>
  <c r="CZ217" i="1"/>
  <c r="DA223" i="1"/>
  <c r="CW205" i="1"/>
  <c r="CA236" i="1"/>
  <c r="BA236" i="1"/>
  <c r="AV235" i="1"/>
  <c r="AV237" i="1" s="1"/>
  <c r="AV236" i="1"/>
  <c r="AQ236" i="1"/>
  <c r="BX236" i="1"/>
  <c r="BX235" i="1"/>
  <c r="BX237" i="1" s="1"/>
  <c r="N236" i="1"/>
  <c r="N235" i="1"/>
  <c r="N237" i="1" s="1"/>
  <c r="AH218" i="1"/>
  <c r="BB236" i="1"/>
  <c r="BB235" i="1"/>
  <c r="BB237" i="1" s="1"/>
  <c r="CY222" i="1"/>
  <c r="CY216" i="1"/>
  <c r="T235" i="1"/>
  <c r="T237" i="1" s="1"/>
  <c r="T236" i="1"/>
  <c r="AX235" i="1"/>
  <c r="AX237" i="1" s="1"/>
  <c r="AX236" i="1"/>
  <c r="CZ222" i="1"/>
  <c r="AR235" i="1"/>
  <c r="AR237" i="1" s="1"/>
  <c r="AR236" i="1"/>
  <c r="BZ236" i="1"/>
  <c r="BZ235" i="1"/>
  <c r="BZ237" i="1" s="1"/>
  <c r="I235" i="1"/>
  <c r="I237" i="1" s="1"/>
  <c r="I236" i="1"/>
  <c r="CE236" i="1"/>
  <c r="CW211" i="1"/>
  <c r="G236" i="1"/>
  <c r="CY221" i="1"/>
  <c r="AH217" i="1"/>
  <c r="BG226" i="1"/>
  <c r="CW215" i="1"/>
  <c r="CY219" i="1"/>
  <c r="S236" i="1"/>
  <c r="AH211" i="1"/>
  <c r="CZ211" i="1"/>
  <c r="CY187" i="1"/>
  <c r="CY173" i="1"/>
  <c r="CW187" i="1"/>
  <c r="CA200" i="1"/>
  <c r="J199" i="1"/>
  <c r="J201" i="1" s="1"/>
  <c r="J200" i="1"/>
  <c r="AX199" i="1"/>
  <c r="AX201" i="1" s="1"/>
  <c r="AX200" i="1"/>
  <c r="AT200" i="1"/>
  <c r="AT199" i="1"/>
  <c r="AT201" i="1" s="1"/>
  <c r="H200" i="1"/>
  <c r="H199" i="1"/>
  <c r="H201" i="1" s="1"/>
  <c r="AL194" i="1"/>
  <c r="AL195" i="1"/>
  <c r="CZ182" i="1"/>
  <c r="CY178" i="1"/>
  <c r="AP199" i="1"/>
  <c r="AP201" i="1" s="1"/>
  <c r="AP200" i="1"/>
  <c r="CC199" i="1"/>
  <c r="CC201" i="1" s="1"/>
  <c r="AL200" i="1"/>
  <c r="AL199" i="1"/>
  <c r="AL201" i="1" s="1"/>
  <c r="AS200" i="1"/>
  <c r="F200" i="1"/>
  <c r="F199" i="1"/>
  <c r="F201" i="1" s="1"/>
  <c r="DA181" i="1"/>
  <c r="CY184" i="1"/>
  <c r="CW177" i="1"/>
  <c r="CY179" i="1"/>
  <c r="CZ178" i="1"/>
  <c r="BS200" i="1"/>
  <c r="I199" i="1"/>
  <c r="I201" i="1" s="1"/>
  <c r="I200" i="1"/>
  <c r="BG190" i="1"/>
  <c r="BA200" i="1"/>
  <c r="AW200" i="1"/>
  <c r="Q200" i="1"/>
  <c r="CH200" i="1"/>
  <c r="CH199" i="1"/>
  <c r="CH201" i="1" s="1"/>
  <c r="AQ200" i="1"/>
  <c r="T199" i="1"/>
  <c r="T201" i="1" s="1"/>
  <c r="T200" i="1"/>
  <c r="CW185" i="1"/>
  <c r="CY172" i="1"/>
  <c r="AR199" i="1"/>
  <c r="AR201" i="1" s="1"/>
  <c r="AR200" i="1"/>
  <c r="BV199" i="1"/>
  <c r="BV201" i="1" s="1"/>
  <c r="BV200" i="1"/>
  <c r="CB199" i="1"/>
  <c r="CB201" i="1" s="1"/>
  <c r="CB200" i="1"/>
  <c r="AO200" i="1"/>
  <c r="CW181" i="1"/>
  <c r="DA178" i="1"/>
  <c r="CZ185" i="1"/>
  <c r="CZ186" i="1"/>
  <c r="CY176" i="1"/>
  <c r="DA173" i="1"/>
  <c r="CG200" i="1"/>
  <c r="O200" i="1"/>
  <c r="BU200" i="1"/>
  <c r="S200" i="1"/>
  <c r="CF200" i="1"/>
  <c r="CF199" i="1"/>
  <c r="CF201" i="1" s="1"/>
  <c r="F194" i="1"/>
  <c r="F195" i="1"/>
  <c r="DA176" i="1"/>
  <c r="AV199" i="1"/>
  <c r="AV201" i="1" s="1"/>
  <c r="AV200" i="1"/>
  <c r="AB191" i="1"/>
  <c r="AH178" i="1" s="1"/>
  <c r="L199" i="1"/>
  <c r="L201" i="1" s="1"/>
  <c r="L200" i="1"/>
  <c r="AY200" i="1"/>
  <c r="AZ199" i="1"/>
  <c r="AZ201" i="1" s="1"/>
  <c r="AZ200" i="1"/>
  <c r="CD199" i="1"/>
  <c r="CD201" i="1" s="1"/>
  <c r="CD200" i="1"/>
  <c r="DA186" i="1"/>
  <c r="BZ200" i="1"/>
  <c r="BZ199" i="1"/>
  <c r="BZ201" i="1" s="1"/>
  <c r="CZ187" i="1"/>
  <c r="CY183" i="1"/>
  <c r="CZ171" i="1"/>
  <c r="CE200" i="1"/>
  <c r="V200" i="1"/>
  <c r="V199" i="1"/>
  <c r="V201" i="1" s="1"/>
  <c r="U200" i="1"/>
  <c r="CY170" i="1"/>
  <c r="CY174" i="1"/>
  <c r="BT199" i="1"/>
  <c r="BT201" i="1" s="1"/>
  <c r="BT200" i="1"/>
  <c r="CW171" i="1"/>
  <c r="CZ177" i="1"/>
  <c r="AB190" i="1"/>
  <c r="CY188" i="1"/>
  <c r="BY200" i="1"/>
  <c r="G200" i="1"/>
  <c r="BB200" i="1"/>
  <c r="BB199" i="1"/>
  <c r="BB201" i="1" s="1"/>
  <c r="K199" i="1"/>
  <c r="K201" i="1" s="1"/>
  <c r="K200" i="1"/>
  <c r="P200" i="1"/>
  <c r="P199" i="1"/>
  <c r="P201" i="1" s="1"/>
  <c r="CZ183" i="1"/>
  <c r="CW179" i="1"/>
  <c r="BX200" i="1"/>
  <c r="BX199" i="1"/>
  <c r="BX201" i="1" s="1"/>
  <c r="CZ170" i="1"/>
  <c r="R199" i="1"/>
  <c r="R201" i="1" s="1"/>
  <c r="R200" i="1"/>
  <c r="CZ173" i="1"/>
  <c r="CW175" i="1"/>
  <c r="BR194" i="1"/>
  <c r="BR195" i="1"/>
  <c r="AN199" i="1"/>
  <c r="AN201" i="1" s="1"/>
  <c r="AN200" i="1"/>
  <c r="DA177" i="1"/>
  <c r="CY175" i="1"/>
  <c r="BR200" i="1"/>
  <c r="BR199" i="1"/>
  <c r="BR201" i="1" s="1"/>
  <c r="CY182" i="1"/>
  <c r="CZ188" i="1"/>
  <c r="BW199" i="1"/>
  <c r="BW201" i="1" s="1"/>
  <c r="BW200" i="1"/>
  <c r="N200" i="1"/>
  <c r="N199" i="1"/>
  <c r="N201" i="1" s="1"/>
  <c r="Z191" i="1"/>
  <c r="AF175" i="1" s="1"/>
  <c r="CY169" i="1"/>
  <c r="CZ172" i="1"/>
  <c r="M200" i="1"/>
  <c r="DA174" i="1"/>
  <c r="CY186" i="1"/>
  <c r="CY180" i="1"/>
  <c r="AM200" i="1"/>
  <c r="AL158" i="1"/>
  <c r="AL159" i="1"/>
  <c r="CW143" i="1"/>
  <c r="BU164" i="1"/>
  <c r="O164" i="1"/>
  <c r="O163" i="1"/>
  <c r="O165" i="1" s="1"/>
  <c r="CB163" i="1"/>
  <c r="CB165" i="1" s="1"/>
  <c r="CB164" i="1"/>
  <c r="V164" i="1"/>
  <c r="V163" i="1"/>
  <c r="V165" i="1" s="1"/>
  <c r="CY152" i="1"/>
  <c r="CF164" i="1"/>
  <c r="CF163" i="1"/>
  <c r="CF165" i="1" s="1"/>
  <c r="CA164" i="1"/>
  <c r="BR164" i="1"/>
  <c r="BR163" i="1"/>
  <c r="BR165" i="1" s="1"/>
  <c r="S163" i="1"/>
  <c r="S165" i="1" s="1"/>
  <c r="S164" i="1"/>
  <c r="AY164" i="1"/>
  <c r="CZ150" i="1"/>
  <c r="CZ152" i="1"/>
  <c r="BV163" i="1"/>
  <c r="BV165" i="1" s="1"/>
  <c r="BV164" i="1"/>
  <c r="L163" i="1"/>
  <c r="L165" i="1" s="1"/>
  <c r="L164" i="1"/>
  <c r="CZ146" i="1"/>
  <c r="BY164" i="1"/>
  <c r="BY163" i="1"/>
  <c r="BY165" i="1" s="1"/>
  <c r="K163" i="1"/>
  <c r="K165" i="1" s="1"/>
  <c r="K164" i="1"/>
  <c r="CY147" i="1"/>
  <c r="BB164" i="1"/>
  <c r="BB163" i="1"/>
  <c r="BB165" i="1" s="1"/>
  <c r="CY135" i="1"/>
  <c r="BR158" i="1"/>
  <c r="BR159" i="1"/>
  <c r="BA164" i="1"/>
  <c r="BA163" i="1"/>
  <c r="BA165" i="1" s="1"/>
  <c r="G164" i="1"/>
  <c r="G163" i="1"/>
  <c r="G165" i="1" s="1"/>
  <c r="BT163" i="1"/>
  <c r="BT165" i="1" s="1"/>
  <c r="BT164" i="1"/>
  <c r="N164" i="1"/>
  <c r="N163" i="1"/>
  <c r="N165" i="1" s="1"/>
  <c r="H164" i="1"/>
  <c r="H163" i="1"/>
  <c r="H165" i="1" s="1"/>
  <c r="BW163" i="1"/>
  <c r="BW165" i="1" s="1"/>
  <c r="BW164" i="1"/>
  <c r="CY151" i="1"/>
  <c r="DA152" i="1"/>
  <c r="BF154" i="1"/>
  <c r="BX164" i="1"/>
  <c r="BX163" i="1"/>
  <c r="BX165" i="1" s="1"/>
  <c r="R163" i="1"/>
  <c r="R165" i="1" s="1"/>
  <c r="R164" i="1"/>
  <c r="Q164" i="1"/>
  <c r="CZ144" i="1"/>
  <c r="BS164" i="1"/>
  <c r="AB154" i="1"/>
  <c r="AB155" i="1"/>
  <c r="DA133" i="1"/>
  <c r="AN163" i="1"/>
  <c r="AN165" i="1" s="1"/>
  <c r="AN164" i="1"/>
  <c r="CH164" i="1"/>
  <c r="CH163" i="1"/>
  <c r="CH165" i="1" s="1"/>
  <c r="AQ163" i="1"/>
  <c r="AQ165" i="1" s="1"/>
  <c r="AQ164" i="1"/>
  <c r="AU164" i="1"/>
  <c r="CY139" i="1"/>
  <c r="M164" i="1"/>
  <c r="CY138" i="1"/>
  <c r="AW163" i="1"/>
  <c r="AW165" i="1" s="1"/>
  <c r="AW164" i="1"/>
  <c r="CY140" i="1"/>
  <c r="CZ136" i="1"/>
  <c r="CY146" i="1"/>
  <c r="CW147" i="1"/>
  <c r="AS164" i="1"/>
  <c r="AS163" i="1"/>
  <c r="AS165" i="1" s="1"/>
  <c r="AZ163" i="1"/>
  <c r="AZ165" i="1" s="1"/>
  <c r="AZ164" i="1"/>
  <c r="F164" i="1"/>
  <c r="F163" i="1"/>
  <c r="F165" i="1" s="1"/>
  <c r="CL155" i="1"/>
  <c r="CR133" i="1" s="1"/>
  <c r="CY142" i="1"/>
  <c r="CY148" i="1"/>
  <c r="AP163" i="1"/>
  <c r="AP165" i="1" s="1"/>
  <c r="AP164" i="1"/>
  <c r="DA138" i="1"/>
  <c r="AT164" i="1"/>
  <c r="AT163" i="1"/>
  <c r="AT165" i="1" s="1"/>
  <c r="CZ149" i="1"/>
  <c r="J163" i="1"/>
  <c r="J165" i="1" s="1"/>
  <c r="J164" i="1"/>
  <c r="DA147" i="1"/>
  <c r="I164" i="1"/>
  <c r="CY149" i="1"/>
  <c r="CW141" i="1"/>
  <c r="DA143" i="1"/>
  <c r="U164" i="1"/>
  <c r="CD163" i="1"/>
  <c r="CD165" i="1" s="1"/>
  <c r="CD164" i="1"/>
  <c r="T163" i="1"/>
  <c r="T165" i="1" s="1"/>
  <c r="T164" i="1"/>
  <c r="CG164" i="1"/>
  <c r="BZ164" i="1"/>
  <c r="BZ163" i="1"/>
  <c r="BZ165" i="1" s="1"/>
  <c r="P164" i="1"/>
  <c r="P163" i="1"/>
  <c r="P165" i="1" s="1"/>
  <c r="CY150" i="1"/>
  <c r="CY141" i="1"/>
  <c r="AM164" i="1"/>
  <c r="CZ140" i="1"/>
  <c r="AO164" i="1"/>
  <c r="CY134" i="1"/>
  <c r="AV163" i="1"/>
  <c r="AV165" i="1" s="1"/>
  <c r="AV164" i="1"/>
  <c r="CE163" i="1"/>
  <c r="CE165" i="1" s="1"/>
  <c r="CE164" i="1"/>
  <c r="CW151" i="1"/>
  <c r="CC164" i="1"/>
  <c r="AR163" i="1"/>
  <c r="AR165" i="1" s="1"/>
  <c r="AR164" i="1"/>
  <c r="CY133" i="1"/>
  <c r="CW145" i="1"/>
  <c r="DA150" i="1"/>
  <c r="F158" i="1"/>
  <c r="CJ161" i="1" s="1"/>
  <c r="F159" i="1"/>
  <c r="DA151" i="1"/>
  <c r="CW135" i="1"/>
  <c r="CW149" i="1"/>
  <c r="BX128" i="1"/>
  <c r="BX127" i="1"/>
  <c r="BX129" i="1" s="1"/>
  <c r="CA127" i="1"/>
  <c r="CA129" i="1" s="1"/>
  <c r="CA128" i="1"/>
  <c r="DA105" i="1"/>
  <c r="V128" i="1"/>
  <c r="V127" i="1"/>
  <c r="V129" i="1" s="1"/>
  <c r="CP115" i="1"/>
  <c r="AM128" i="1"/>
  <c r="CJ119" i="1"/>
  <c r="CP101" i="1" s="1"/>
  <c r="CJ118" i="1"/>
  <c r="CP97" i="1"/>
  <c r="CY115" i="1"/>
  <c r="CB127" i="1"/>
  <c r="CB129" i="1" s="1"/>
  <c r="CB128" i="1"/>
  <c r="CY104" i="1"/>
  <c r="CY100" i="1"/>
  <c r="AV127" i="1"/>
  <c r="AV128" i="1"/>
  <c r="BR122" i="1"/>
  <c r="BR123" i="1"/>
  <c r="K128" i="1"/>
  <c r="BS127" i="1"/>
  <c r="BS129" i="1" s="1"/>
  <c r="BS128" i="1"/>
  <c r="P128" i="1"/>
  <c r="P127" i="1"/>
  <c r="P129" i="1" s="1"/>
  <c r="BD118" i="1"/>
  <c r="BD119" i="1"/>
  <c r="BJ111" i="1" s="1"/>
  <c r="CZ104" i="1"/>
  <c r="O128" i="1"/>
  <c r="O127" i="1"/>
  <c r="O129" i="1" s="1"/>
  <c r="CG128" i="1"/>
  <c r="CG127" i="1"/>
  <c r="CG129" i="1" s="1"/>
  <c r="N128" i="1"/>
  <c r="N127" i="1"/>
  <c r="N129" i="1" s="1"/>
  <c r="I128" i="1"/>
  <c r="CE127" i="1"/>
  <c r="CE129" i="1" s="1"/>
  <c r="CE128" i="1"/>
  <c r="DA99" i="1"/>
  <c r="AL122" i="1"/>
  <c r="AL123" i="1"/>
  <c r="CW97" i="1"/>
  <c r="CY101" i="1"/>
  <c r="CY110" i="1"/>
  <c r="BA128" i="1"/>
  <c r="BA127" i="1"/>
  <c r="BA129" i="1" s="1"/>
  <c r="AR127" i="1"/>
  <c r="AR129" i="1" s="1"/>
  <c r="AR128" i="1"/>
  <c r="CW99" i="1"/>
  <c r="BZ128" i="1"/>
  <c r="BZ127" i="1"/>
  <c r="BZ129" i="1" s="1"/>
  <c r="BT127" i="1"/>
  <c r="BT129" i="1" s="1"/>
  <c r="BT128" i="1"/>
  <c r="BB128" i="1"/>
  <c r="BB127" i="1"/>
  <c r="BB129" i="1" s="1"/>
  <c r="CW103" i="1"/>
  <c r="CZ112" i="1"/>
  <c r="DA104" i="1"/>
  <c r="BR128" i="1"/>
  <c r="BR127" i="1"/>
  <c r="BR129" i="1" s="1"/>
  <c r="AZ127" i="1"/>
  <c r="AZ129" i="1" s="1"/>
  <c r="AZ128" i="1"/>
  <c r="AN127" i="1"/>
  <c r="AN129" i="1" s="1"/>
  <c r="AN128" i="1"/>
  <c r="CW105" i="1"/>
  <c r="T127" i="1"/>
  <c r="T129" i="1" s="1"/>
  <c r="T128" i="1"/>
  <c r="AT128" i="1"/>
  <c r="AT127" i="1"/>
  <c r="AT129" i="1" s="1"/>
  <c r="CY113" i="1"/>
  <c r="BF118" i="1"/>
  <c r="J127" i="1"/>
  <c r="J129" i="1" s="1"/>
  <c r="J128" i="1"/>
  <c r="CZ111" i="1"/>
  <c r="CZ113" i="1"/>
  <c r="H128" i="1"/>
  <c r="H127" i="1"/>
  <c r="H129" i="1" s="1"/>
  <c r="CP109" i="1"/>
  <c r="G128" i="1"/>
  <c r="CW101" i="1"/>
  <c r="CW109" i="1"/>
  <c r="BY128" i="1"/>
  <c r="BY127" i="1"/>
  <c r="BY129" i="1" s="1"/>
  <c r="F128" i="1"/>
  <c r="F127" i="1"/>
  <c r="F129" i="1" s="1"/>
  <c r="CP111" i="1"/>
  <c r="CY98" i="1"/>
  <c r="DA103" i="1"/>
  <c r="BW127" i="1"/>
  <c r="BW129" i="1" s="1"/>
  <c r="BW128" i="1"/>
  <c r="BF119" i="1"/>
  <c r="BL100" i="1" s="1"/>
  <c r="CY107" i="1"/>
  <c r="AA118" i="1"/>
  <c r="AA119" i="1"/>
  <c r="AG111" i="1" s="1"/>
  <c r="CZ97" i="1"/>
  <c r="Z118" i="1"/>
  <c r="U127" i="1"/>
  <c r="U129" i="1" s="1"/>
  <c r="U128" i="1"/>
  <c r="CZ114" i="1"/>
  <c r="CP105" i="1"/>
  <c r="CD127" i="1"/>
  <c r="CD129" i="1" s="1"/>
  <c r="CD128" i="1"/>
  <c r="AL128" i="1"/>
  <c r="AL127" i="1"/>
  <c r="AL129" i="1" s="1"/>
  <c r="CW111" i="1"/>
  <c r="AB118" i="1"/>
  <c r="CP107" i="1"/>
  <c r="L127" i="1"/>
  <c r="L129" i="1" s="1"/>
  <c r="L128" i="1"/>
  <c r="CF128" i="1"/>
  <c r="CF127" i="1"/>
  <c r="CF129" i="1" s="1"/>
  <c r="DA116" i="1"/>
  <c r="CZ107" i="1"/>
  <c r="S128" i="1"/>
  <c r="CZ100" i="1"/>
  <c r="CZ105" i="1"/>
  <c r="AU128" i="1"/>
  <c r="AU127" i="1"/>
  <c r="AU129" i="1" s="1"/>
  <c r="CP99" i="1"/>
  <c r="CY111" i="1"/>
  <c r="CZ116" i="1"/>
  <c r="AY127" i="1"/>
  <c r="AY129" i="1" s="1"/>
  <c r="AY128" i="1"/>
  <c r="G122" i="1"/>
  <c r="F124" i="1"/>
  <c r="CJ125" i="1"/>
  <c r="CZ115" i="1"/>
  <c r="CZ109" i="1"/>
  <c r="AQ127" i="1"/>
  <c r="AQ129" i="1" s="1"/>
  <c r="AQ128" i="1"/>
  <c r="DA107" i="1"/>
  <c r="CY106" i="1"/>
  <c r="CH128" i="1"/>
  <c r="CH127" i="1"/>
  <c r="CH129" i="1" s="1"/>
  <c r="AX127" i="1"/>
  <c r="AX129" i="1" s="1"/>
  <c r="AX128" i="1"/>
  <c r="R127" i="1"/>
  <c r="R129" i="1" s="1"/>
  <c r="R128" i="1"/>
  <c r="AG98" i="1"/>
  <c r="AS128" i="1"/>
  <c r="AS127" i="1"/>
  <c r="AS129" i="1" s="1"/>
  <c r="M127" i="1"/>
  <c r="M129" i="1" s="1"/>
  <c r="M128" i="1"/>
  <c r="CP113" i="1"/>
  <c r="BU127" i="1"/>
  <c r="BU129" i="1" s="1"/>
  <c r="BU128" i="1"/>
  <c r="CZ102" i="1"/>
  <c r="Q128" i="1"/>
  <c r="CZ103" i="1"/>
  <c r="BV127" i="1"/>
  <c r="BV129" i="1" s="1"/>
  <c r="BV128" i="1"/>
  <c r="CZ99" i="1"/>
  <c r="CY112" i="1"/>
  <c r="CW107" i="1"/>
  <c r="P53" i="1"/>
  <c r="N54" i="1"/>
  <c r="N56" i="1" s="1"/>
  <c r="I53" i="1"/>
  <c r="AR89" i="1"/>
  <c r="AR85" i="1"/>
  <c r="AR87" i="1" s="1"/>
  <c r="BZ94" i="1"/>
  <c r="BZ90" i="1"/>
  <c r="BD79" i="1"/>
  <c r="BD75" i="1"/>
  <c r="BF71" i="1"/>
  <c r="BF79" i="1"/>
  <c r="BF80" i="1"/>
  <c r="BF76" i="1"/>
  <c r="BD63" i="1"/>
  <c r="BF73" i="1"/>
  <c r="AQ85" i="1"/>
  <c r="AQ87" i="1" s="1"/>
  <c r="BD69" i="1"/>
  <c r="BF68" i="1"/>
  <c r="BF75" i="1"/>
  <c r="BF65" i="1"/>
  <c r="BD71" i="1"/>
  <c r="BD65" i="1"/>
  <c r="BD77" i="1"/>
  <c r="BF62" i="1"/>
  <c r="BD73" i="1"/>
  <c r="BF61" i="1"/>
  <c r="BF72" i="1"/>
  <c r="BF70" i="1"/>
  <c r="Z68" i="1"/>
  <c r="Z72" i="1"/>
  <c r="Z78" i="1"/>
  <c r="X71" i="1"/>
  <c r="Z67" i="1"/>
  <c r="X79" i="1"/>
  <c r="Z73" i="1"/>
  <c r="X67" i="1"/>
  <c r="Z61" i="1"/>
  <c r="Z64" i="1"/>
  <c r="Z66" i="1"/>
  <c r="Z79" i="1"/>
  <c r="X75" i="1"/>
  <c r="Z69" i="1"/>
  <c r="Z65" i="1"/>
  <c r="CJ61" i="1"/>
  <c r="CL62" i="1"/>
  <c r="CL75" i="1"/>
  <c r="CJ63" i="1"/>
  <c r="CL78" i="1"/>
  <c r="CL64" i="1"/>
  <c r="CJ65" i="1"/>
  <c r="CL77" i="1"/>
  <c r="CL73" i="1"/>
  <c r="CL65" i="1"/>
  <c r="CJ67" i="1"/>
  <c r="BR85" i="1"/>
  <c r="BR86" i="1" s="1"/>
  <c r="CJ93" i="1" s="1"/>
  <c r="CL66" i="1"/>
  <c r="CL72" i="1"/>
  <c r="CL63" i="1"/>
  <c r="CJ73" i="1"/>
  <c r="CM30" i="1"/>
  <c r="CM36" i="1"/>
  <c r="CE49" i="1"/>
  <c r="CE51" i="1" s="1"/>
  <c r="CM29" i="1"/>
  <c r="CM42" i="1"/>
  <c r="CB54" i="1"/>
  <c r="CL43" i="1"/>
  <c r="CJ43" i="1"/>
  <c r="CL40" i="1"/>
  <c r="CL30" i="1"/>
  <c r="CL26" i="1"/>
  <c r="CL28" i="1"/>
  <c r="CL36" i="1"/>
  <c r="AW53" i="1"/>
  <c r="BD27" i="1"/>
  <c r="BF25" i="1"/>
  <c r="BF27" i="1"/>
  <c r="BD41" i="1"/>
  <c r="BD39" i="1"/>
  <c r="BF34" i="1"/>
  <c r="BD37" i="1"/>
  <c r="BF44" i="1"/>
  <c r="BF42" i="1"/>
  <c r="CM26" i="1"/>
  <c r="CJ35" i="1"/>
  <c r="CL33" i="1"/>
  <c r="BF43" i="1"/>
  <c r="CL80" i="1"/>
  <c r="CL79" i="1"/>
  <c r="CL74" i="1"/>
  <c r="CL70" i="1"/>
  <c r="CJ75" i="1"/>
  <c r="CL71" i="1"/>
  <c r="BF64" i="1"/>
  <c r="BF41" i="1"/>
  <c r="BF39" i="1"/>
  <c r="AW49" i="1"/>
  <c r="AW51" i="1" s="1"/>
  <c r="BD43" i="1"/>
  <c r="CL44" i="1"/>
  <c r="CJ29" i="1"/>
  <c r="CL27" i="1"/>
  <c r="CJ39" i="1"/>
  <c r="BD25" i="1"/>
  <c r="BF77" i="1"/>
  <c r="Z70" i="1"/>
  <c r="CL67" i="1"/>
  <c r="CJ69" i="1"/>
  <c r="Z80" i="1"/>
  <c r="BF63" i="1"/>
  <c r="CL61" i="1"/>
  <c r="BF78" i="1"/>
  <c r="BF38" i="1"/>
  <c r="BF33" i="1"/>
  <c r="BF36" i="1"/>
  <c r="BD31" i="1"/>
  <c r="CL41" i="1"/>
  <c r="CL34" i="1"/>
  <c r="BF40" i="1"/>
  <c r="CL69" i="1"/>
  <c r="BF67" i="1"/>
  <c r="CJ71" i="1"/>
  <c r="BF66" i="1"/>
  <c r="O54" i="1"/>
  <c r="O56" i="1" s="1"/>
  <c r="BF35" i="1"/>
  <c r="CL38" i="1"/>
  <c r="CB58" i="1"/>
  <c r="CM39" i="1"/>
  <c r="CL37" i="1"/>
  <c r="BF31" i="1"/>
  <c r="CH90" i="1"/>
  <c r="CH92" i="1" s="1"/>
  <c r="BD67" i="1"/>
  <c r="Z63" i="1"/>
  <c r="BD61" i="1"/>
  <c r="BF32" i="1"/>
  <c r="BD35" i="1"/>
  <c r="CL35" i="1"/>
  <c r="CM33" i="1"/>
  <c r="CJ37" i="1"/>
  <c r="BD33" i="1"/>
  <c r="BR90" i="1"/>
  <c r="BR91" i="1" s="1"/>
  <c r="BR93" i="1" s="1"/>
  <c r="BR89" i="1"/>
  <c r="CL76" i="1"/>
  <c r="Z62" i="1"/>
  <c r="Z75" i="1"/>
  <c r="G54" i="1"/>
  <c r="G56" i="1" s="1"/>
  <c r="L53" i="1"/>
  <c r="BF29" i="1"/>
  <c r="CL32" i="1"/>
  <c r="CM27" i="1"/>
  <c r="CJ33" i="1"/>
  <c r="BF37" i="1"/>
  <c r="CJ79" i="1"/>
  <c r="X77" i="1"/>
  <c r="CM62" i="1"/>
  <c r="CM77" i="1"/>
  <c r="BB49" i="1"/>
  <c r="BB51" i="1" s="1"/>
  <c r="BS85" i="1"/>
  <c r="BS87" i="1" s="1"/>
  <c r="X61" i="1"/>
  <c r="CL25" i="1"/>
  <c r="AA61" i="1"/>
  <c r="CM38" i="1"/>
  <c r="AA66" i="1"/>
  <c r="AA73" i="1"/>
  <c r="CA49" i="1"/>
  <c r="CA51" i="1" s="1"/>
  <c r="BY49" i="1"/>
  <c r="BY51" i="1" s="1"/>
  <c r="BG62" i="1"/>
  <c r="AA74" i="1"/>
  <c r="AA65" i="1"/>
  <c r="AA69" i="1"/>
  <c r="BG69" i="1"/>
  <c r="CH49" i="1"/>
  <c r="CH51" i="1" s="1"/>
  <c r="CM67" i="1"/>
  <c r="L58" i="1"/>
  <c r="Q53" i="1"/>
  <c r="V54" i="1"/>
  <c r="V56" i="1" s="1"/>
  <c r="U58" i="1"/>
  <c r="U53" i="1"/>
  <c r="T58" i="1"/>
  <c r="S53" i="1"/>
  <c r="S58" i="1"/>
  <c r="R53" i="1"/>
  <c r="R58" i="1"/>
  <c r="Q54" i="1"/>
  <c r="Q56" i="1" s="1"/>
  <c r="P58" i="1"/>
  <c r="O53" i="1"/>
  <c r="O58" i="1"/>
  <c r="N58" i="1"/>
  <c r="M58" i="1"/>
  <c r="M53" i="1"/>
  <c r="K53" i="1"/>
  <c r="K54" i="1"/>
  <c r="K56" i="1" s="1"/>
  <c r="J53" i="1"/>
  <c r="J54" i="1"/>
  <c r="J56" i="1" s="1"/>
  <c r="I54" i="1"/>
  <c r="I56" i="1" s="1"/>
  <c r="H53" i="1"/>
  <c r="H54" i="1"/>
  <c r="H56" i="1" s="1"/>
  <c r="V58" i="1"/>
  <c r="R54" i="1"/>
  <c r="R56" i="1" s="1"/>
  <c r="Q58" i="1"/>
  <c r="K58" i="1"/>
  <c r="J58" i="1"/>
  <c r="H58" i="1"/>
  <c r="G58" i="1"/>
  <c r="G49" i="1"/>
  <c r="G51" i="1" s="1"/>
  <c r="V49" i="1"/>
  <c r="V51" i="1" s="1"/>
  <c r="CM70" i="1"/>
  <c r="AQ58" i="1"/>
  <c r="AQ54" i="1"/>
  <c r="X65" i="1"/>
  <c r="CM37" i="1"/>
  <c r="CM28" i="1"/>
  <c r="CM31" i="1"/>
  <c r="CM25" i="1"/>
  <c r="CM66" i="1"/>
  <c r="CF49" i="1"/>
  <c r="CF51" i="1" s="1"/>
  <c r="BF69" i="1"/>
  <c r="AZ49" i="1"/>
  <c r="AZ51" i="1" s="1"/>
  <c r="AZ53" i="1"/>
  <c r="BX49" i="1"/>
  <c r="BX51" i="1" s="1"/>
  <c r="N94" i="1"/>
  <c r="N90" i="1"/>
  <c r="AT49" i="1"/>
  <c r="AT51" i="1" s="1"/>
  <c r="BS49" i="1"/>
  <c r="BS51" i="1" s="1"/>
  <c r="BZ49" i="1"/>
  <c r="BZ51" i="1" s="1"/>
  <c r="AR49" i="1"/>
  <c r="AR51" i="1" s="1"/>
  <c r="AR53" i="1"/>
  <c r="CM69" i="1"/>
  <c r="AV53" i="1"/>
  <c r="AV49" i="1"/>
  <c r="AV51" i="1" s="1"/>
  <c r="CM73" i="1"/>
  <c r="BG67" i="1"/>
  <c r="CJ25" i="1"/>
  <c r="AL49" i="1"/>
  <c r="BR49" i="1"/>
  <c r="AA75" i="1"/>
  <c r="AA68" i="1"/>
  <c r="AA63" i="1"/>
  <c r="AA70" i="1"/>
  <c r="AA67" i="1"/>
  <c r="AA72" i="1"/>
  <c r="AA64" i="1"/>
  <c r="BG74" i="1"/>
  <c r="CM79" i="1"/>
  <c r="CM74" i="1"/>
  <c r="CM76" i="1"/>
  <c r="CM68" i="1"/>
  <c r="CM61" i="1"/>
  <c r="CM65" i="1"/>
  <c r="BG79" i="1"/>
  <c r="BG64" i="1"/>
  <c r="M89" i="1"/>
  <c r="M85" i="1"/>
  <c r="M87" i="1" s="1"/>
  <c r="S54" i="1"/>
  <c r="S56" i="1" s="1"/>
  <c r="BG77" i="1"/>
  <c r="CM44" i="1"/>
  <c r="CM35" i="1"/>
  <c r="BG70" i="1"/>
  <c r="CG49" i="1"/>
  <c r="CG51" i="1" s="1"/>
  <c r="CA85" i="1"/>
  <c r="CA87" i="1" s="1"/>
  <c r="AU54" i="1"/>
  <c r="AU58" i="1"/>
  <c r="CL31" i="1"/>
  <c r="AV85" i="1"/>
  <c r="AV87" i="1" s="1"/>
  <c r="BG76" i="1"/>
  <c r="BG68" i="1"/>
  <c r="BG61" i="1"/>
  <c r="BG73" i="1"/>
  <c r="BG71" i="1"/>
  <c r="BG63" i="1"/>
  <c r="CM34" i="1"/>
  <c r="AN53" i="1"/>
  <c r="AN49" i="1"/>
  <c r="AN51" i="1" s="1"/>
  <c r="CM43" i="1"/>
  <c r="AS49" i="1"/>
  <c r="AS51" i="1" s="1"/>
  <c r="BG25" i="1"/>
  <c r="BG66" i="1"/>
  <c r="AM54" i="1"/>
  <c r="AM58" i="1"/>
  <c r="AN85" i="1"/>
  <c r="AN87" i="1" s="1"/>
  <c r="AU49" i="1"/>
  <c r="AU51" i="1" s="1"/>
  <c r="AA71" i="1"/>
  <c r="CM64" i="1"/>
  <c r="BA49" i="1"/>
  <c r="BA51" i="1" s="1"/>
  <c r="CM41" i="1"/>
  <c r="AY58" i="1"/>
  <c r="AY54" i="1"/>
  <c r="AM49" i="1"/>
  <c r="AM51" i="1" s="1"/>
  <c r="AA76" i="1"/>
  <c r="BG75" i="1"/>
  <c r="CM40" i="1"/>
  <c r="CE92" i="1"/>
  <c r="U92" i="1"/>
  <c r="U91" i="1"/>
  <c r="U93" i="1" s="1"/>
  <c r="L92" i="1"/>
  <c r="L91" i="1"/>
  <c r="L93" i="1" s="1"/>
  <c r="AQ92" i="1"/>
  <c r="S92" i="1"/>
  <c r="BZ91" i="1"/>
  <c r="BZ93" i="1" s="1"/>
  <c r="BZ92" i="1"/>
  <c r="BX92" i="1"/>
  <c r="BX91" i="1"/>
  <c r="BX93" i="1" s="1"/>
  <c r="V91" i="1"/>
  <c r="V93" i="1" s="1"/>
  <c r="AM92" i="1"/>
  <c r="CG91" i="1"/>
  <c r="CG93" i="1" s="1"/>
  <c r="CG92" i="1"/>
  <c r="O92" i="1"/>
  <c r="BY91" i="1"/>
  <c r="BY93" i="1" s="1"/>
  <c r="BY92" i="1"/>
  <c r="BR92" i="1"/>
  <c r="H91" i="1"/>
  <c r="H93" i="1" s="1"/>
  <c r="H92" i="1"/>
  <c r="G92" i="1"/>
  <c r="AP92" i="1"/>
  <c r="AP91" i="1"/>
  <c r="AP93" i="1" s="1"/>
  <c r="CD91" i="1"/>
  <c r="CD93" i="1" s="1"/>
  <c r="Q91" i="1"/>
  <c r="Q93" i="1" s="1"/>
  <c r="CF92" i="1"/>
  <c r="CF91" i="1"/>
  <c r="CF93" i="1" s="1"/>
  <c r="AN91" i="1"/>
  <c r="AN93" i="1" s="1"/>
  <c r="AN92" i="1"/>
  <c r="CG56" i="1"/>
  <c r="CF56" i="1"/>
  <c r="CF55" i="1"/>
  <c r="CF57" i="1" s="1"/>
  <c r="BW56" i="1"/>
  <c r="CH56" i="1"/>
  <c r="CH55" i="1"/>
  <c r="CH57" i="1" s="1"/>
  <c r="BX56" i="1"/>
  <c r="BX55" i="1"/>
  <c r="BX57" i="1" s="1"/>
  <c r="BY56" i="1"/>
  <c r="BY55" i="1"/>
  <c r="BY57" i="1" s="1"/>
  <c r="BZ55" i="1"/>
  <c r="BZ57" i="1" s="1"/>
  <c r="BR56" i="1"/>
  <c r="BR55" i="1"/>
  <c r="BR57" i="1" s="1"/>
  <c r="AZ56" i="1"/>
  <c r="AZ55" i="1"/>
  <c r="AZ57" i="1" s="1"/>
  <c r="BB56" i="1"/>
  <c r="BB55" i="1"/>
  <c r="BB57" i="1" s="1"/>
  <c r="AT56" i="1"/>
  <c r="AT55" i="1"/>
  <c r="AT57" i="1" s="1"/>
  <c r="AL56" i="1"/>
  <c r="AL55" i="1"/>
  <c r="AL57" i="1" s="1"/>
  <c r="BA56" i="1"/>
  <c r="AS56" i="1"/>
  <c r="T54" i="1"/>
  <c r="T56" i="1" s="1"/>
  <c r="L54" i="1"/>
  <c r="L55" i="1" s="1"/>
  <c r="L57" i="1" s="1"/>
  <c r="U54" i="1"/>
  <c r="U56" i="1" s="1"/>
  <c r="M54" i="1"/>
  <c r="M56" i="1" s="1"/>
  <c r="T49" i="1"/>
  <c r="T51" i="1" s="1"/>
  <c r="I58" i="1"/>
  <c r="AA44" i="1"/>
  <c r="AA36" i="1"/>
  <c r="AA28" i="1"/>
  <c r="AA43" i="1"/>
  <c r="AA27" i="1"/>
  <c r="AA42" i="1"/>
  <c r="AA34" i="1"/>
  <c r="AA26" i="1"/>
  <c r="AA41" i="1"/>
  <c r="AA33" i="1"/>
  <c r="AA25" i="1"/>
  <c r="AA31" i="1"/>
  <c r="AA40" i="1"/>
  <c r="AA32" i="1"/>
  <c r="AA39" i="1"/>
  <c r="AA38" i="1"/>
  <c r="AA30" i="1"/>
  <c r="AA37" i="1"/>
  <c r="AA29" i="1"/>
  <c r="AA35" i="1"/>
  <c r="P54" i="1"/>
  <c r="P56" i="1" s="1"/>
  <c r="J55" i="1"/>
  <c r="J57" i="1" s="1"/>
  <c r="N55" i="1"/>
  <c r="N57" i="1" s="1"/>
  <c r="T53" i="1"/>
  <c r="S49" i="1"/>
  <c r="S51" i="1" s="1"/>
  <c r="M49" i="1"/>
  <c r="M51" i="1" s="1"/>
  <c r="H49" i="1"/>
  <c r="H51" i="1" s="1"/>
  <c r="I49" i="1"/>
  <c r="I51" i="1" s="1"/>
  <c r="L49" i="1"/>
  <c r="L51" i="1" s="1"/>
  <c r="G53" i="1"/>
  <c r="R49" i="1"/>
  <c r="R51" i="1" s="1"/>
  <c r="J49" i="1"/>
  <c r="J51" i="1" s="1"/>
  <c r="P49" i="1"/>
  <c r="P51" i="1" s="1"/>
  <c r="BL5" i="1"/>
  <c r="BL6" i="1" s="1"/>
  <c r="N53" i="1"/>
  <c r="N49" i="1"/>
  <c r="N51" i="1" s="1"/>
  <c r="V53" i="1"/>
  <c r="O49" i="1"/>
  <c r="O51" i="1" s="1"/>
  <c r="Q49" i="1"/>
  <c r="Q51" i="1" s="1"/>
  <c r="U49" i="1"/>
  <c r="U51" i="1" s="1"/>
  <c r="K49" i="1"/>
  <c r="K51" i="1" s="1"/>
  <c r="AR417" i="1" l="1"/>
  <c r="AS415" i="1"/>
  <c r="AS417" i="1" s="1"/>
  <c r="BL385" i="1"/>
  <c r="BL400" i="1"/>
  <c r="BL393" i="1"/>
  <c r="BL401" i="1"/>
  <c r="BL402" i="1"/>
  <c r="BL391" i="1"/>
  <c r="AH247" i="1"/>
  <c r="AL165" i="1"/>
  <c r="AM163" i="1"/>
  <c r="AM165" i="1" s="1"/>
  <c r="AF389" i="1"/>
  <c r="AH351" i="1"/>
  <c r="AH367" i="1"/>
  <c r="AH365" i="1"/>
  <c r="AH361" i="1"/>
  <c r="AH359" i="1"/>
  <c r="AH366" i="1"/>
  <c r="AH358" i="1"/>
  <c r="AH357" i="1"/>
  <c r="CR364" i="1"/>
  <c r="CR351" i="1"/>
  <c r="BJ293" i="1"/>
  <c r="BJ279" i="1"/>
  <c r="AZ92" i="1"/>
  <c r="BD47" i="1"/>
  <c r="CZ98" i="1"/>
  <c r="S127" i="1"/>
  <c r="S129" i="1" s="1"/>
  <c r="CY97" i="1"/>
  <c r="CY119" i="1" s="1"/>
  <c r="DE99" i="1" s="1"/>
  <c r="AB119" i="1"/>
  <c r="AH105" i="1" s="1"/>
  <c r="Z154" i="1"/>
  <c r="AL164" i="1"/>
  <c r="CZ151" i="1"/>
  <c r="CZ133" i="1"/>
  <c r="BG155" i="1"/>
  <c r="BM146" i="1" s="1"/>
  <c r="Z190" i="1"/>
  <c r="X190" i="1"/>
  <c r="BH172" i="1" s="1"/>
  <c r="O199" i="1"/>
  <c r="O201" i="1" s="1"/>
  <c r="X226" i="1"/>
  <c r="U271" i="1"/>
  <c r="U273" i="1" s="1"/>
  <c r="CG271" i="1"/>
  <c r="CG273" i="1" s="1"/>
  <c r="CM299" i="1"/>
  <c r="CS292" i="1" s="1"/>
  <c r="O307" i="1"/>
  <c r="O309" i="1" s="1"/>
  <c r="Q307" i="1"/>
  <c r="Q309" i="1" s="1"/>
  <c r="AA298" i="1"/>
  <c r="CF344" i="1"/>
  <c r="AD321" i="1"/>
  <c r="CY357" i="1"/>
  <c r="Z371" i="1"/>
  <c r="AF355" i="1" s="1"/>
  <c r="X370" i="1"/>
  <c r="BG370" i="1"/>
  <c r="CM407" i="1"/>
  <c r="CS394" i="1" s="1"/>
  <c r="BD407" i="1"/>
  <c r="BJ393" i="1" s="1"/>
  <c r="I91" i="1"/>
  <c r="I93" i="1" s="1"/>
  <c r="CM227" i="1"/>
  <c r="AB263" i="1"/>
  <c r="Z407" i="1"/>
  <c r="DA242" i="1"/>
  <c r="F304" i="1"/>
  <c r="CJ305" i="1"/>
  <c r="DA113" i="1"/>
  <c r="AQ91" i="1"/>
  <c r="AQ93" i="1" s="1"/>
  <c r="Q163" i="1"/>
  <c r="Q165" i="1" s="1"/>
  <c r="BF155" i="1"/>
  <c r="BL145" i="1" s="1"/>
  <c r="BD191" i="1"/>
  <c r="BJ183" i="1" s="1"/>
  <c r="CJ191" i="1"/>
  <c r="CP181" i="1" s="1"/>
  <c r="CW173" i="1"/>
  <c r="CW191" i="1" s="1"/>
  <c r="DC169" i="1" s="1"/>
  <c r="CY181" i="1"/>
  <c r="Z227" i="1"/>
  <c r="AF205" i="1" s="1"/>
  <c r="BD226" i="1"/>
  <c r="CY206" i="1"/>
  <c r="BF262" i="1"/>
  <c r="CY258" i="1"/>
  <c r="CZ253" i="1"/>
  <c r="CZ244" i="1"/>
  <c r="CZ262" i="1" s="1"/>
  <c r="BD263" i="1"/>
  <c r="BJ245" i="1" s="1"/>
  <c r="BS308" i="1"/>
  <c r="CJ299" i="1"/>
  <c r="CP279" i="1" s="1"/>
  <c r="BD298" i="1"/>
  <c r="X298" i="1"/>
  <c r="BG299" i="1"/>
  <c r="BM293" i="1" s="1"/>
  <c r="S307" i="1"/>
  <c r="S309" i="1" s="1"/>
  <c r="Z334" i="1"/>
  <c r="BH316" i="1" s="1"/>
  <c r="CJ334" i="1"/>
  <c r="BY379" i="1"/>
  <c r="BY381" i="1" s="1"/>
  <c r="CL406" i="1"/>
  <c r="CW393" i="1"/>
  <c r="CW217" i="1"/>
  <c r="BG227" i="1"/>
  <c r="CY243" i="1"/>
  <c r="DA112" i="1"/>
  <c r="AO127" i="1"/>
  <c r="AO129" i="1" s="1"/>
  <c r="AO128" i="1"/>
  <c r="CR108" i="1"/>
  <c r="BG118" i="1"/>
  <c r="CL118" i="1"/>
  <c r="CM118" i="1"/>
  <c r="CY137" i="1"/>
  <c r="AX164" i="1"/>
  <c r="AU199" i="1"/>
  <c r="AU201" i="1" s="1"/>
  <c r="CZ169" i="1"/>
  <c r="AO199" i="1"/>
  <c r="AO201" i="1" s="1"/>
  <c r="CM190" i="1"/>
  <c r="X227" i="1"/>
  <c r="AD219" i="1" s="1"/>
  <c r="BM224" i="1"/>
  <c r="CC235" i="1"/>
  <c r="CC237" i="1" s="1"/>
  <c r="CZ221" i="1"/>
  <c r="CZ227" i="1" s="1"/>
  <c r="DF213" i="1" s="1"/>
  <c r="CW251" i="1"/>
  <c r="CW243" i="1"/>
  <c r="CY277" i="1"/>
  <c r="CZ286" i="1"/>
  <c r="CW293" i="1"/>
  <c r="CG307" i="1"/>
  <c r="CG309" i="1" s="1"/>
  <c r="CZ313" i="1"/>
  <c r="BD334" i="1"/>
  <c r="O343" i="1"/>
  <c r="O345" i="1" s="1"/>
  <c r="CZ321" i="1"/>
  <c r="Z335" i="1"/>
  <c r="AF319" i="1" s="1"/>
  <c r="BF334" i="1"/>
  <c r="CL334" i="1"/>
  <c r="BF370" i="1"/>
  <c r="CL370" i="1"/>
  <c r="Z406" i="1"/>
  <c r="BH388" i="1" s="1"/>
  <c r="CZ398" i="1"/>
  <c r="BW415" i="1"/>
  <c r="BW417" i="1" s="1"/>
  <c r="AF395" i="1"/>
  <c r="BX415" i="1"/>
  <c r="BX417" i="1" s="1"/>
  <c r="AX55" i="1"/>
  <c r="AX57" i="1" s="1"/>
  <c r="G91" i="1"/>
  <c r="G93" i="1" s="1"/>
  <c r="CZ207" i="1"/>
  <c r="AA263" i="1"/>
  <c r="AG257" i="1" s="1"/>
  <c r="DA114" i="1"/>
  <c r="BG371" i="1"/>
  <c r="BM351" i="1" s="1"/>
  <c r="K55" i="1"/>
  <c r="K57" i="1" s="1"/>
  <c r="AR55" i="1"/>
  <c r="BW91" i="1"/>
  <c r="BW93" i="1" s="1"/>
  <c r="BS92" i="1"/>
  <c r="CL119" i="1"/>
  <c r="CM119" i="1"/>
  <c r="CS102" i="1" s="1"/>
  <c r="CW113" i="1"/>
  <c r="CP103" i="1"/>
  <c r="AM127" i="1"/>
  <c r="AM129" i="1" s="1"/>
  <c r="CJ155" i="1"/>
  <c r="CP143" i="1" s="1"/>
  <c r="I163" i="1"/>
  <c r="I165" i="1" s="1"/>
  <c r="M163" i="1"/>
  <c r="M165" i="1" s="1"/>
  <c r="BU163" i="1"/>
  <c r="BU165" i="1" s="1"/>
  <c r="U199" i="1"/>
  <c r="U201" i="1" s="1"/>
  <c r="AA191" i="1"/>
  <c r="AG180" i="1" s="1"/>
  <c r="CY177" i="1"/>
  <c r="Q199" i="1"/>
  <c r="Q201" i="1" s="1"/>
  <c r="AS199" i="1"/>
  <c r="AS201" i="1" s="1"/>
  <c r="CM191" i="1"/>
  <c r="CS169" i="1" s="1"/>
  <c r="G235" i="1"/>
  <c r="G237" i="1" s="1"/>
  <c r="CJ226" i="1"/>
  <c r="M235" i="1"/>
  <c r="M237" i="1" s="1"/>
  <c r="CL226" i="1"/>
  <c r="X262" i="1"/>
  <c r="DA247" i="1"/>
  <c r="CM262" i="1"/>
  <c r="CC271" i="1"/>
  <c r="CC273" i="1" s="1"/>
  <c r="CJ262" i="1"/>
  <c r="Z298" i="1"/>
  <c r="AW307" i="1"/>
  <c r="AW309" i="1" s="1"/>
  <c r="U307" i="1"/>
  <c r="U309" i="1" s="1"/>
  <c r="AA335" i="1"/>
  <c r="AG330" i="1" s="1"/>
  <c r="CM334" i="1"/>
  <c r="BA343" i="1"/>
  <c r="BA345" i="1" s="1"/>
  <c r="BD335" i="1"/>
  <c r="BJ327" i="1" s="1"/>
  <c r="AO344" i="1"/>
  <c r="AM343" i="1"/>
  <c r="AM345" i="1" s="1"/>
  <c r="CL335" i="1"/>
  <c r="CR314" i="1" s="1"/>
  <c r="AW344" i="1"/>
  <c r="F379" i="1"/>
  <c r="F381" i="1" s="1"/>
  <c r="BS379" i="1"/>
  <c r="BS381" i="1" s="1"/>
  <c r="K379" i="1"/>
  <c r="K381" i="1" s="1"/>
  <c r="CA379" i="1"/>
  <c r="CA381" i="1" s="1"/>
  <c r="CC379" i="1"/>
  <c r="CC381" i="1" s="1"/>
  <c r="CG379" i="1"/>
  <c r="CG381" i="1" s="1"/>
  <c r="CY385" i="1"/>
  <c r="BR411" i="1"/>
  <c r="K415" i="1"/>
  <c r="K417" i="1" s="1"/>
  <c r="AR416" i="1"/>
  <c r="CZ78" i="1"/>
  <c r="AA227" i="1"/>
  <c r="AG217" i="1" s="1"/>
  <c r="CC127" i="1"/>
  <c r="CC129" i="1" s="1"/>
  <c r="CC128" i="1"/>
  <c r="CZ316" i="1"/>
  <c r="CZ62" i="1"/>
  <c r="Q127" i="1"/>
  <c r="Q129" i="1" s="1"/>
  <c r="G127" i="1"/>
  <c r="G129" i="1" s="1"/>
  <c r="X118" i="1"/>
  <c r="I127" i="1"/>
  <c r="I129" i="1" s="1"/>
  <c r="CG163" i="1"/>
  <c r="CG165" i="1" s="1"/>
  <c r="BS163" i="1"/>
  <c r="BS165" i="1" s="1"/>
  <c r="CA163" i="1"/>
  <c r="CA165" i="1" s="1"/>
  <c r="AM199" i="1"/>
  <c r="AM201" i="1" s="1"/>
  <c r="M199" i="1"/>
  <c r="M201" i="1" s="1"/>
  <c r="AA190" i="1"/>
  <c r="S199" i="1"/>
  <c r="S201" i="1" s="1"/>
  <c r="CL190" i="1"/>
  <c r="CY209" i="1"/>
  <c r="BG262" i="1"/>
  <c r="Z299" i="1"/>
  <c r="AF288" i="1" s="1"/>
  <c r="AY307" i="1"/>
  <c r="AY309" i="1" s="1"/>
  <c r="AU307" i="1"/>
  <c r="AU309" i="1" s="1"/>
  <c r="CZ349" i="1"/>
  <c r="CJ370" i="1"/>
  <c r="AY379" i="1"/>
  <c r="AY381" i="1" s="1"/>
  <c r="CW385" i="1"/>
  <c r="BA91" i="1"/>
  <c r="BA93" i="1" s="1"/>
  <c r="CZ142" i="1"/>
  <c r="CM155" i="1"/>
  <c r="CJ263" i="1"/>
  <c r="CZ402" i="1"/>
  <c r="CZ328" i="1"/>
  <c r="DA106" i="1"/>
  <c r="K127" i="1"/>
  <c r="K129" i="1" s="1"/>
  <c r="CZ138" i="1"/>
  <c r="AU163" i="1"/>
  <c r="AU165" i="1" s="1"/>
  <c r="BF190" i="1"/>
  <c r="G199" i="1"/>
  <c r="G201" i="1" s="1"/>
  <c r="AW199" i="1"/>
  <c r="AW201" i="1" s="1"/>
  <c r="BF226" i="1"/>
  <c r="CY248" i="1"/>
  <c r="CY263" i="1" s="1"/>
  <c r="DE248" i="1" s="1"/>
  <c r="AN273" i="1"/>
  <c r="AO271" i="1"/>
  <c r="AO273" i="1" s="1"/>
  <c r="BF298" i="1"/>
  <c r="AO307" i="1"/>
  <c r="AO309" i="1" s="1"/>
  <c r="CL298" i="1"/>
  <c r="AS343" i="1"/>
  <c r="AS345" i="1" s="1"/>
  <c r="AY343" i="1"/>
  <c r="AY345" i="1" s="1"/>
  <c r="AD329" i="1"/>
  <c r="CY349" i="1"/>
  <c r="CJ371" i="1"/>
  <c r="CP355" i="1" s="1"/>
  <c r="CM370" i="1"/>
  <c r="DA351" i="1"/>
  <c r="AM379" i="1"/>
  <c r="AM381" i="1" s="1"/>
  <c r="U379" i="1"/>
  <c r="U381" i="1" s="1"/>
  <c r="AU415" i="1"/>
  <c r="AU417" i="1" s="1"/>
  <c r="CA415" i="1"/>
  <c r="CA417" i="1" s="1"/>
  <c r="Q415" i="1"/>
  <c r="Q417" i="1" s="1"/>
  <c r="X406" i="1"/>
  <c r="CA91" i="1"/>
  <c r="CA93" i="1" s="1"/>
  <c r="AA154" i="1"/>
  <c r="CZ385" i="1"/>
  <c r="CE91" i="1"/>
  <c r="CE93" i="1" s="1"/>
  <c r="R55" i="1"/>
  <c r="R57" i="1" s="1"/>
  <c r="BA55" i="1"/>
  <c r="BA57" i="1" s="1"/>
  <c r="CG55" i="1"/>
  <c r="CG57" i="1" s="1"/>
  <c r="X154" i="1"/>
  <c r="CC163" i="1"/>
  <c r="CC165" i="1" s="1"/>
  <c r="CW139" i="1"/>
  <c r="U163" i="1"/>
  <c r="U165" i="1" s="1"/>
  <c r="AY199" i="1"/>
  <c r="AY201" i="1" s="1"/>
  <c r="BU199" i="1"/>
  <c r="BU201" i="1" s="1"/>
  <c r="AQ199" i="1"/>
  <c r="AQ201" i="1" s="1"/>
  <c r="BA199" i="1"/>
  <c r="BA201" i="1" s="1"/>
  <c r="BA235" i="1"/>
  <c r="BA237" i="1" s="1"/>
  <c r="BY235" i="1"/>
  <c r="BY237" i="1" s="1"/>
  <c r="BS235" i="1"/>
  <c r="BS237" i="1" s="1"/>
  <c r="AM271" i="1"/>
  <c r="AM273" i="1" s="1"/>
  <c r="BW271" i="1"/>
  <c r="BW273" i="1" s="1"/>
  <c r="Q271" i="1"/>
  <c r="Q273" i="1" s="1"/>
  <c r="BA307" i="1"/>
  <c r="BA309" i="1" s="1"/>
  <c r="I307" i="1"/>
  <c r="I309" i="1" s="1"/>
  <c r="K307" i="1"/>
  <c r="K309" i="1" s="1"/>
  <c r="M343" i="1"/>
  <c r="M345" i="1" s="1"/>
  <c r="AD315" i="1"/>
  <c r="G343" i="1"/>
  <c r="G345" i="1" s="1"/>
  <c r="AH327" i="1"/>
  <c r="AU343" i="1"/>
  <c r="AU345" i="1" s="1"/>
  <c r="CZ351" i="1"/>
  <c r="AO379" i="1"/>
  <c r="AO381" i="1" s="1"/>
  <c r="G415" i="1"/>
  <c r="G417" i="1" s="1"/>
  <c r="CM406" i="1"/>
  <c r="BG407" i="1"/>
  <c r="BM400" i="1" s="1"/>
  <c r="AO91" i="1"/>
  <c r="AO93" i="1" s="1"/>
  <c r="K271" i="1"/>
  <c r="K273" i="1" s="1"/>
  <c r="DA98" i="1"/>
  <c r="BS415" i="1"/>
  <c r="BS417" i="1" s="1"/>
  <c r="BU415" i="1"/>
  <c r="BU417" i="1" s="1"/>
  <c r="CR397" i="1"/>
  <c r="CE415" i="1"/>
  <c r="CE417" i="1" s="1"/>
  <c r="CP387" i="1"/>
  <c r="CP401" i="1"/>
  <c r="CP403" i="1"/>
  <c r="CP397" i="1"/>
  <c r="CP391" i="1"/>
  <c r="CP385" i="1"/>
  <c r="CP393" i="1"/>
  <c r="CP399" i="1"/>
  <c r="CP389" i="1"/>
  <c r="CR392" i="1"/>
  <c r="CR388" i="1"/>
  <c r="CR385" i="1"/>
  <c r="CR401" i="1"/>
  <c r="CR403" i="1"/>
  <c r="CR402" i="1"/>
  <c r="BM404" i="1"/>
  <c r="BM403" i="1"/>
  <c r="BM392" i="1"/>
  <c r="BM396" i="1"/>
  <c r="BM389" i="1"/>
  <c r="BM397" i="1"/>
  <c r="AM415" i="1"/>
  <c r="AM417" i="1" s="1"/>
  <c r="BL390" i="1"/>
  <c r="BL399" i="1"/>
  <c r="AQ415" i="1"/>
  <c r="AQ417" i="1" s="1"/>
  <c r="AW415" i="1"/>
  <c r="AW417" i="1" s="1"/>
  <c r="BL392" i="1"/>
  <c r="BL398" i="1"/>
  <c r="BL403" i="1"/>
  <c r="BL387" i="1"/>
  <c r="BL386" i="1"/>
  <c r="BL389" i="1"/>
  <c r="BL397" i="1"/>
  <c r="BL388" i="1"/>
  <c r="BL394" i="1"/>
  <c r="BL404" i="1"/>
  <c r="BL395" i="1"/>
  <c r="BL396" i="1"/>
  <c r="BJ391" i="1"/>
  <c r="BJ399" i="1"/>
  <c r="BJ395" i="1"/>
  <c r="AH396" i="1"/>
  <c r="AG389" i="1"/>
  <c r="AG391" i="1"/>
  <c r="AF386" i="1"/>
  <c r="I415" i="1"/>
  <c r="I417" i="1" s="1"/>
  <c r="O415" i="1"/>
  <c r="O417" i="1" s="1"/>
  <c r="U415" i="1"/>
  <c r="U417" i="1" s="1"/>
  <c r="AF391" i="1"/>
  <c r="AF394" i="1"/>
  <c r="AF402" i="1"/>
  <c r="AF398" i="1"/>
  <c r="AF392" i="1"/>
  <c r="AF401" i="1"/>
  <c r="AF388" i="1"/>
  <c r="AF400" i="1"/>
  <c r="AF387" i="1"/>
  <c r="AD387" i="1"/>
  <c r="AD399" i="1"/>
  <c r="AD397" i="1"/>
  <c r="AF396" i="1"/>
  <c r="AF397" i="1"/>
  <c r="AF390" i="1"/>
  <c r="AD403" i="1"/>
  <c r="AD401" i="1"/>
  <c r="AD391" i="1"/>
  <c r="AD395" i="1"/>
  <c r="AD393" i="1"/>
  <c r="CS355" i="1"/>
  <c r="CS359" i="1"/>
  <c r="CE379" i="1"/>
  <c r="CE381" i="1" s="1"/>
  <c r="BW379" i="1"/>
  <c r="BW381" i="1" s="1"/>
  <c r="CR361" i="1"/>
  <c r="CR367" i="1"/>
  <c r="CR355" i="1"/>
  <c r="BA379" i="1"/>
  <c r="BA381" i="1" s="1"/>
  <c r="AS379" i="1"/>
  <c r="AS381" i="1" s="1"/>
  <c r="BL354" i="1"/>
  <c r="BL365" i="1"/>
  <c r="BL356" i="1"/>
  <c r="BL349" i="1"/>
  <c r="BL352" i="1"/>
  <c r="BL367" i="1"/>
  <c r="BL361" i="1"/>
  <c r="BL353" i="1"/>
  <c r="BL364" i="1"/>
  <c r="BJ351" i="1"/>
  <c r="BL366" i="1"/>
  <c r="BL360" i="1"/>
  <c r="BJ367" i="1"/>
  <c r="BJ357" i="1"/>
  <c r="BL368" i="1"/>
  <c r="BJ359" i="1"/>
  <c r="BL362" i="1"/>
  <c r="BJ355" i="1"/>
  <c r="BL351" i="1"/>
  <c r="AH362" i="1"/>
  <c r="AH368" i="1"/>
  <c r="AH352" i="1"/>
  <c r="AH353" i="1"/>
  <c r="AH350" i="1"/>
  <c r="AH360" i="1"/>
  <c r="AH349" i="1"/>
  <c r="AH354" i="1"/>
  <c r="AH355" i="1"/>
  <c r="AH364" i="1"/>
  <c r="AH363" i="1"/>
  <c r="AH356" i="1"/>
  <c r="G379" i="1"/>
  <c r="G381" i="1" s="1"/>
  <c r="M379" i="1"/>
  <c r="M381" i="1" s="1"/>
  <c r="O379" i="1"/>
  <c r="O381" i="1" s="1"/>
  <c r="Q379" i="1"/>
  <c r="Q381" i="1" s="1"/>
  <c r="S379" i="1"/>
  <c r="S381" i="1" s="1"/>
  <c r="AF357" i="1"/>
  <c r="AF362" i="1"/>
  <c r="AF349" i="1"/>
  <c r="AF365" i="1"/>
  <c r="AD365" i="1"/>
  <c r="AF363" i="1"/>
  <c r="AD361" i="1"/>
  <c r="AD357" i="1"/>
  <c r="AD353" i="1"/>
  <c r="BS343" i="1"/>
  <c r="BS345" i="1" s="1"/>
  <c r="BU343" i="1"/>
  <c r="BU345" i="1" s="1"/>
  <c r="BW343" i="1"/>
  <c r="BW345" i="1" s="1"/>
  <c r="BY343" i="1"/>
  <c r="BY345" i="1" s="1"/>
  <c r="CA343" i="1"/>
  <c r="CA345" i="1" s="1"/>
  <c r="CC343" i="1"/>
  <c r="CC345" i="1" s="1"/>
  <c r="CG343" i="1"/>
  <c r="CG345" i="1" s="1"/>
  <c r="CP329" i="1"/>
  <c r="CP321" i="1"/>
  <c r="CP331" i="1"/>
  <c r="CP327" i="1"/>
  <c r="CP319" i="1"/>
  <c r="CP317" i="1"/>
  <c r="CP313" i="1"/>
  <c r="CP315" i="1"/>
  <c r="CP325" i="1"/>
  <c r="CR327" i="1"/>
  <c r="BM323" i="1"/>
  <c r="BM322" i="1"/>
  <c r="BM331" i="1"/>
  <c r="BM317" i="1"/>
  <c r="BJ321" i="1"/>
  <c r="BL324" i="1"/>
  <c r="BL319" i="1"/>
  <c r="BL320" i="1"/>
  <c r="BL323" i="1"/>
  <c r="BL332" i="1"/>
  <c r="BJ317" i="1"/>
  <c r="BL325" i="1"/>
  <c r="BL318" i="1"/>
  <c r="AH321" i="1"/>
  <c r="AH319" i="1"/>
  <c r="AH325" i="1"/>
  <c r="AH328" i="1"/>
  <c r="AH331" i="1"/>
  <c r="AH330" i="1"/>
  <c r="AG313" i="1"/>
  <c r="AG321" i="1"/>
  <c r="AF317" i="1"/>
  <c r="AD319" i="1"/>
  <c r="AD327" i="1"/>
  <c r="AD317" i="1"/>
  <c r="AD325" i="1"/>
  <c r="AD323" i="1"/>
  <c r="AD331" i="1"/>
  <c r="AF322" i="1"/>
  <c r="AF324" i="1"/>
  <c r="AF332" i="1"/>
  <c r="AF323" i="1"/>
  <c r="AF331" i="1"/>
  <c r="AF321" i="1"/>
  <c r="AF315" i="1"/>
  <c r="CS280" i="1"/>
  <c r="CS287" i="1"/>
  <c r="CS277" i="1"/>
  <c r="CS283" i="1"/>
  <c r="CS282" i="1"/>
  <c r="CP293" i="1"/>
  <c r="CP283" i="1"/>
  <c r="CR280" i="1"/>
  <c r="CR295" i="1"/>
  <c r="CR285" i="1"/>
  <c r="CP285" i="1"/>
  <c r="CR296" i="1"/>
  <c r="CP277" i="1"/>
  <c r="CR293" i="1"/>
  <c r="CP289" i="1"/>
  <c r="CP281" i="1"/>
  <c r="CP295" i="1"/>
  <c r="CR281" i="1"/>
  <c r="CP287" i="1"/>
  <c r="CR282" i="1"/>
  <c r="CR294" i="1"/>
  <c r="CR279" i="1"/>
  <c r="CR277" i="1"/>
  <c r="CR289" i="1"/>
  <c r="BM284" i="1"/>
  <c r="BM285" i="1"/>
  <c r="BM280" i="1"/>
  <c r="BM288" i="1"/>
  <c r="BM277" i="1"/>
  <c r="BM286" i="1"/>
  <c r="BM278" i="1"/>
  <c r="BM296" i="1"/>
  <c r="BM292" i="1"/>
  <c r="BJ285" i="1"/>
  <c r="BJ295" i="1"/>
  <c r="BJ283" i="1"/>
  <c r="BL288" i="1"/>
  <c r="BJ289" i="1"/>
  <c r="BJ281" i="1"/>
  <c r="BJ277" i="1"/>
  <c r="BJ287" i="1"/>
  <c r="BJ291" i="1"/>
  <c r="BL290" i="1"/>
  <c r="BL293" i="1"/>
  <c r="G304" i="1"/>
  <c r="CK305" i="1"/>
  <c r="AG277" i="1"/>
  <c r="AG292" i="1"/>
  <c r="AG278" i="1"/>
  <c r="AG291" i="1"/>
  <c r="AG281" i="1"/>
  <c r="AG290" i="1"/>
  <c r="AG286" i="1"/>
  <c r="AG280" i="1"/>
  <c r="AG295" i="1"/>
  <c r="AG283" i="1"/>
  <c r="AG285" i="1"/>
  <c r="AG288" i="1"/>
  <c r="AG293" i="1"/>
  <c r="AG289" i="1"/>
  <c r="AG282" i="1"/>
  <c r="AF291" i="1"/>
  <c r="AF286" i="1"/>
  <c r="AF278" i="1"/>
  <c r="AF283" i="1"/>
  <c r="AF285" i="1"/>
  <c r="AF279" i="1"/>
  <c r="CS242" i="1"/>
  <c r="CP257" i="1"/>
  <c r="CP247" i="1"/>
  <c r="BT273" i="1"/>
  <c r="BU271" i="1"/>
  <c r="BU273" i="1" s="1"/>
  <c r="CP253" i="1"/>
  <c r="CP259" i="1"/>
  <c r="CP251" i="1"/>
  <c r="CP249" i="1"/>
  <c r="CP255" i="1"/>
  <c r="CP243" i="1"/>
  <c r="CR257" i="1"/>
  <c r="CR251" i="1"/>
  <c r="CR245" i="1"/>
  <c r="CR259" i="1"/>
  <c r="CR242" i="1"/>
  <c r="CR249" i="1"/>
  <c r="CR248" i="1"/>
  <c r="CR250" i="1"/>
  <c r="CR256" i="1"/>
  <c r="CR254" i="1"/>
  <c r="CR258" i="1"/>
  <c r="CR247" i="1"/>
  <c r="CR255" i="1"/>
  <c r="CR253" i="1"/>
  <c r="BL244" i="1"/>
  <c r="BM257" i="1"/>
  <c r="BM249" i="1"/>
  <c r="BM246" i="1"/>
  <c r="BM260" i="1"/>
  <c r="BM241" i="1"/>
  <c r="AG249" i="1"/>
  <c r="AG253" i="1"/>
  <c r="AG251" i="1"/>
  <c r="AF254" i="1"/>
  <c r="AF252" i="1"/>
  <c r="AF253" i="1"/>
  <c r="AF250" i="1"/>
  <c r="AF246" i="1"/>
  <c r="AF245" i="1"/>
  <c r="AF260" i="1"/>
  <c r="AF249" i="1"/>
  <c r="AF257" i="1"/>
  <c r="AF244" i="1"/>
  <c r="AF243" i="1"/>
  <c r="AF241" i="1"/>
  <c r="AF248" i="1"/>
  <c r="AF256" i="1"/>
  <c r="AF255" i="1"/>
  <c r="AF251" i="1"/>
  <c r="AF247" i="1"/>
  <c r="AF259" i="1"/>
  <c r="AF258" i="1"/>
  <c r="AD245" i="1"/>
  <c r="AD251" i="1"/>
  <c r="CS223" i="1"/>
  <c r="CS224" i="1"/>
  <c r="CS221" i="1"/>
  <c r="CS212" i="1"/>
  <c r="CS208" i="1"/>
  <c r="CS210" i="1"/>
  <c r="CS219" i="1"/>
  <c r="CS215" i="1"/>
  <c r="CS216" i="1"/>
  <c r="CS214" i="1"/>
  <c r="CS213" i="1"/>
  <c r="CS205" i="1"/>
  <c r="CS209" i="1"/>
  <c r="CS217" i="1"/>
  <c r="CS220" i="1"/>
  <c r="CS218" i="1"/>
  <c r="CS207" i="1"/>
  <c r="CS222" i="1"/>
  <c r="BU235" i="1"/>
  <c r="BU237" i="1" s="1"/>
  <c r="BW235" i="1"/>
  <c r="BW237" i="1" s="1"/>
  <c r="CA235" i="1"/>
  <c r="CA237" i="1" s="1"/>
  <c r="CE235" i="1"/>
  <c r="CE237" i="1" s="1"/>
  <c r="CG235" i="1"/>
  <c r="CG237" i="1" s="1"/>
  <c r="CR223" i="1"/>
  <c r="CR220" i="1"/>
  <c r="CR224" i="1"/>
  <c r="CR221" i="1"/>
  <c r="CR205" i="1"/>
  <c r="CR222" i="1"/>
  <c r="CR215" i="1"/>
  <c r="CR214" i="1"/>
  <c r="CR213" i="1"/>
  <c r="CR209" i="1"/>
  <c r="CR210" i="1"/>
  <c r="CR211" i="1"/>
  <c r="CR217" i="1"/>
  <c r="CR208" i="1"/>
  <c r="CR212" i="1"/>
  <c r="CR218" i="1"/>
  <c r="CR206" i="1"/>
  <c r="CR219" i="1"/>
  <c r="CR216" i="1"/>
  <c r="CP209" i="1"/>
  <c r="BM216" i="1"/>
  <c r="BM213" i="1"/>
  <c r="BM215" i="1"/>
  <c r="BM219" i="1"/>
  <c r="BM206" i="1"/>
  <c r="AM235" i="1"/>
  <c r="AM237" i="1" s="1"/>
  <c r="AO235" i="1"/>
  <c r="AO237" i="1" s="1"/>
  <c r="AQ235" i="1"/>
  <c r="AQ237" i="1" s="1"/>
  <c r="AU235" i="1"/>
  <c r="AU237" i="1" s="1"/>
  <c r="AW235" i="1"/>
  <c r="AW237" i="1" s="1"/>
  <c r="AY235" i="1"/>
  <c r="AY237" i="1" s="1"/>
  <c r="BJ219" i="1"/>
  <c r="BJ221" i="1"/>
  <c r="BJ217" i="1"/>
  <c r="BL216" i="1"/>
  <c r="AH212" i="1"/>
  <c r="AH208" i="1"/>
  <c r="AH219" i="1"/>
  <c r="AH207" i="1"/>
  <c r="AH213" i="1"/>
  <c r="AH206" i="1"/>
  <c r="AH222" i="1"/>
  <c r="AH210" i="1"/>
  <c r="AH220" i="1"/>
  <c r="AH215" i="1"/>
  <c r="AG207" i="1"/>
  <c r="AG211" i="1"/>
  <c r="O235" i="1"/>
  <c r="O237" i="1" s="1"/>
  <c r="S235" i="1"/>
  <c r="S237" i="1" s="1"/>
  <c r="AD215" i="1"/>
  <c r="AD207" i="1"/>
  <c r="CY226" i="1"/>
  <c r="CS176" i="1"/>
  <c r="CS184" i="1"/>
  <c r="CS183" i="1"/>
  <c r="CS181" i="1"/>
  <c r="CS179" i="1"/>
  <c r="CS188" i="1"/>
  <c r="CS186" i="1"/>
  <c r="CS173" i="1"/>
  <c r="CS175" i="1"/>
  <c r="CS178" i="1"/>
  <c r="CS177" i="1"/>
  <c r="CS182" i="1"/>
  <c r="CS187" i="1"/>
  <c r="CS185" i="1"/>
  <c r="CS174" i="1"/>
  <c r="CS172" i="1"/>
  <c r="BS199" i="1"/>
  <c r="BS201" i="1" s="1"/>
  <c r="BY199" i="1"/>
  <c r="BY201" i="1" s="1"/>
  <c r="CA199" i="1"/>
  <c r="CA201" i="1" s="1"/>
  <c r="CE199" i="1"/>
  <c r="CE201" i="1" s="1"/>
  <c r="CG199" i="1"/>
  <c r="CG201" i="1" s="1"/>
  <c r="CR176" i="1"/>
  <c r="CR183" i="1"/>
  <c r="CR178" i="1"/>
  <c r="CP179" i="1"/>
  <c r="CP171" i="1"/>
  <c r="CR174" i="1"/>
  <c r="CR171" i="1"/>
  <c r="CP177" i="1"/>
  <c r="CR182" i="1"/>
  <c r="CR170" i="1"/>
  <c r="CR179" i="1"/>
  <c r="CR180" i="1"/>
  <c r="CR188" i="1"/>
  <c r="CR186" i="1"/>
  <c r="CR175" i="1"/>
  <c r="CR169" i="1"/>
  <c r="CR184" i="1"/>
  <c r="CR187" i="1"/>
  <c r="CR177" i="1"/>
  <c r="CR185" i="1"/>
  <c r="CR181" i="1"/>
  <c r="CR172" i="1"/>
  <c r="BM172" i="1"/>
  <c r="BM181" i="1"/>
  <c r="BM171" i="1"/>
  <c r="BM188" i="1"/>
  <c r="BL186" i="1"/>
  <c r="BL185" i="1"/>
  <c r="BL169" i="1"/>
  <c r="BL172" i="1"/>
  <c r="BJ173" i="1"/>
  <c r="BL183" i="1"/>
  <c r="BL184" i="1"/>
  <c r="BL171" i="1"/>
  <c r="BL188" i="1"/>
  <c r="BL177" i="1"/>
  <c r="AH174" i="1"/>
  <c r="AH181" i="1"/>
  <c r="AH177" i="1"/>
  <c r="AH172" i="1"/>
  <c r="AH186" i="1"/>
  <c r="AG173" i="1"/>
  <c r="AG187" i="1"/>
  <c r="AG181" i="1"/>
  <c r="AG183" i="1"/>
  <c r="AG172" i="1"/>
  <c r="AG177" i="1"/>
  <c r="AG171" i="1"/>
  <c r="AG188" i="1"/>
  <c r="AG170" i="1"/>
  <c r="AG186" i="1"/>
  <c r="AG174" i="1"/>
  <c r="AG169" i="1"/>
  <c r="AG178" i="1"/>
  <c r="AG182" i="1"/>
  <c r="AG185" i="1"/>
  <c r="AD177" i="1"/>
  <c r="AD179" i="1"/>
  <c r="AD171" i="1"/>
  <c r="AD181" i="1"/>
  <c r="AF180" i="1"/>
  <c r="AD187" i="1"/>
  <c r="AD175" i="1"/>
  <c r="AD173" i="1"/>
  <c r="AD183" i="1"/>
  <c r="AD185" i="1"/>
  <c r="AF170" i="1"/>
  <c r="AF174" i="1"/>
  <c r="AF188" i="1"/>
  <c r="CR150" i="1"/>
  <c r="CR151" i="1"/>
  <c r="CR149" i="1"/>
  <c r="CR135" i="1"/>
  <c r="CR136" i="1"/>
  <c r="CR143" i="1"/>
  <c r="CR146" i="1"/>
  <c r="CR144" i="1"/>
  <c r="CR134" i="1"/>
  <c r="CR139" i="1"/>
  <c r="CR141" i="1"/>
  <c r="CR140" i="1"/>
  <c r="CP149" i="1"/>
  <c r="CR138" i="1"/>
  <c r="CR152" i="1"/>
  <c r="CR137" i="1"/>
  <c r="AY163" i="1"/>
  <c r="AY165" i="1" s="1"/>
  <c r="BJ135" i="1"/>
  <c r="BJ139" i="1"/>
  <c r="BJ147" i="1"/>
  <c r="BJ143" i="1"/>
  <c r="BJ141" i="1"/>
  <c r="BJ145" i="1"/>
  <c r="BJ137" i="1"/>
  <c r="BJ151" i="1"/>
  <c r="BJ149" i="1"/>
  <c r="BL150" i="1"/>
  <c r="AG135" i="1"/>
  <c r="AG138" i="1"/>
  <c r="AG145" i="1"/>
  <c r="AG136" i="1"/>
  <c r="AG150" i="1"/>
  <c r="AG146" i="1"/>
  <c r="AF134" i="1"/>
  <c r="AF151" i="1"/>
  <c r="AF140" i="1"/>
  <c r="AF139" i="1"/>
  <c r="AF148" i="1"/>
  <c r="AF146" i="1"/>
  <c r="AF135" i="1"/>
  <c r="AF149" i="1"/>
  <c r="AF142" i="1"/>
  <c r="AF141" i="1"/>
  <c r="AF152" i="1"/>
  <c r="AF133" i="1"/>
  <c r="AF138" i="1"/>
  <c r="AF136" i="1"/>
  <c r="AF145" i="1"/>
  <c r="AF137" i="1"/>
  <c r="AF150" i="1"/>
  <c r="AF147" i="1"/>
  <c r="AF143" i="1"/>
  <c r="AD135" i="1"/>
  <c r="AD145" i="1"/>
  <c r="AD141" i="1"/>
  <c r="AD147" i="1"/>
  <c r="AD151" i="1"/>
  <c r="AD139" i="1"/>
  <c r="BM103" i="1"/>
  <c r="BM97" i="1"/>
  <c r="BM101" i="1"/>
  <c r="BM115" i="1"/>
  <c r="BM112" i="1"/>
  <c r="AV129" i="1"/>
  <c r="AW127" i="1"/>
  <c r="AW129" i="1" s="1"/>
  <c r="BJ103" i="1"/>
  <c r="AH116" i="1"/>
  <c r="AG105" i="1"/>
  <c r="AF112" i="1"/>
  <c r="AF111" i="1"/>
  <c r="AD109" i="1"/>
  <c r="AF102" i="1"/>
  <c r="AF110" i="1"/>
  <c r="AF98" i="1"/>
  <c r="AF116" i="1"/>
  <c r="AF104" i="1"/>
  <c r="AF108" i="1"/>
  <c r="AF103" i="1"/>
  <c r="AF106" i="1"/>
  <c r="AF97" i="1"/>
  <c r="AF107" i="1"/>
  <c r="AD101" i="1"/>
  <c r="AD105" i="1"/>
  <c r="AF113" i="1"/>
  <c r="DA77" i="1"/>
  <c r="DA68" i="1"/>
  <c r="DA73" i="1"/>
  <c r="DA75" i="1"/>
  <c r="DA80" i="1"/>
  <c r="DA79" i="1"/>
  <c r="CZ72" i="1"/>
  <c r="CM82" i="1"/>
  <c r="CZ79" i="1"/>
  <c r="BU92" i="1"/>
  <c r="BV92" i="1"/>
  <c r="CA92" i="1"/>
  <c r="CC91" i="1"/>
  <c r="CC93" i="1" s="1"/>
  <c r="CH91" i="1"/>
  <c r="CH93" i="1" s="1"/>
  <c r="BT91" i="1"/>
  <c r="BT93" i="1" s="1"/>
  <c r="CJ83" i="1"/>
  <c r="CP61" i="1" s="1"/>
  <c r="CL83" i="1"/>
  <c r="CR69" i="1" s="1"/>
  <c r="CL82" i="1"/>
  <c r="CY76" i="1"/>
  <c r="CJ82" i="1"/>
  <c r="BR87" i="1"/>
  <c r="DA63" i="1"/>
  <c r="DA66" i="1"/>
  <c r="DA72" i="1"/>
  <c r="DA69" i="1"/>
  <c r="DA74" i="1"/>
  <c r="DA70" i="1"/>
  <c r="DA78" i="1"/>
  <c r="CZ67" i="1"/>
  <c r="CZ80" i="1"/>
  <c r="BG82" i="1"/>
  <c r="CZ77" i="1"/>
  <c r="CZ76" i="1"/>
  <c r="CZ71" i="1"/>
  <c r="AX91" i="1"/>
  <c r="AX93" i="1" s="1"/>
  <c r="AL91" i="1"/>
  <c r="BB92" i="1"/>
  <c r="BA92" i="1"/>
  <c r="AU91" i="1"/>
  <c r="AU93" i="1" s="1"/>
  <c r="AV92" i="1"/>
  <c r="AT92" i="1"/>
  <c r="AR91" i="1"/>
  <c r="AR93" i="1" s="1"/>
  <c r="AY92" i="1"/>
  <c r="AL87" i="1"/>
  <c r="CY74" i="1"/>
  <c r="CY65" i="1"/>
  <c r="CY67" i="1"/>
  <c r="CW63" i="1"/>
  <c r="CY77" i="1"/>
  <c r="CY80" i="1"/>
  <c r="CW65" i="1"/>
  <c r="CW77" i="1"/>
  <c r="CW71" i="1"/>
  <c r="BD83" i="1"/>
  <c r="BJ61" i="1" s="1"/>
  <c r="CY69" i="1"/>
  <c r="CW79" i="1"/>
  <c r="BF83" i="1"/>
  <c r="BL69" i="1" s="1"/>
  <c r="CW69" i="1"/>
  <c r="CY63" i="1"/>
  <c r="CW67" i="1"/>
  <c r="CW75" i="1"/>
  <c r="BD82" i="1"/>
  <c r="CY73" i="1"/>
  <c r="CW73" i="1"/>
  <c r="CY75" i="1"/>
  <c r="CY62" i="1"/>
  <c r="CY66" i="1"/>
  <c r="CY78" i="1"/>
  <c r="BF82" i="1"/>
  <c r="CY70" i="1"/>
  <c r="CW61" i="1"/>
  <c r="CY64" i="1"/>
  <c r="CY72" i="1"/>
  <c r="CJ87" i="1"/>
  <c r="CY79" i="1"/>
  <c r="CY61" i="1"/>
  <c r="CY68" i="1"/>
  <c r="CY71" i="1"/>
  <c r="CZ66" i="1"/>
  <c r="CZ64" i="1"/>
  <c r="CZ73" i="1"/>
  <c r="CZ69" i="1"/>
  <c r="CZ65" i="1"/>
  <c r="F87" i="1"/>
  <c r="T92" i="1"/>
  <c r="P92" i="1"/>
  <c r="I92" i="1"/>
  <c r="R91" i="1"/>
  <c r="M91" i="1"/>
  <c r="M93" i="1" s="1"/>
  <c r="K91" i="1"/>
  <c r="K93" i="1" s="1"/>
  <c r="J92" i="1"/>
  <c r="J91" i="1"/>
  <c r="J93" i="1" s="1"/>
  <c r="Z82" i="1"/>
  <c r="F92" i="1"/>
  <c r="X82" i="1"/>
  <c r="Z83" i="1"/>
  <c r="AF68" i="1" s="1"/>
  <c r="X83" i="1"/>
  <c r="AD69" i="1" s="1"/>
  <c r="CM46" i="1"/>
  <c r="CM47" i="1"/>
  <c r="CS42" i="1" s="1"/>
  <c r="CD55" i="1"/>
  <c r="BT55" i="1"/>
  <c r="BT57" i="1" s="1"/>
  <c r="CC56" i="1"/>
  <c r="BU56" i="1"/>
  <c r="CA55" i="1"/>
  <c r="CA57" i="1" s="1"/>
  <c r="CA56" i="1"/>
  <c r="BV55" i="1"/>
  <c r="BV56" i="1"/>
  <c r="BS56" i="1"/>
  <c r="BS55" i="1"/>
  <c r="BS57" i="1" s="1"/>
  <c r="CJ47" i="1"/>
  <c r="CP25" i="1" s="1"/>
  <c r="CJ46" i="1"/>
  <c r="CL46" i="1"/>
  <c r="CL47" i="1"/>
  <c r="CR27" i="1" s="1"/>
  <c r="BG47" i="1"/>
  <c r="BM25" i="1" s="1"/>
  <c r="BG46" i="1"/>
  <c r="AO56" i="1"/>
  <c r="AW56" i="1"/>
  <c r="AV55" i="1"/>
  <c r="AV57" i="1" s="1"/>
  <c r="AV56" i="1"/>
  <c r="AP55" i="1"/>
  <c r="AP57" i="1" s="1"/>
  <c r="AN55" i="1"/>
  <c r="AN57" i="1" s="1"/>
  <c r="AN56" i="1"/>
  <c r="BF46" i="1"/>
  <c r="BD46" i="1"/>
  <c r="BJ43" i="1"/>
  <c r="BF47" i="1"/>
  <c r="BL44" i="1" s="1"/>
  <c r="BM385" i="1"/>
  <c r="BM391" i="1"/>
  <c r="BM386" i="1"/>
  <c r="BM387" i="1"/>
  <c r="BM394" i="1"/>
  <c r="BM402" i="1"/>
  <c r="BM395" i="1"/>
  <c r="BM398" i="1"/>
  <c r="BM399" i="1"/>
  <c r="AH391" i="1"/>
  <c r="AG403" i="1"/>
  <c r="BJ385" i="1"/>
  <c r="BJ387" i="1"/>
  <c r="AG400" i="1"/>
  <c r="AG396" i="1"/>
  <c r="AH399" i="1"/>
  <c r="CS386" i="1"/>
  <c r="AH388" i="1"/>
  <c r="CR400" i="1"/>
  <c r="AG388" i="1"/>
  <c r="CR396" i="1"/>
  <c r="BR412" i="1"/>
  <c r="CJ417" i="1"/>
  <c r="BS410" i="1"/>
  <c r="AH402" i="1"/>
  <c r="AH394" i="1"/>
  <c r="AH390" i="1"/>
  <c r="AH395" i="1"/>
  <c r="AH392" i="1"/>
  <c r="AH387" i="1"/>
  <c r="AH397" i="1"/>
  <c r="AH401" i="1"/>
  <c r="AH393" i="1"/>
  <c r="AH385" i="1"/>
  <c r="AH398" i="1"/>
  <c r="AH404" i="1"/>
  <c r="CZ406" i="1"/>
  <c r="CR390" i="1"/>
  <c r="CR398" i="1"/>
  <c r="CR399" i="1"/>
  <c r="CZ407" i="1"/>
  <c r="DF389" i="1" s="1"/>
  <c r="CR393" i="1"/>
  <c r="CR394" i="1"/>
  <c r="CR395" i="1"/>
  <c r="AG399" i="1"/>
  <c r="AG398" i="1"/>
  <c r="CR389" i="1"/>
  <c r="AG401" i="1"/>
  <c r="BM388" i="1"/>
  <c r="AD385" i="1"/>
  <c r="CR387" i="1"/>
  <c r="CR386" i="1"/>
  <c r="AH389" i="1"/>
  <c r="G410" i="1"/>
  <c r="F412" i="1"/>
  <c r="CJ413" i="1"/>
  <c r="BM401" i="1"/>
  <c r="BM393" i="1"/>
  <c r="AH386" i="1"/>
  <c r="AG392" i="1"/>
  <c r="CY407" i="1"/>
  <c r="DE401" i="1" s="1"/>
  <c r="CY406" i="1"/>
  <c r="BM390" i="1"/>
  <c r="BJ401" i="1"/>
  <c r="CW407" i="1"/>
  <c r="DC399" i="1" s="1"/>
  <c r="CW406" i="1"/>
  <c r="BJ397" i="1"/>
  <c r="CR391" i="1"/>
  <c r="AM410" i="1"/>
  <c r="AL412" i="1"/>
  <c r="CJ415" i="1"/>
  <c r="AG385" i="1"/>
  <c r="AG386" i="1"/>
  <c r="AG390" i="1"/>
  <c r="AG404" i="1"/>
  <c r="AG402" i="1"/>
  <c r="AG393" i="1"/>
  <c r="AG394" i="1"/>
  <c r="AG387" i="1"/>
  <c r="AG397" i="1"/>
  <c r="BJ403" i="1"/>
  <c r="AH403" i="1"/>
  <c r="BJ389" i="1"/>
  <c r="BL350" i="1"/>
  <c r="CR366" i="1"/>
  <c r="CZ371" i="1"/>
  <c r="DF356" i="1" s="1"/>
  <c r="CZ370" i="1"/>
  <c r="CY371" i="1"/>
  <c r="DE364" i="1" s="1"/>
  <c r="CY370" i="1"/>
  <c r="BJ365" i="1"/>
  <c r="CR362" i="1"/>
  <c r="CR356" i="1"/>
  <c r="AD355" i="1"/>
  <c r="AD351" i="1"/>
  <c r="CP367" i="1"/>
  <c r="CS358" i="1"/>
  <c r="AG359" i="1"/>
  <c r="CP365" i="1"/>
  <c r="CP357" i="1"/>
  <c r="AF356" i="1"/>
  <c r="CS364" i="1"/>
  <c r="AF364" i="1"/>
  <c r="CR358" i="1"/>
  <c r="CS361" i="1"/>
  <c r="CR353" i="1"/>
  <c r="CR357" i="1"/>
  <c r="AF354" i="1"/>
  <c r="AM374" i="1"/>
  <c r="AL376" i="1"/>
  <c r="CJ379" i="1"/>
  <c r="CR360" i="1"/>
  <c r="CR350" i="1"/>
  <c r="CR368" i="1"/>
  <c r="CS356" i="1"/>
  <c r="AF358" i="1"/>
  <c r="AF351" i="1"/>
  <c r="CR359" i="1"/>
  <c r="BL358" i="1"/>
  <c r="BJ361" i="1"/>
  <c r="CS349" i="1"/>
  <c r="AD363" i="1"/>
  <c r="BJ353" i="1"/>
  <c r="AD367" i="1"/>
  <c r="AD349" i="1"/>
  <c r="CR352" i="1"/>
  <c r="AG363" i="1"/>
  <c r="BL359" i="1"/>
  <c r="CP353" i="1"/>
  <c r="AG353" i="1"/>
  <c r="BJ363" i="1"/>
  <c r="AF367" i="1"/>
  <c r="AF360" i="1"/>
  <c r="BL355" i="1"/>
  <c r="CP363" i="1"/>
  <c r="AF350" i="1"/>
  <c r="CR365" i="1"/>
  <c r="AG367" i="1"/>
  <c r="BL357" i="1"/>
  <c r="AG360" i="1"/>
  <c r="AF366" i="1"/>
  <c r="AF353" i="1"/>
  <c r="CW371" i="1"/>
  <c r="DC361" i="1" s="1"/>
  <c r="CW370" i="1"/>
  <c r="AG354" i="1"/>
  <c r="AG361" i="1"/>
  <c r="AG362" i="1"/>
  <c r="AG357" i="1"/>
  <c r="G374" i="1"/>
  <c r="F376" i="1"/>
  <c r="CJ377" i="1"/>
  <c r="AG365" i="1"/>
  <c r="CP349" i="1"/>
  <c r="AF368" i="1"/>
  <c r="CS367" i="1"/>
  <c r="CS354" i="1"/>
  <c r="CS357" i="1"/>
  <c r="CS365" i="1"/>
  <c r="CS350" i="1"/>
  <c r="CS351" i="1"/>
  <c r="CS362" i="1"/>
  <c r="CS353" i="1"/>
  <c r="CS360" i="1"/>
  <c r="CS363" i="1"/>
  <c r="CS366" i="1"/>
  <c r="AG351" i="1"/>
  <c r="BH352" i="1"/>
  <c r="CR349" i="1"/>
  <c r="AF352" i="1"/>
  <c r="CR354" i="1"/>
  <c r="AG368" i="1"/>
  <c r="AG350" i="1"/>
  <c r="CS352" i="1"/>
  <c r="AF359" i="1"/>
  <c r="AG352" i="1"/>
  <c r="AG364" i="1"/>
  <c r="AF361" i="1"/>
  <c r="CR363" i="1"/>
  <c r="CP361" i="1"/>
  <c r="AG358" i="1"/>
  <c r="AG349" i="1"/>
  <c r="AG366" i="1"/>
  <c r="BR376" i="1"/>
  <c r="CJ381" i="1"/>
  <c r="BS374" i="1"/>
  <c r="CP359" i="1"/>
  <c r="AG355" i="1"/>
  <c r="CZ335" i="1"/>
  <c r="DF313" i="1" s="1"/>
  <c r="CZ334" i="1"/>
  <c r="CW335" i="1"/>
  <c r="DC313" i="1" s="1"/>
  <c r="CW334" i="1"/>
  <c r="AG318" i="1"/>
  <c r="AG314" i="1"/>
  <c r="AG323" i="1"/>
  <c r="AG328" i="1"/>
  <c r="AG317" i="1"/>
  <c r="AG332" i="1"/>
  <c r="AG327" i="1"/>
  <c r="AG326" i="1"/>
  <c r="AG316" i="1"/>
  <c r="AG320" i="1"/>
  <c r="AG324" i="1"/>
  <c r="AG319" i="1"/>
  <c r="AG331" i="1"/>
  <c r="AG329" i="1"/>
  <c r="AF320" i="1"/>
  <c r="CS317" i="1"/>
  <c r="BJ313" i="1"/>
  <c r="BL330" i="1"/>
  <c r="AF316" i="1"/>
  <c r="BL326" i="1"/>
  <c r="BL329" i="1"/>
  <c r="BL321" i="1"/>
  <c r="AG322" i="1"/>
  <c r="AG315" i="1"/>
  <c r="BJ331" i="1"/>
  <c r="AF326" i="1"/>
  <c r="BM326" i="1"/>
  <c r="CS321" i="1"/>
  <c r="CS325" i="1"/>
  <c r="AH326" i="1"/>
  <c r="AH316" i="1"/>
  <c r="AH329" i="1"/>
  <c r="AH317" i="1"/>
  <c r="AH315" i="1"/>
  <c r="AH320" i="1"/>
  <c r="AH332" i="1"/>
  <c r="AH323" i="1"/>
  <c r="AH318" i="1"/>
  <c r="AH314" i="1"/>
  <c r="AH313" i="1"/>
  <c r="BM332" i="1"/>
  <c r="BJ329" i="1"/>
  <c r="BL328" i="1"/>
  <c r="CS315" i="1"/>
  <c r="CS318" i="1"/>
  <c r="CY335" i="1"/>
  <c r="DE317" i="1" s="1"/>
  <c r="CY334" i="1"/>
  <c r="CS313" i="1"/>
  <c r="CS331" i="1"/>
  <c r="AF314" i="1"/>
  <c r="AF327" i="1"/>
  <c r="AF313" i="1"/>
  <c r="BL322" i="1"/>
  <c r="BM330" i="1"/>
  <c r="AM338" i="1"/>
  <c r="AL340" i="1"/>
  <c r="CJ343" i="1"/>
  <c r="AG325" i="1"/>
  <c r="BM319" i="1"/>
  <c r="BM324" i="1"/>
  <c r="BL316" i="1"/>
  <c r="BL317" i="1"/>
  <c r="BJ319" i="1"/>
  <c r="AF328" i="1"/>
  <c r="AH324" i="1"/>
  <c r="CS324" i="1"/>
  <c r="CS316" i="1"/>
  <c r="CS320" i="1"/>
  <c r="CS327" i="1"/>
  <c r="CS314" i="1"/>
  <c r="CS326" i="1"/>
  <c r="CS329" i="1"/>
  <c r="CS328" i="1"/>
  <c r="CS323" i="1"/>
  <c r="CS319" i="1"/>
  <c r="CS332" i="1"/>
  <c r="AF318" i="1"/>
  <c r="AF329" i="1"/>
  <c r="BM314" i="1"/>
  <c r="BM315" i="1"/>
  <c r="BM327" i="1"/>
  <c r="BM316" i="1"/>
  <c r="BM318" i="1"/>
  <c r="BM321" i="1"/>
  <c r="BM313" i="1"/>
  <c r="BM329" i="1"/>
  <c r="BM320" i="1"/>
  <c r="BM325" i="1"/>
  <c r="BJ323" i="1"/>
  <c r="CS330" i="1"/>
  <c r="BJ315" i="1"/>
  <c r="BJ325" i="1"/>
  <c r="AF325" i="1"/>
  <c r="G338" i="1"/>
  <c r="F340" i="1"/>
  <c r="CJ341" i="1"/>
  <c r="BL314" i="1"/>
  <c r="BL315" i="1"/>
  <c r="BL327" i="1"/>
  <c r="BR340" i="1"/>
  <c r="CJ345" i="1"/>
  <c r="BS338" i="1"/>
  <c r="BL331" i="1"/>
  <c r="BL292" i="1"/>
  <c r="AF277" i="1"/>
  <c r="AF280" i="1"/>
  <c r="BL295" i="1"/>
  <c r="CR287" i="1"/>
  <c r="AF290" i="1"/>
  <c r="CS294" i="1"/>
  <c r="CR291" i="1"/>
  <c r="CS285" i="1"/>
  <c r="CR278" i="1"/>
  <c r="BL285" i="1"/>
  <c r="CR283" i="1"/>
  <c r="CR292" i="1"/>
  <c r="BM287" i="1"/>
  <c r="AD279" i="1"/>
  <c r="CZ299" i="1"/>
  <c r="DF286" i="1" s="1"/>
  <c r="CZ298" i="1"/>
  <c r="AF282" i="1"/>
  <c r="CS278" i="1"/>
  <c r="CS279" i="1"/>
  <c r="CS293" i="1"/>
  <c r="CS289" i="1"/>
  <c r="CS290" i="1"/>
  <c r="CS295" i="1"/>
  <c r="CS291" i="1"/>
  <c r="CS288" i="1"/>
  <c r="CS281" i="1"/>
  <c r="BL286" i="1"/>
  <c r="CS296" i="1"/>
  <c r="H304" i="1"/>
  <c r="CL305" i="1"/>
  <c r="I302" i="1"/>
  <c r="BL280" i="1"/>
  <c r="AF295" i="1"/>
  <c r="BL281" i="1"/>
  <c r="BL278" i="1"/>
  <c r="AD293" i="1"/>
  <c r="AF296" i="1"/>
  <c r="AF294" i="1"/>
  <c r="AF293" i="1"/>
  <c r="AD291" i="1"/>
  <c r="AG296" i="1"/>
  <c r="AG294" i="1"/>
  <c r="AG284" i="1"/>
  <c r="AG287" i="1"/>
  <c r="CS284" i="1"/>
  <c r="BL277" i="1"/>
  <c r="BL284" i="1"/>
  <c r="BL296" i="1"/>
  <c r="AD283" i="1"/>
  <c r="AM302" i="1"/>
  <c r="AL304" i="1"/>
  <c r="CJ307" i="1"/>
  <c r="AF284" i="1"/>
  <c r="BM290" i="1"/>
  <c r="BM294" i="1"/>
  <c r="BM279" i="1"/>
  <c r="BM282" i="1"/>
  <c r="BM291" i="1"/>
  <c r="CR288" i="1"/>
  <c r="BL287" i="1"/>
  <c r="BL282" i="1"/>
  <c r="AD285" i="1"/>
  <c r="BL294" i="1"/>
  <c r="AD289" i="1"/>
  <c r="BM289" i="1"/>
  <c r="BL289" i="1"/>
  <c r="AF289" i="1"/>
  <c r="AD287" i="1"/>
  <c r="CR286" i="1"/>
  <c r="AD277" i="1"/>
  <c r="BL279" i="1"/>
  <c r="CY299" i="1"/>
  <c r="DE288" i="1" s="1"/>
  <c r="CY298" i="1"/>
  <c r="AF292" i="1"/>
  <c r="CW299" i="1"/>
  <c r="DC285" i="1" s="1"/>
  <c r="CW298" i="1"/>
  <c r="BR304" i="1"/>
  <c r="CJ309" i="1"/>
  <c r="BS302" i="1"/>
  <c r="AD295" i="1"/>
  <c r="BM283" i="1"/>
  <c r="CS286" i="1"/>
  <c r="CR290" i="1"/>
  <c r="BH280" i="1"/>
  <c r="BM281" i="1"/>
  <c r="BM295" i="1"/>
  <c r="CP291" i="1"/>
  <c r="BL283" i="1"/>
  <c r="BL242" i="1"/>
  <c r="BL256" i="1"/>
  <c r="BL246" i="1"/>
  <c r="BM259" i="1"/>
  <c r="AD257" i="1"/>
  <c r="BJ253" i="1"/>
  <c r="CR260" i="1"/>
  <c r="BL251" i="1"/>
  <c r="BL252" i="1"/>
  <c r="AD259" i="1"/>
  <c r="BJ255" i="1"/>
  <c r="AD247" i="1"/>
  <c r="BL259" i="1"/>
  <c r="BL253" i="1"/>
  <c r="CR241" i="1"/>
  <c r="CR243" i="1"/>
  <c r="AD253" i="1"/>
  <c r="AD243" i="1"/>
  <c r="BL250" i="1"/>
  <c r="BL255" i="1"/>
  <c r="BH244" i="1"/>
  <c r="BL247" i="1"/>
  <c r="AM266" i="1"/>
  <c r="AL268" i="1"/>
  <c r="CJ271" i="1"/>
  <c r="BJ257" i="1"/>
  <c r="CS251" i="1"/>
  <c r="CR252" i="1"/>
  <c r="G266" i="1"/>
  <c r="F268" i="1"/>
  <c r="CJ269" i="1"/>
  <c r="BJ243" i="1"/>
  <c r="AD249" i="1"/>
  <c r="CR244" i="1"/>
  <c r="BL248" i="1"/>
  <c r="BJ251" i="1"/>
  <c r="BJ247" i="1"/>
  <c r="BM252" i="1"/>
  <c r="CS248" i="1"/>
  <c r="BJ259" i="1"/>
  <c r="BL243" i="1"/>
  <c r="BL245" i="1"/>
  <c r="BJ249" i="1"/>
  <c r="BR268" i="1"/>
  <c r="CJ273" i="1"/>
  <c r="BS266" i="1"/>
  <c r="CS258" i="1"/>
  <c r="CS246" i="1"/>
  <c r="CS259" i="1"/>
  <c r="CS249" i="1"/>
  <c r="CS241" i="1"/>
  <c r="CS253" i="1"/>
  <c r="CS252" i="1"/>
  <c r="CS244" i="1"/>
  <c r="CS243" i="1"/>
  <c r="CS254" i="1"/>
  <c r="CS255" i="1"/>
  <c r="CS257" i="1"/>
  <c r="CS250" i="1"/>
  <c r="BL241" i="1"/>
  <c r="BL258" i="1"/>
  <c r="BL254" i="1"/>
  <c r="CS260" i="1"/>
  <c r="BL249" i="1"/>
  <c r="CS256" i="1"/>
  <c r="AD255" i="1"/>
  <c r="BL257" i="1"/>
  <c r="CW263" i="1"/>
  <c r="DC255" i="1" s="1"/>
  <c r="CW262" i="1"/>
  <c r="BM245" i="1"/>
  <c r="BM251" i="1"/>
  <c r="BM258" i="1"/>
  <c r="BM247" i="1"/>
  <c r="BM255" i="1"/>
  <c r="BM250" i="1"/>
  <c r="BM254" i="1"/>
  <c r="BM243" i="1"/>
  <c r="BM242" i="1"/>
  <c r="BM253" i="1"/>
  <c r="BM244" i="1"/>
  <c r="BM248" i="1"/>
  <c r="BJ241" i="1"/>
  <c r="CS245" i="1"/>
  <c r="BL208" i="1"/>
  <c r="BL205" i="1"/>
  <c r="AF211" i="1"/>
  <c r="AF209" i="1"/>
  <c r="BJ211" i="1"/>
  <c r="AF210" i="1"/>
  <c r="BL224" i="1"/>
  <c r="BJ209" i="1"/>
  <c r="AF215" i="1"/>
  <c r="AD213" i="1"/>
  <c r="CP219" i="1"/>
  <c r="BL211" i="1"/>
  <c r="AD211" i="1"/>
  <c r="BJ223" i="1"/>
  <c r="AF217" i="1"/>
  <c r="AF214" i="1"/>
  <c r="BR232" i="1"/>
  <c r="CJ237" i="1"/>
  <c r="BS230" i="1"/>
  <c r="CP213" i="1"/>
  <c r="BL212" i="1"/>
  <c r="AF206" i="1"/>
  <c r="AD221" i="1"/>
  <c r="AF212" i="1"/>
  <c r="BJ213" i="1"/>
  <c r="BL215" i="1"/>
  <c r="AF223" i="1"/>
  <c r="AF224" i="1"/>
  <c r="BJ207" i="1"/>
  <c r="BL221" i="1"/>
  <c r="BL220" i="1"/>
  <c r="AD209" i="1"/>
  <c r="CP223" i="1"/>
  <c r="AM230" i="1"/>
  <c r="AL232" i="1"/>
  <c r="CJ235" i="1"/>
  <c r="AD205" i="1"/>
  <c r="AD217" i="1"/>
  <c r="AF221" i="1"/>
  <c r="AF216" i="1"/>
  <c r="CP205" i="1"/>
  <c r="BL219" i="1"/>
  <c r="BL210" i="1"/>
  <c r="AF207" i="1"/>
  <c r="CP221" i="1"/>
  <c r="BL209" i="1"/>
  <c r="AF219" i="1"/>
  <c r="BH208" i="1"/>
  <c r="CW227" i="1"/>
  <c r="DC217" i="1" s="1"/>
  <c r="CW226" i="1"/>
  <c r="BL213" i="1"/>
  <c r="BJ215" i="1"/>
  <c r="G230" i="1"/>
  <c r="F232" i="1"/>
  <c r="CJ233" i="1"/>
  <c r="AF218" i="1"/>
  <c r="CP215" i="1"/>
  <c r="BL217" i="1"/>
  <c r="AD223" i="1"/>
  <c r="CP211" i="1"/>
  <c r="BL206" i="1"/>
  <c r="BL214" i="1"/>
  <c r="AF222" i="1"/>
  <c r="BL222" i="1"/>
  <c r="AF208" i="1"/>
  <c r="BL218" i="1"/>
  <c r="BL223" i="1"/>
  <c r="CP207" i="1"/>
  <c r="AF213" i="1"/>
  <c r="AF220" i="1"/>
  <c r="CY227" i="1"/>
  <c r="DE205" i="1" s="1"/>
  <c r="AF186" i="1"/>
  <c r="AF181" i="1"/>
  <c r="BM178" i="1"/>
  <c r="BL178" i="1"/>
  <c r="BL179" i="1"/>
  <c r="BL174" i="1"/>
  <c r="BL180" i="1"/>
  <c r="BL173" i="1"/>
  <c r="AF173" i="1"/>
  <c r="BJ169" i="1"/>
  <c r="BJ171" i="1"/>
  <c r="CY191" i="1"/>
  <c r="DE169" i="1" s="1"/>
  <c r="CY190" i="1"/>
  <c r="BJ175" i="1"/>
  <c r="BM173" i="1"/>
  <c r="BM170" i="1"/>
  <c r="BM176" i="1"/>
  <c r="BM169" i="1"/>
  <c r="BM187" i="1"/>
  <c r="BM174" i="1"/>
  <c r="CP187" i="1"/>
  <c r="CP173" i="1"/>
  <c r="CP169" i="1"/>
  <c r="AF169" i="1"/>
  <c r="BR196" i="1"/>
  <c r="CJ201" i="1"/>
  <c r="BS194" i="1"/>
  <c r="BM185" i="1"/>
  <c r="AF185" i="1"/>
  <c r="AF183" i="1"/>
  <c r="CP175" i="1"/>
  <c r="AH171" i="1"/>
  <c r="AH175" i="1"/>
  <c r="AH185" i="1"/>
  <c r="AH183" i="1"/>
  <c r="AH176" i="1"/>
  <c r="AH179" i="1"/>
  <c r="AH173" i="1"/>
  <c r="AH187" i="1"/>
  <c r="AH184" i="1"/>
  <c r="AH182" i="1"/>
  <c r="AH180" i="1"/>
  <c r="AH188" i="1"/>
  <c r="AH169" i="1"/>
  <c r="AH170" i="1"/>
  <c r="BL187" i="1"/>
  <c r="AF176" i="1"/>
  <c r="BM175" i="1"/>
  <c r="AF178" i="1"/>
  <c r="AG184" i="1"/>
  <c r="CS170" i="1"/>
  <c r="CS171" i="1"/>
  <c r="CS180" i="1"/>
  <c r="AF187" i="1"/>
  <c r="AM194" i="1"/>
  <c r="AL196" i="1"/>
  <c r="CJ199" i="1"/>
  <c r="BJ185" i="1"/>
  <c r="CZ191" i="1"/>
  <c r="DF188" i="1" s="1"/>
  <c r="CZ190" i="1"/>
  <c r="AF172" i="1"/>
  <c r="AF184" i="1"/>
  <c r="BM183" i="1"/>
  <c r="BM177" i="1"/>
  <c r="AF177" i="1"/>
  <c r="BJ187" i="1"/>
  <c r="BM179" i="1"/>
  <c r="BM180" i="1"/>
  <c r="BL175" i="1"/>
  <c r="BL181" i="1"/>
  <c r="BL170" i="1"/>
  <c r="BJ177" i="1"/>
  <c r="AF182" i="1"/>
  <c r="AG175" i="1"/>
  <c r="AG176" i="1"/>
  <c r="AG179" i="1"/>
  <c r="CP185" i="1"/>
  <c r="BL182" i="1"/>
  <c r="CP183" i="1"/>
  <c r="AF171" i="1"/>
  <c r="BJ179" i="1"/>
  <c r="AF179" i="1"/>
  <c r="G194" i="1"/>
  <c r="F196" i="1"/>
  <c r="CJ197" i="1"/>
  <c r="BJ181" i="1"/>
  <c r="BM186" i="1"/>
  <c r="BM182" i="1"/>
  <c r="AH149" i="1"/>
  <c r="AH146" i="1"/>
  <c r="AH140" i="1"/>
  <c r="AH134" i="1"/>
  <c r="AH141" i="1"/>
  <c r="AH142" i="1"/>
  <c r="AH135" i="1"/>
  <c r="AH150" i="1"/>
  <c r="AH148" i="1"/>
  <c r="AH137" i="1"/>
  <c r="AH139" i="1"/>
  <c r="AH147" i="1"/>
  <c r="AH143" i="1"/>
  <c r="AH136" i="1"/>
  <c r="AH144" i="1"/>
  <c r="AH145" i="1"/>
  <c r="AH151" i="1"/>
  <c r="BM136" i="1"/>
  <c r="BL146" i="1"/>
  <c r="BL152" i="1"/>
  <c r="BL142" i="1"/>
  <c r="BL133" i="1"/>
  <c r="BL134" i="1"/>
  <c r="CP151" i="1"/>
  <c r="CP145" i="1"/>
  <c r="BL140" i="1"/>
  <c r="CR142" i="1"/>
  <c r="BR160" i="1"/>
  <c r="CJ165" i="1"/>
  <c r="BS158" i="1"/>
  <c r="BH136" i="1"/>
  <c r="AH138" i="1"/>
  <c r="AG134" i="1"/>
  <c r="AG142" i="1"/>
  <c r="AG148" i="1"/>
  <c r="AG140" i="1"/>
  <c r="AG147" i="1"/>
  <c r="AG137" i="1"/>
  <c r="AG139" i="1"/>
  <c r="AG144" i="1"/>
  <c r="AG133" i="1"/>
  <c r="AG141" i="1"/>
  <c r="AG143" i="1"/>
  <c r="BM150" i="1"/>
  <c r="BM134" i="1"/>
  <c r="BM142" i="1"/>
  <c r="BM147" i="1"/>
  <c r="BM145" i="1"/>
  <c r="BM135" i="1"/>
  <c r="BM143" i="1"/>
  <c r="BM138" i="1"/>
  <c r="BM148" i="1"/>
  <c r="BM149" i="1"/>
  <c r="BM152" i="1"/>
  <c r="AH152" i="1"/>
  <c r="BL141" i="1"/>
  <c r="BL138" i="1"/>
  <c r="BL136" i="1"/>
  <c r="BL148" i="1"/>
  <c r="CY155" i="1"/>
  <c r="DE140" i="1" s="1"/>
  <c r="CY154" i="1"/>
  <c r="CW154" i="1"/>
  <c r="BM140" i="1"/>
  <c r="CR148" i="1"/>
  <c r="CZ155" i="1"/>
  <c r="DF152" i="1" s="1"/>
  <c r="CZ154" i="1"/>
  <c r="CR147" i="1"/>
  <c r="BL147" i="1"/>
  <c r="CP139" i="1"/>
  <c r="CP147" i="1"/>
  <c r="AG152" i="1"/>
  <c r="AM158" i="1"/>
  <c r="AL160" i="1"/>
  <c r="CJ163" i="1"/>
  <c r="BM144" i="1"/>
  <c r="BL149" i="1"/>
  <c r="G158" i="1"/>
  <c r="F160" i="1"/>
  <c r="CW155" i="1"/>
  <c r="DC149" i="1" s="1"/>
  <c r="BM133" i="1"/>
  <c r="BL144" i="1"/>
  <c r="BM139" i="1"/>
  <c r="AD133" i="1"/>
  <c r="AD149" i="1"/>
  <c r="AD137" i="1"/>
  <c r="BL135" i="1"/>
  <c r="BL143" i="1"/>
  <c r="BM137" i="1"/>
  <c r="CR145" i="1"/>
  <c r="BL137" i="1"/>
  <c r="CP137" i="1"/>
  <c r="CP135" i="1"/>
  <c r="CP133" i="1"/>
  <c r="AG149" i="1"/>
  <c r="BM141" i="1"/>
  <c r="CP141" i="1"/>
  <c r="AH133" i="1"/>
  <c r="BL151" i="1"/>
  <c r="BL139" i="1"/>
  <c r="BM151" i="1"/>
  <c r="BL107" i="1"/>
  <c r="BJ109" i="1"/>
  <c r="CR102" i="1"/>
  <c r="CR100" i="1"/>
  <c r="CR110" i="1"/>
  <c r="AF109" i="1"/>
  <c r="AF114" i="1"/>
  <c r="BM98" i="1"/>
  <c r="CR109" i="1"/>
  <c r="CR105" i="1"/>
  <c r="AF101" i="1"/>
  <c r="H122" i="1"/>
  <c r="G124" i="1"/>
  <c r="CK125" i="1"/>
  <c r="AG102" i="1"/>
  <c r="AG114" i="1"/>
  <c r="AG106" i="1"/>
  <c r="AG103" i="1"/>
  <c r="AG110" i="1"/>
  <c r="AG113" i="1"/>
  <c r="AG101" i="1"/>
  <c r="AG109" i="1"/>
  <c r="BL111" i="1"/>
  <c r="BL97" i="1"/>
  <c r="AM122" i="1"/>
  <c r="AL124" i="1"/>
  <c r="CJ127" i="1"/>
  <c r="CJ123" i="1" s="1"/>
  <c r="BL103" i="1"/>
  <c r="BL101" i="1"/>
  <c r="AG108" i="1"/>
  <c r="BJ115" i="1"/>
  <c r="AG107" i="1"/>
  <c r="BM108" i="1"/>
  <c r="BM106" i="1"/>
  <c r="BM102" i="1"/>
  <c r="BM110" i="1"/>
  <c r="BM107" i="1"/>
  <c r="BM99" i="1"/>
  <c r="BM111" i="1"/>
  <c r="BM105" i="1"/>
  <c r="BM114" i="1"/>
  <c r="BL99" i="1"/>
  <c r="BL115" i="1"/>
  <c r="CR103" i="1"/>
  <c r="CR116" i="1"/>
  <c r="CR113" i="1"/>
  <c r="BM104" i="1"/>
  <c r="AH99" i="1"/>
  <c r="BL98" i="1"/>
  <c r="BR124" i="1"/>
  <c r="CJ129" i="1"/>
  <c r="BS122" i="1"/>
  <c r="BL104" i="1"/>
  <c r="AD97" i="1"/>
  <c r="AG104" i="1"/>
  <c r="BL105" i="1"/>
  <c r="BL113" i="1"/>
  <c r="AG115" i="1"/>
  <c r="BL106" i="1"/>
  <c r="CS101" i="1"/>
  <c r="AH104" i="1"/>
  <c r="CW119" i="1"/>
  <c r="DC115" i="1" s="1"/>
  <c r="CW118" i="1"/>
  <c r="BL114" i="1"/>
  <c r="AF115" i="1"/>
  <c r="BM100" i="1"/>
  <c r="CR107" i="1"/>
  <c r="AG99" i="1"/>
  <c r="BL112" i="1"/>
  <c r="AH107" i="1"/>
  <c r="BL109" i="1"/>
  <c r="AG100" i="1"/>
  <c r="BM109" i="1"/>
  <c r="BJ107" i="1"/>
  <c r="AF105" i="1"/>
  <c r="CS99" i="1"/>
  <c r="BH100" i="1"/>
  <c r="BJ105" i="1"/>
  <c r="BJ97" i="1"/>
  <c r="CR104" i="1"/>
  <c r="AF100" i="1"/>
  <c r="CR114" i="1"/>
  <c r="BM113" i="1"/>
  <c r="AG116" i="1"/>
  <c r="BL108" i="1"/>
  <c r="CZ119" i="1"/>
  <c r="DF114" i="1" s="1"/>
  <c r="CZ118" i="1"/>
  <c r="AD107" i="1"/>
  <c r="AD111" i="1"/>
  <c r="AD115" i="1"/>
  <c r="AD103" i="1"/>
  <c r="BJ99" i="1"/>
  <c r="BJ113" i="1"/>
  <c r="BL102" i="1"/>
  <c r="BJ101" i="1"/>
  <c r="AG97" i="1"/>
  <c r="AH101" i="1"/>
  <c r="AH112" i="1"/>
  <c r="AH106" i="1"/>
  <c r="AH115" i="1"/>
  <c r="AH109" i="1"/>
  <c r="AH102" i="1"/>
  <c r="AH110" i="1"/>
  <c r="AH98" i="1"/>
  <c r="AH103" i="1"/>
  <c r="AH97" i="1"/>
  <c r="AH100" i="1"/>
  <c r="AH113" i="1"/>
  <c r="AH111" i="1"/>
  <c r="AH114" i="1"/>
  <c r="AH108" i="1"/>
  <c r="AG112" i="1"/>
  <c r="AD99" i="1"/>
  <c r="BL116" i="1"/>
  <c r="BL110" i="1"/>
  <c r="CS105" i="1"/>
  <c r="V55" i="1"/>
  <c r="V57" i="1" s="1"/>
  <c r="H55" i="1"/>
  <c r="H57" i="1" s="1"/>
  <c r="BM31" i="1"/>
  <c r="BM30" i="1"/>
  <c r="BM39" i="1"/>
  <c r="BM37" i="1"/>
  <c r="BL32" i="1"/>
  <c r="CS32" i="1"/>
  <c r="CS39" i="1"/>
  <c r="CS33" i="1"/>
  <c r="CS36" i="1"/>
  <c r="DA65" i="1"/>
  <c r="BM40" i="1"/>
  <c r="BM32" i="1"/>
  <c r="CM83" i="1"/>
  <c r="CS75" i="1" s="1"/>
  <c r="BM27" i="1"/>
  <c r="BM36" i="1"/>
  <c r="BM43" i="1"/>
  <c r="CS30" i="1"/>
  <c r="BM38" i="1"/>
  <c r="BG83" i="1"/>
  <c r="BM78" i="1" s="1"/>
  <c r="BM29" i="1"/>
  <c r="BM33" i="1"/>
  <c r="BM44" i="1"/>
  <c r="BM35" i="1"/>
  <c r="DA71" i="1"/>
  <c r="CB55" i="1"/>
  <c r="CB57" i="1" s="1"/>
  <c r="CB56" i="1"/>
  <c r="P55" i="1"/>
  <c r="P57" i="1" s="1"/>
  <c r="DA36" i="1"/>
  <c r="CZ26" i="1"/>
  <c r="DA41" i="1"/>
  <c r="CZ34" i="1"/>
  <c r="DA34" i="1"/>
  <c r="CZ32" i="1"/>
  <c r="CZ42" i="1"/>
  <c r="DA39" i="1"/>
  <c r="DA42" i="1"/>
  <c r="DA30" i="1"/>
  <c r="AM56" i="1"/>
  <c r="AM55" i="1"/>
  <c r="AM57" i="1" s="1"/>
  <c r="AU55" i="1"/>
  <c r="AU57" i="1" s="1"/>
  <c r="AU56" i="1"/>
  <c r="CZ63" i="1"/>
  <c r="DA67" i="1"/>
  <c r="AA83" i="1"/>
  <c r="AQ56" i="1"/>
  <c r="AQ55" i="1"/>
  <c r="AQ57" i="1" s="1"/>
  <c r="DA38" i="1"/>
  <c r="AY56" i="1"/>
  <c r="AY55" i="1"/>
  <c r="AY57" i="1" s="1"/>
  <c r="CZ74" i="1"/>
  <c r="CZ68" i="1"/>
  <c r="CZ61" i="1"/>
  <c r="CZ27" i="1"/>
  <c r="DA26" i="1"/>
  <c r="L56" i="1"/>
  <c r="CZ35" i="1"/>
  <c r="CZ31" i="1"/>
  <c r="CZ43" i="1"/>
  <c r="DA32" i="1"/>
  <c r="DA27" i="1"/>
  <c r="CZ75" i="1"/>
  <c r="AA82" i="1"/>
  <c r="CZ41" i="1"/>
  <c r="CZ40" i="1"/>
  <c r="DA29" i="1"/>
  <c r="M55" i="1"/>
  <c r="M57" i="1" s="1"/>
  <c r="CZ29" i="1"/>
  <c r="CZ25" i="1"/>
  <c r="CZ28" i="1"/>
  <c r="DA40" i="1"/>
  <c r="DA35" i="1"/>
  <c r="BR50" i="1"/>
  <c r="BR51" i="1"/>
  <c r="CZ44" i="1"/>
  <c r="CZ37" i="1"/>
  <c r="CZ33" i="1"/>
  <c r="CZ36" i="1"/>
  <c r="DA25" i="1"/>
  <c r="DA43" i="1"/>
  <c r="AL50" i="1"/>
  <c r="AL51" i="1"/>
  <c r="AB83" i="1"/>
  <c r="DA33" i="1"/>
  <c r="DA44" i="1"/>
  <c r="DA61" i="1"/>
  <c r="CZ30" i="1"/>
  <c r="CZ38" i="1"/>
  <c r="DA37" i="1"/>
  <c r="CZ39" i="1"/>
  <c r="DA31" i="1"/>
  <c r="AB82" i="1"/>
  <c r="CZ70" i="1"/>
  <c r="DA62" i="1"/>
  <c r="N92" i="1"/>
  <c r="N91" i="1"/>
  <c r="BR88" i="1"/>
  <c r="BS86" i="1"/>
  <c r="CK93" i="1" s="1"/>
  <c r="AM86" i="1"/>
  <c r="CK91" i="1" s="1"/>
  <c r="AL88" i="1"/>
  <c r="G86" i="1"/>
  <c r="CK89" i="1" s="1"/>
  <c r="F88" i="1"/>
  <c r="CS35" i="1"/>
  <c r="CS44" i="1"/>
  <c r="CS38" i="1"/>
  <c r="CS25" i="1"/>
  <c r="CS43" i="1"/>
  <c r="CS40" i="1"/>
  <c r="CS28" i="1"/>
  <c r="CS37" i="1"/>
  <c r="CS34" i="1"/>
  <c r="CS31" i="1"/>
  <c r="CS41" i="1"/>
  <c r="CS29" i="1"/>
  <c r="BM41" i="1"/>
  <c r="BM42" i="1"/>
  <c r="BM28" i="1"/>
  <c r="T55" i="1"/>
  <c r="T57" i="1" s="1"/>
  <c r="AB47" i="1"/>
  <c r="AH35" i="1" s="1"/>
  <c r="AB46" i="1"/>
  <c r="AA47" i="1"/>
  <c r="AG31" i="1" s="1"/>
  <c r="AA46" i="1"/>
  <c r="S55" i="1"/>
  <c r="S57" i="1" s="1"/>
  <c r="O55" i="1"/>
  <c r="O57" i="1" s="1"/>
  <c r="Q55" i="1"/>
  <c r="Q57" i="1" s="1"/>
  <c r="I55" i="1"/>
  <c r="I57" i="1" s="1"/>
  <c r="BL7" i="1"/>
  <c r="BL8" i="1" s="1"/>
  <c r="U55" i="1" l="1"/>
  <c r="U57" i="1" s="1"/>
  <c r="CS393" i="1"/>
  <c r="CS399" i="1"/>
  <c r="BV57" i="1"/>
  <c r="BW55" i="1"/>
  <c r="BW57" i="1" s="1"/>
  <c r="AL93" i="1"/>
  <c r="AM91" i="1"/>
  <c r="AM93" i="1" s="1"/>
  <c r="AG255" i="1"/>
  <c r="AG244" i="1"/>
  <c r="AF281" i="1"/>
  <c r="AF330" i="1"/>
  <c r="CR318" i="1"/>
  <c r="CP351" i="1"/>
  <c r="AG212" i="1"/>
  <c r="AG220" i="1"/>
  <c r="AG218" i="1"/>
  <c r="AG208" i="1"/>
  <c r="AG221" i="1"/>
  <c r="AG213" i="1"/>
  <c r="AG209" i="1"/>
  <c r="AG246" i="1"/>
  <c r="AG258" i="1"/>
  <c r="CS104" i="1"/>
  <c r="CS97" i="1"/>
  <c r="CR322" i="1"/>
  <c r="AW55" i="1"/>
  <c r="AW57" i="1" s="1"/>
  <c r="AS91" i="1"/>
  <c r="AS93" i="1" s="1"/>
  <c r="CW190" i="1"/>
  <c r="AG205" i="1"/>
  <c r="AG210" i="1"/>
  <c r="AG247" i="1"/>
  <c r="CZ263" i="1"/>
  <c r="DF241" i="1" s="1"/>
  <c r="CR328" i="1"/>
  <c r="CR321" i="1"/>
  <c r="CR330" i="1"/>
  <c r="CR115" i="1"/>
  <c r="CR111" i="1"/>
  <c r="CR106" i="1"/>
  <c r="CR112" i="1"/>
  <c r="CR98" i="1"/>
  <c r="CR99" i="1"/>
  <c r="CR101" i="1"/>
  <c r="CR97" i="1"/>
  <c r="CS114" i="1"/>
  <c r="CS103" i="1"/>
  <c r="CS111" i="1"/>
  <c r="CS107" i="1"/>
  <c r="CS116" i="1"/>
  <c r="CS106" i="1"/>
  <c r="CS100" i="1"/>
  <c r="CS108" i="1"/>
  <c r="CS113" i="1"/>
  <c r="CS385" i="1"/>
  <c r="CS388" i="1"/>
  <c r="CS109" i="1"/>
  <c r="CY262" i="1"/>
  <c r="CS400" i="1"/>
  <c r="CS395" i="1"/>
  <c r="CS392" i="1"/>
  <c r="R93" i="1"/>
  <c r="S91" i="1"/>
  <c r="S93" i="1" s="1"/>
  <c r="AG216" i="1"/>
  <c r="AG224" i="1"/>
  <c r="AG248" i="1"/>
  <c r="AG252" i="1"/>
  <c r="AF287" i="1"/>
  <c r="CR329" i="1"/>
  <c r="CR319" i="1"/>
  <c r="BU55" i="1"/>
  <c r="BU57" i="1" s="1"/>
  <c r="BU91" i="1"/>
  <c r="BU93" i="1" s="1"/>
  <c r="BM361" i="1"/>
  <c r="BM209" i="1"/>
  <c r="BM211" i="1"/>
  <c r="BM214" i="1"/>
  <c r="BM212" i="1"/>
  <c r="BM221" i="1"/>
  <c r="BM210" i="1"/>
  <c r="BM220" i="1"/>
  <c r="BM205" i="1"/>
  <c r="BM208" i="1"/>
  <c r="BM207" i="1"/>
  <c r="BM223" i="1"/>
  <c r="BM218" i="1"/>
  <c r="BM222" i="1"/>
  <c r="BM217" i="1"/>
  <c r="AF385" i="1"/>
  <c r="AF403" i="1"/>
  <c r="AF393" i="1"/>
  <c r="AF404" i="1"/>
  <c r="AF399" i="1"/>
  <c r="CS110" i="1"/>
  <c r="CS112" i="1"/>
  <c r="CR313" i="1"/>
  <c r="CS404" i="1"/>
  <c r="CS389" i="1"/>
  <c r="CS403" i="1"/>
  <c r="AG206" i="1"/>
  <c r="AG223" i="1"/>
  <c r="AG245" i="1"/>
  <c r="AG259" i="1"/>
  <c r="CR324" i="1"/>
  <c r="CR331" i="1"/>
  <c r="BY415" i="1"/>
  <c r="BY417" i="1" s="1"/>
  <c r="CP241" i="1"/>
  <c r="CP245" i="1"/>
  <c r="AY91" i="1"/>
  <c r="AY93" i="1" s="1"/>
  <c r="AH249" i="1"/>
  <c r="AH248" i="1"/>
  <c r="AH252" i="1"/>
  <c r="AH258" i="1"/>
  <c r="AH255" i="1"/>
  <c r="AH254" i="1"/>
  <c r="AH259" i="1"/>
  <c r="AH243" i="1"/>
  <c r="AH245" i="1"/>
  <c r="AH246" i="1"/>
  <c r="AH256" i="1"/>
  <c r="AH241" i="1"/>
  <c r="AH253" i="1"/>
  <c r="AH244" i="1"/>
  <c r="AH251" i="1"/>
  <c r="AH250" i="1"/>
  <c r="AH257" i="1"/>
  <c r="AH260" i="1"/>
  <c r="AH242" i="1"/>
  <c r="CS115" i="1"/>
  <c r="CY118" i="1"/>
  <c r="CR316" i="1"/>
  <c r="CR325" i="1"/>
  <c r="CS391" i="1"/>
  <c r="CS387" i="1"/>
  <c r="CS401" i="1"/>
  <c r="CC55" i="1"/>
  <c r="CC57" i="1" s="1"/>
  <c r="AG215" i="1"/>
  <c r="AG222" i="1"/>
  <c r="AG241" i="1"/>
  <c r="AG260" i="1"/>
  <c r="CR315" i="1"/>
  <c r="CS139" i="1"/>
  <c r="CS143" i="1"/>
  <c r="CS149" i="1"/>
  <c r="CS145" i="1"/>
  <c r="CS148" i="1"/>
  <c r="CS147" i="1"/>
  <c r="CS136" i="1"/>
  <c r="CS144" i="1"/>
  <c r="CS135" i="1"/>
  <c r="CS138" i="1"/>
  <c r="CS141" i="1"/>
  <c r="CS133" i="1"/>
  <c r="CS146" i="1"/>
  <c r="CS150" i="1"/>
  <c r="CS152" i="1"/>
  <c r="CS142" i="1"/>
  <c r="CS134" i="1"/>
  <c r="CS137" i="1"/>
  <c r="CS140" i="1"/>
  <c r="AR57" i="1"/>
  <c r="AS55" i="1"/>
  <c r="AS57" i="1" s="1"/>
  <c r="CS211" i="1"/>
  <c r="CS206" i="1"/>
  <c r="CS151" i="1"/>
  <c r="N93" i="1"/>
  <c r="O91" i="1"/>
  <c r="O93" i="1" s="1"/>
  <c r="CZ226" i="1"/>
  <c r="CR317" i="1"/>
  <c r="CS396" i="1"/>
  <c r="CS397" i="1"/>
  <c r="CS402" i="1"/>
  <c r="AG219" i="1"/>
  <c r="AG250" i="1"/>
  <c r="AG242" i="1"/>
  <c r="CR323" i="1"/>
  <c r="CR320" i="1"/>
  <c r="CS98" i="1"/>
  <c r="CS390" i="1"/>
  <c r="CS398" i="1"/>
  <c r="CD57" i="1"/>
  <c r="CE55" i="1"/>
  <c r="CE57" i="1" s="1"/>
  <c r="AG214" i="1"/>
  <c r="AG256" i="1"/>
  <c r="AG254" i="1"/>
  <c r="AG243" i="1"/>
  <c r="CR332" i="1"/>
  <c r="CR326" i="1"/>
  <c r="BM355" i="1"/>
  <c r="BM364" i="1"/>
  <c r="BM352" i="1"/>
  <c r="BM356" i="1"/>
  <c r="BM363" i="1"/>
  <c r="BM350" i="1"/>
  <c r="BM357" i="1"/>
  <c r="BM354" i="1"/>
  <c r="BM367" i="1"/>
  <c r="BM359" i="1"/>
  <c r="BM358" i="1"/>
  <c r="BM366" i="1"/>
  <c r="BM360" i="1"/>
  <c r="BM365" i="1"/>
  <c r="BM349" i="1"/>
  <c r="BM368" i="1"/>
  <c r="BM362" i="1"/>
  <c r="BM353" i="1"/>
  <c r="AO55" i="1"/>
  <c r="AO57" i="1" s="1"/>
  <c r="CJ411" i="1"/>
  <c r="DF400" i="1"/>
  <c r="DF395" i="1"/>
  <c r="DF401" i="1"/>
  <c r="DF398" i="1"/>
  <c r="DF403" i="1"/>
  <c r="DF393" i="1"/>
  <c r="DF392" i="1"/>
  <c r="DE398" i="1"/>
  <c r="DC403" i="1"/>
  <c r="DC391" i="1"/>
  <c r="DC395" i="1"/>
  <c r="CJ375" i="1"/>
  <c r="DF365" i="1"/>
  <c r="DF362" i="1"/>
  <c r="DF368" i="1"/>
  <c r="DF359" i="1"/>
  <c r="DF351" i="1"/>
  <c r="DF354" i="1"/>
  <c r="DF363" i="1"/>
  <c r="DF366" i="1"/>
  <c r="DF352" i="1"/>
  <c r="DF357" i="1"/>
  <c r="DF361" i="1"/>
  <c r="DF355" i="1"/>
  <c r="DF364" i="1"/>
  <c r="DF350" i="1"/>
  <c r="DF358" i="1"/>
  <c r="DF353" i="1"/>
  <c r="DF367" i="1"/>
  <c r="DF349" i="1"/>
  <c r="DF360" i="1"/>
  <c r="DC351" i="1"/>
  <c r="DC359" i="1"/>
  <c r="DC355" i="1"/>
  <c r="DC349" i="1"/>
  <c r="DC353" i="1"/>
  <c r="DC365" i="1"/>
  <c r="DE366" i="1"/>
  <c r="DE362" i="1"/>
  <c r="DC357" i="1"/>
  <c r="DC363" i="1"/>
  <c r="DC367" i="1"/>
  <c r="CJ339" i="1"/>
  <c r="DF321" i="1"/>
  <c r="DF325" i="1"/>
  <c r="DF330" i="1"/>
  <c r="DF332" i="1"/>
  <c r="DF322" i="1"/>
  <c r="DF318" i="1"/>
  <c r="DF324" i="1"/>
  <c r="DF315" i="1"/>
  <c r="DF331" i="1"/>
  <c r="DE319" i="1"/>
  <c r="DE328" i="1"/>
  <c r="DE332" i="1"/>
  <c r="DE331" i="1"/>
  <c r="DE313" i="1"/>
  <c r="DE324" i="1"/>
  <c r="DE326" i="1"/>
  <c r="DE322" i="1"/>
  <c r="DE327" i="1"/>
  <c r="DE314" i="1"/>
  <c r="DC315" i="1"/>
  <c r="DC319" i="1"/>
  <c r="DE323" i="1"/>
  <c r="DC327" i="1"/>
  <c r="DC329" i="1"/>
  <c r="DE320" i="1"/>
  <c r="DC331" i="1"/>
  <c r="DC321" i="1"/>
  <c r="DE329" i="1"/>
  <c r="DE318" i="1"/>
  <c r="DC323" i="1"/>
  <c r="DE315" i="1"/>
  <c r="DE325" i="1"/>
  <c r="DE330" i="1"/>
  <c r="DC317" i="1"/>
  <c r="DC325" i="1"/>
  <c r="CJ303" i="1"/>
  <c r="DF290" i="1"/>
  <c r="DF280" i="1"/>
  <c r="DF278" i="1"/>
  <c r="DF288" i="1"/>
  <c r="DF293" i="1"/>
  <c r="DF289" i="1"/>
  <c r="DF285" i="1"/>
  <c r="DF277" i="1"/>
  <c r="DC295" i="1"/>
  <c r="DC281" i="1"/>
  <c r="DC277" i="1"/>
  <c r="DC279" i="1"/>
  <c r="DC293" i="1"/>
  <c r="DC287" i="1"/>
  <c r="DC289" i="1"/>
  <c r="DC283" i="1"/>
  <c r="CJ267" i="1"/>
  <c r="DF242" i="1"/>
  <c r="DF245" i="1"/>
  <c r="DF246" i="1"/>
  <c r="DF250" i="1"/>
  <c r="DF251" i="1"/>
  <c r="DF248" i="1"/>
  <c r="DF256" i="1"/>
  <c r="DF254" i="1"/>
  <c r="DF258" i="1"/>
  <c r="DF243" i="1"/>
  <c r="DF244" i="1"/>
  <c r="DF252" i="1"/>
  <c r="DF253" i="1"/>
  <c r="DF257" i="1"/>
  <c r="DF260" i="1"/>
  <c r="DF255" i="1"/>
  <c r="DF259" i="1"/>
  <c r="DF249" i="1"/>
  <c r="DF247" i="1"/>
  <c r="DE247" i="1"/>
  <c r="DE258" i="1"/>
  <c r="DE252" i="1"/>
  <c r="DE257" i="1"/>
  <c r="DE259" i="1"/>
  <c r="DE250" i="1"/>
  <c r="DE255" i="1"/>
  <c r="DE245" i="1"/>
  <c r="DE249" i="1"/>
  <c r="DE251" i="1"/>
  <c r="DE253" i="1"/>
  <c r="CJ231" i="1"/>
  <c r="DF210" i="1"/>
  <c r="DF219" i="1"/>
  <c r="DF216" i="1"/>
  <c r="DF221" i="1"/>
  <c r="DF217" i="1"/>
  <c r="DF218" i="1"/>
  <c r="DF209" i="1"/>
  <c r="DF206" i="1"/>
  <c r="DE210" i="1"/>
  <c r="DE221" i="1"/>
  <c r="DC213" i="1"/>
  <c r="DE215" i="1"/>
  <c r="DE219" i="1"/>
  <c r="DE222" i="1"/>
  <c r="DE217" i="1"/>
  <c r="DC215" i="1"/>
  <c r="DE213" i="1"/>
  <c r="DC221" i="1"/>
  <c r="DE208" i="1"/>
  <c r="DE211" i="1"/>
  <c r="CJ195" i="1"/>
  <c r="DF171" i="1"/>
  <c r="DF178" i="1"/>
  <c r="DF172" i="1"/>
  <c r="DF174" i="1"/>
  <c r="DE181" i="1"/>
  <c r="DC187" i="1"/>
  <c r="DC185" i="1"/>
  <c r="DC173" i="1"/>
  <c r="DC177" i="1"/>
  <c r="DC179" i="1"/>
  <c r="DC175" i="1"/>
  <c r="DC183" i="1"/>
  <c r="DC181" i="1"/>
  <c r="DC171" i="1"/>
  <c r="DE178" i="1"/>
  <c r="DE183" i="1"/>
  <c r="DE180" i="1"/>
  <c r="CJ159" i="1"/>
  <c r="DF135" i="1"/>
  <c r="DC141" i="1"/>
  <c r="DE139" i="1"/>
  <c r="DE150" i="1"/>
  <c r="DE138" i="1"/>
  <c r="DE134" i="1"/>
  <c r="DE147" i="1"/>
  <c r="DE141" i="1"/>
  <c r="DC145" i="1"/>
  <c r="DE135" i="1"/>
  <c r="DC147" i="1"/>
  <c r="DE145" i="1"/>
  <c r="DE136" i="1"/>
  <c r="DE148" i="1"/>
  <c r="DE142" i="1"/>
  <c r="DE149" i="1"/>
  <c r="DF104" i="1"/>
  <c r="DF115" i="1"/>
  <c r="DF102" i="1"/>
  <c r="DF99" i="1"/>
  <c r="DF107" i="1"/>
  <c r="DF113" i="1"/>
  <c r="DF108" i="1"/>
  <c r="DF103" i="1"/>
  <c r="DF97" i="1"/>
  <c r="DF109" i="1"/>
  <c r="DF98" i="1"/>
  <c r="DC109" i="1"/>
  <c r="DE104" i="1"/>
  <c r="DE98" i="1"/>
  <c r="DC105" i="1"/>
  <c r="DE100" i="1"/>
  <c r="DE101" i="1"/>
  <c r="DE116" i="1"/>
  <c r="DE102" i="1"/>
  <c r="DE112" i="1"/>
  <c r="DE115" i="1"/>
  <c r="DE97" i="1"/>
  <c r="DE106" i="1"/>
  <c r="DE110" i="1"/>
  <c r="DE107" i="1"/>
  <c r="DE105" i="1"/>
  <c r="DE108" i="1"/>
  <c r="DE103" i="1"/>
  <c r="CS79" i="1"/>
  <c r="CS77" i="1"/>
  <c r="CS68" i="1"/>
  <c r="CS78" i="1"/>
  <c r="CS66" i="1"/>
  <c r="CS64" i="1"/>
  <c r="CS73" i="1"/>
  <c r="CS80" i="1"/>
  <c r="CS71" i="1"/>
  <c r="CS62" i="1"/>
  <c r="CS69" i="1"/>
  <c r="CS76" i="1"/>
  <c r="CS70" i="1"/>
  <c r="CS63" i="1"/>
  <c r="CS65" i="1"/>
  <c r="CS72" i="1"/>
  <c r="CS74" i="1"/>
  <c r="CS61" i="1"/>
  <c r="CS67" i="1"/>
  <c r="CR77" i="1"/>
  <c r="CP69" i="1"/>
  <c r="CP75" i="1"/>
  <c r="CP79" i="1"/>
  <c r="CP71" i="1"/>
  <c r="CR73" i="1"/>
  <c r="CR74" i="1"/>
  <c r="CR80" i="1"/>
  <c r="CR68" i="1"/>
  <c r="CR70" i="1"/>
  <c r="CR66" i="1"/>
  <c r="CR71" i="1"/>
  <c r="CP65" i="1"/>
  <c r="CP67" i="1"/>
  <c r="CR67" i="1"/>
  <c r="CR62" i="1"/>
  <c r="CR76" i="1"/>
  <c r="CR61" i="1"/>
  <c r="CR79" i="1"/>
  <c r="CR65" i="1"/>
  <c r="CR72" i="1"/>
  <c r="CP73" i="1"/>
  <c r="CR64" i="1"/>
  <c r="CP77" i="1"/>
  <c r="CR63" i="1"/>
  <c r="CR75" i="1"/>
  <c r="CP63" i="1"/>
  <c r="CR78" i="1"/>
  <c r="BM64" i="1"/>
  <c r="BM68" i="1"/>
  <c r="BM62" i="1"/>
  <c r="BM74" i="1"/>
  <c r="BM77" i="1"/>
  <c r="BM61" i="1"/>
  <c r="BM80" i="1"/>
  <c r="BM70" i="1"/>
  <c r="BJ69" i="1"/>
  <c r="BJ77" i="1"/>
  <c r="BJ63" i="1"/>
  <c r="BJ73" i="1"/>
  <c r="BJ65" i="1"/>
  <c r="BJ67" i="1"/>
  <c r="BJ71" i="1"/>
  <c r="BJ75" i="1"/>
  <c r="BJ79" i="1"/>
  <c r="BL63" i="1"/>
  <c r="BL66" i="1"/>
  <c r="BL71" i="1"/>
  <c r="BL68" i="1"/>
  <c r="BL65" i="1"/>
  <c r="BL72" i="1"/>
  <c r="BL61" i="1"/>
  <c r="BL79" i="1"/>
  <c r="BL77" i="1"/>
  <c r="BL67" i="1"/>
  <c r="BL78" i="1"/>
  <c r="BL62" i="1"/>
  <c r="CW83" i="1"/>
  <c r="DC61" i="1" s="1"/>
  <c r="BL74" i="1"/>
  <c r="BL64" i="1"/>
  <c r="BL75" i="1"/>
  <c r="BL70" i="1"/>
  <c r="BL80" i="1"/>
  <c r="BL73" i="1"/>
  <c r="BL76" i="1"/>
  <c r="CY83" i="1"/>
  <c r="DE67" i="1" s="1"/>
  <c r="CW82" i="1"/>
  <c r="CY82" i="1"/>
  <c r="CK87" i="1"/>
  <c r="CZ82" i="1"/>
  <c r="AF78" i="1"/>
  <c r="AF71" i="1"/>
  <c r="AD63" i="1"/>
  <c r="AD75" i="1"/>
  <c r="AF61" i="1"/>
  <c r="AF70" i="1"/>
  <c r="AF74" i="1"/>
  <c r="AF79" i="1"/>
  <c r="AF63" i="1"/>
  <c r="AD67" i="1"/>
  <c r="AF73" i="1"/>
  <c r="AF65" i="1"/>
  <c r="AF67" i="1"/>
  <c r="AF80" i="1"/>
  <c r="AF77" i="1"/>
  <c r="AF69" i="1"/>
  <c r="BH64" i="1"/>
  <c r="AD71" i="1"/>
  <c r="AD61" i="1"/>
  <c r="AD79" i="1"/>
  <c r="AF76" i="1"/>
  <c r="AF72" i="1"/>
  <c r="AF66" i="1"/>
  <c r="AD77" i="1"/>
  <c r="AD65" i="1"/>
  <c r="AF75" i="1"/>
  <c r="AF64" i="1"/>
  <c r="AD73" i="1"/>
  <c r="AF62" i="1"/>
  <c r="CS26" i="1"/>
  <c r="CS27" i="1"/>
  <c r="CR35" i="1"/>
  <c r="CR42" i="1"/>
  <c r="CP29" i="1"/>
  <c r="CP27" i="1"/>
  <c r="CP37" i="1"/>
  <c r="CP41" i="1"/>
  <c r="CR28" i="1"/>
  <c r="CR39" i="1"/>
  <c r="CR31" i="1"/>
  <c r="CR36" i="1"/>
  <c r="CR34" i="1"/>
  <c r="CR32" i="1"/>
  <c r="CR25" i="1"/>
  <c r="CR29" i="1"/>
  <c r="CR43" i="1"/>
  <c r="CR44" i="1"/>
  <c r="CR26" i="1"/>
  <c r="CR40" i="1"/>
  <c r="CR38" i="1"/>
  <c r="CR33" i="1"/>
  <c r="CR37" i="1"/>
  <c r="CR41" i="1"/>
  <c r="CP31" i="1"/>
  <c r="CP35" i="1"/>
  <c r="CP39" i="1"/>
  <c r="CP43" i="1"/>
  <c r="CR30" i="1"/>
  <c r="CP33" i="1"/>
  <c r="BM26" i="1"/>
  <c r="BM34" i="1"/>
  <c r="BJ39" i="1"/>
  <c r="BL33" i="1"/>
  <c r="BL27" i="1"/>
  <c r="BL25" i="1"/>
  <c r="BL35" i="1"/>
  <c r="BL40" i="1"/>
  <c r="BL29" i="1"/>
  <c r="BL42" i="1"/>
  <c r="BJ25" i="1"/>
  <c r="BL36" i="1"/>
  <c r="BL26" i="1"/>
  <c r="BJ37" i="1"/>
  <c r="BL41" i="1"/>
  <c r="BL30" i="1"/>
  <c r="BL37" i="1"/>
  <c r="BJ41" i="1"/>
  <c r="BL38" i="1"/>
  <c r="BL39" i="1"/>
  <c r="BL34" i="1"/>
  <c r="BJ31" i="1"/>
  <c r="BJ27" i="1"/>
  <c r="BJ29" i="1"/>
  <c r="BJ33" i="1"/>
  <c r="BJ35" i="1"/>
  <c r="BL31" i="1"/>
  <c r="BL28" i="1"/>
  <c r="BL43" i="1"/>
  <c r="DE404" i="1"/>
  <c r="DE395" i="1"/>
  <c r="DE399" i="1"/>
  <c r="DC393" i="1"/>
  <c r="DE393" i="1"/>
  <c r="DE389" i="1"/>
  <c r="DE386" i="1"/>
  <c r="DC385" i="1"/>
  <c r="DE403" i="1"/>
  <c r="DC387" i="1"/>
  <c r="DC397" i="1"/>
  <c r="DE385" i="1"/>
  <c r="DE402" i="1"/>
  <c r="DF386" i="1"/>
  <c r="DF404" i="1"/>
  <c r="DF397" i="1"/>
  <c r="DF394" i="1"/>
  <c r="DF387" i="1"/>
  <c r="DF402" i="1"/>
  <c r="DF385" i="1"/>
  <c r="DF391" i="1"/>
  <c r="DE397" i="1"/>
  <c r="DE390" i="1"/>
  <c r="BH406" i="1"/>
  <c r="CN388" i="1" s="1"/>
  <c r="DA388" i="1" s="1"/>
  <c r="BH407" i="1"/>
  <c r="BN388" i="1" s="1"/>
  <c r="H410" i="1"/>
  <c r="G412" i="1"/>
  <c r="CK413" i="1"/>
  <c r="DF399" i="1"/>
  <c r="CK417" i="1"/>
  <c r="BT410" i="1"/>
  <c r="BS412" i="1"/>
  <c r="DF396" i="1"/>
  <c r="DE394" i="1"/>
  <c r="DE388" i="1"/>
  <c r="DE387" i="1"/>
  <c r="DE396" i="1"/>
  <c r="DC389" i="1"/>
  <c r="DC401" i="1"/>
  <c r="DE392" i="1"/>
  <c r="DE400" i="1"/>
  <c r="DF388" i="1"/>
  <c r="DF390" i="1"/>
  <c r="AM412" i="1"/>
  <c r="CK415" i="1"/>
  <c r="AN410" i="1"/>
  <c r="DE391" i="1"/>
  <c r="CK381" i="1"/>
  <c r="BT374" i="1"/>
  <c r="BS376" i="1"/>
  <c r="BH371" i="1"/>
  <c r="BH370" i="1"/>
  <c r="CN352" i="1" s="1"/>
  <c r="DA352" i="1" s="1"/>
  <c r="DE368" i="1"/>
  <c r="DE351" i="1"/>
  <c r="AM376" i="1"/>
  <c r="CK379" i="1"/>
  <c r="AN374" i="1"/>
  <c r="DE353" i="1"/>
  <c r="DE357" i="1"/>
  <c r="DE355" i="1"/>
  <c r="DE356" i="1"/>
  <c r="DE361" i="1"/>
  <c r="DE358" i="1"/>
  <c r="DE359" i="1"/>
  <c r="DE367" i="1"/>
  <c r="H374" i="1"/>
  <c r="G376" i="1"/>
  <c r="CK377" i="1"/>
  <c r="DE352" i="1"/>
  <c r="DE354" i="1"/>
  <c r="DE360" i="1"/>
  <c r="DE363" i="1"/>
  <c r="DE365" i="1"/>
  <c r="DE349" i="1"/>
  <c r="DE350" i="1"/>
  <c r="H338" i="1"/>
  <c r="G340" i="1"/>
  <c r="CK341" i="1"/>
  <c r="BH334" i="1"/>
  <c r="CN316" i="1" s="1"/>
  <c r="BH335" i="1"/>
  <c r="DE316" i="1"/>
  <c r="DE321" i="1"/>
  <c r="AM340" i="1"/>
  <c r="CK343" i="1"/>
  <c r="AN338" i="1"/>
  <c r="DF314" i="1"/>
  <c r="DF319" i="1"/>
  <c r="DF323" i="1"/>
  <c r="DF327" i="1"/>
  <c r="DF320" i="1"/>
  <c r="DF326" i="1"/>
  <c r="DF316" i="1"/>
  <c r="DF328" i="1"/>
  <c r="DF329" i="1"/>
  <c r="DF317" i="1"/>
  <c r="CK345" i="1"/>
  <c r="BT338" i="1"/>
  <c r="BS340" i="1"/>
  <c r="CK309" i="1"/>
  <c r="BT302" i="1"/>
  <c r="BS304" i="1"/>
  <c r="DE285" i="1"/>
  <c r="AM304" i="1"/>
  <c r="CK307" i="1"/>
  <c r="AN302" i="1"/>
  <c r="DE292" i="1"/>
  <c r="DE281" i="1"/>
  <c r="DE295" i="1"/>
  <c r="DE278" i="1"/>
  <c r="DF294" i="1"/>
  <c r="DF287" i="1"/>
  <c r="DF284" i="1"/>
  <c r="DF291" i="1"/>
  <c r="BH299" i="1"/>
  <c r="BN280" i="1" s="1"/>
  <c r="BH298" i="1"/>
  <c r="CN280" i="1" s="1"/>
  <c r="DF295" i="1"/>
  <c r="DF283" i="1"/>
  <c r="DF279" i="1"/>
  <c r="DE289" i="1"/>
  <c r="CM305" i="1"/>
  <c r="J302" i="1"/>
  <c r="I304" i="1"/>
  <c r="DE296" i="1"/>
  <c r="DE279" i="1"/>
  <c r="DE287" i="1"/>
  <c r="DE294" i="1"/>
  <c r="DE290" i="1"/>
  <c r="DF296" i="1"/>
  <c r="DF282" i="1"/>
  <c r="DE291" i="1"/>
  <c r="DC291" i="1"/>
  <c r="DE293" i="1"/>
  <c r="DF281" i="1"/>
  <c r="DE286" i="1"/>
  <c r="DE283" i="1"/>
  <c r="DE277" i="1"/>
  <c r="DE282" i="1"/>
  <c r="DE280" i="1"/>
  <c r="DE284" i="1"/>
  <c r="DF292" i="1"/>
  <c r="DC241" i="1"/>
  <c r="CK273" i="1"/>
  <c r="BS268" i="1"/>
  <c r="BT266" i="1"/>
  <c r="DC243" i="1"/>
  <c r="DC259" i="1"/>
  <c r="DC253" i="1"/>
  <c r="DC249" i="1"/>
  <c r="DC251" i="1"/>
  <c r="AM268" i="1"/>
  <c r="CK271" i="1"/>
  <c r="AN266" i="1"/>
  <c r="BH263" i="1"/>
  <c r="BH262" i="1"/>
  <c r="CN244" i="1" s="1"/>
  <c r="DA244" i="1" s="1"/>
  <c r="DE241" i="1"/>
  <c r="DE243" i="1"/>
  <c r="DE246" i="1"/>
  <c r="DE242" i="1"/>
  <c r="DC245" i="1"/>
  <c r="DC247" i="1"/>
  <c r="DE254" i="1"/>
  <c r="H266" i="1"/>
  <c r="G268" i="1"/>
  <c r="CK269" i="1"/>
  <c r="DE256" i="1"/>
  <c r="DC257" i="1"/>
  <c r="DE260" i="1"/>
  <c r="DE244" i="1"/>
  <c r="DF205" i="1"/>
  <c r="DF208" i="1"/>
  <c r="DF212" i="1"/>
  <c r="DF215" i="1"/>
  <c r="DF207" i="1"/>
  <c r="DF214" i="1"/>
  <c r="DF223" i="1"/>
  <c r="DC219" i="1"/>
  <c r="DF220" i="1"/>
  <c r="DE220" i="1"/>
  <c r="H230" i="1"/>
  <c r="G232" i="1"/>
  <c r="CK233" i="1"/>
  <c r="BH227" i="1"/>
  <c r="BH226" i="1"/>
  <c r="CN208" i="1" s="1"/>
  <c r="DA208" i="1" s="1"/>
  <c r="DC209" i="1"/>
  <c r="DE212" i="1"/>
  <c r="DE224" i="1"/>
  <c r="DE209" i="1"/>
  <c r="DE214" i="1"/>
  <c r="CK237" i="1"/>
  <c r="BT230" i="1"/>
  <c r="BS232" i="1"/>
  <c r="DF224" i="1"/>
  <c r="DE207" i="1"/>
  <c r="DE206" i="1"/>
  <c r="DC207" i="1"/>
  <c r="DC223" i="1"/>
  <c r="DF222" i="1"/>
  <c r="DC205" i="1"/>
  <c r="DF211" i="1"/>
  <c r="DE218" i="1"/>
  <c r="DE216" i="1"/>
  <c r="DE223" i="1"/>
  <c r="DC211" i="1"/>
  <c r="AM232" i="1"/>
  <c r="CK235" i="1"/>
  <c r="AN230" i="1"/>
  <c r="DF187" i="1"/>
  <c r="DF175" i="1"/>
  <c r="AM196" i="1"/>
  <c r="CK199" i="1"/>
  <c r="AN194" i="1"/>
  <c r="DE184" i="1"/>
  <c r="DE188" i="1"/>
  <c r="DF181" i="1"/>
  <c r="DF177" i="1"/>
  <c r="DF185" i="1"/>
  <c r="DE172" i="1"/>
  <c r="DE185" i="1"/>
  <c r="CK201" i="1"/>
  <c r="BS196" i="1"/>
  <c r="BT194" i="1"/>
  <c r="DE173" i="1"/>
  <c r="DE186" i="1"/>
  <c r="DF170" i="1"/>
  <c r="DF183" i="1"/>
  <c r="DF173" i="1"/>
  <c r="DF180" i="1"/>
  <c r="DF186" i="1"/>
  <c r="DE177" i="1"/>
  <c r="DE175" i="1"/>
  <c r="DE176" i="1"/>
  <c r="DF184" i="1"/>
  <c r="DE179" i="1"/>
  <c r="DF182" i="1"/>
  <c r="DE182" i="1"/>
  <c r="DF169" i="1"/>
  <c r="DE171" i="1"/>
  <c r="H194" i="1"/>
  <c r="G196" i="1"/>
  <c r="CK197" i="1"/>
  <c r="DE174" i="1"/>
  <c r="DE170" i="1"/>
  <c r="DE187" i="1"/>
  <c r="DF176" i="1"/>
  <c r="DF179" i="1"/>
  <c r="BH191" i="1"/>
  <c r="BN172" i="1" s="1"/>
  <c r="BH190" i="1"/>
  <c r="CN172" i="1" s="1"/>
  <c r="DA172" i="1" s="1"/>
  <c r="DE151" i="1"/>
  <c r="DF140" i="1"/>
  <c r="DC137" i="1"/>
  <c r="DC133" i="1"/>
  <c r="DC139" i="1"/>
  <c r="DF150" i="1"/>
  <c r="DF145" i="1"/>
  <c r="DE137" i="1"/>
  <c r="DF144" i="1"/>
  <c r="DE133" i="1"/>
  <c r="DF151" i="1"/>
  <c r="DE146" i="1"/>
  <c r="DC151" i="1"/>
  <c r="DC135" i="1"/>
  <c r="CK165" i="1"/>
  <c r="BS160" i="1"/>
  <c r="BT158" i="1"/>
  <c r="AM160" i="1"/>
  <c r="CK163" i="1"/>
  <c r="AN158" i="1"/>
  <c r="DF133" i="1"/>
  <c r="DF136" i="1"/>
  <c r="DE152" i="1"/>
  <c r="H158" i="1"/>
  <c r="G160" i="1"/>
  <c r="CK161" i="1"/>
  <c r="DF138" i="1"/>
  <c r="DE144" i="1"/>
  <c r="BH155" i="1"/>
  <c r="BN136" i="1" s="1"/>
  <c r="BH154" i="1"/>
  <c r="CN136" i="1" s="1"/>
  <c r="DA136" i="1" s="1"/>
  <c r="DF142" i="1"/>
  <c r="DF137" i="1"/>
  <c r="DF141" i="1"/>
  <c r="DF143" i="1"/>
  <c r="DF148" i="1"/>
  <c r="DF139" i="1"/>
  <c r="DF147" i="1"/>
  <c r="DF134" i="1"/>
  <c r="DC143" i="1"/>
  <c r="DE143" i="1"/>
  <c r="DF146" i="1"/>
  <c r="DF149" i="1"/>
  <c r="BH119" i="1"/>
  <c r="BH118" i="1"/>
  <c r="CN100" i="1" s="1"/>
  <c r="DC97" i="1"/>
  <c r="DC103" i="1"/>
  <c r="DC107" i="1"/>
  <c r="CK129" i="1"/>
  <c r="BS124" i="1"/>
  <c r="BT122" i="1"/>
  <c r="DC111" i="1"/>
  <c r="DF110" i="1"/>
  <c r="DF101" i="1"/>
  <c r="DF106" i="1"/>
  <c r="DF100" i="1"/>
  <c r="AM124" i="1"/>
  <c r="CK127" i="1"/>
  <c r="CK123" i="1" s="1"/>
  <c r="AN122" i="1"/>
  <c r="H124" i="1"/>
  <c r="CL125" i="1"/>
  <c r="I122" i="1"/>
  <c r="DF112" i="1"/>
  <c r="DC99" i="1"/>
  <c r="DF111" i="1"/>
  <c r="DF105" i="1"/>
  <c r="DE114" i="1"/>
  <c r="DC113" i="1"/>
  <c r="DF116" i="1"/>
  <c r="DE113" i="1"/>
  <c r="DE111" i="1"/>
  <c r="DE109" i="1"/>
  <c r="DC101" i="1"/>
  <c r="BM69" i="1"/>
  <c r="BM73" i="1"/>
  <c r="BM76" i="1"/>
  <c r="BM65" i="1"/>
  <c r="BM63" i="1"/>
  <c r="BM75" i="1"/>
  <c r="BM79" i="1"/>
  <c r="CZ83" i="1"/>
  <c r="DF75" i="1" s="1"/>
  <c r="BM66" i="1"/>
  <c r="BM67" i="1"/>
  <c r="BM71" i="1"/>
  <c r="BM72" i="1"/>
  <c r="AH33" i="1"/>
  <c r="AG27" i="1"/>
  <c r="AH42" i="1"/>
  <c r="AH34" i="1"/>
  <c r="AH41" i="1"/>
  <c r="AG41" i="1"/>
  <c r="AH27" i="1"/>
  <c r="AG34" i="1"/>
  <c r="AG26" i="1"/>
  <c r="AH28" i="1"/>
  <c r="AH37" i="1"/>
  <c r="AH25" i="1"/>
  <c r="AG44" i="1"/>
  <c r="AH40" i="1"/>
  <c r="AG35" i="1"/>
  <c r="AH38" i="1"/>
  <c r="AH39" i="1"/>
  <c r="AH62" i="1"/>
  <c r="AH76" i="1"/>
  <c r="AH80" i="1"/>
  <c r="AH79" i="1"/>
  <c r="AH70" i="1"/>
  <c r="AH72" i="1"/>
  <c r="AH66" i="1"/>
  <c r="AH61" i="1"/>
  <c r="AH73" i="1"/>
  <c r="AH68" i="1"/>
  <c r="AH77" i="1"/>
  <c r="AH75" i="1"/>
  <c r="AH63" i="1"/>
  <c r="AH65" i="1"/>
  <c r="AH67" i="1"/>
  <c r="AH69" i="1"/>
  <c r="AH74" i="1"/>
  <c r="AH71" i="1"/>
  <c r="AH78" i="1"/>
  <c r="AH64" i="1"/>
  <c r="AG42" i="1"/>
  <c r="AH36" i="1"/>
  <c r="AG38" i="1"/>
  <c r="AG36" i="1"/>
  <c r="CJ57" i="1"/>
  <c r="BS50" i="1"/>
  <c r="BR52" i="1"/>
  <c r="AG28" i="1"/>
  <c r="AH32" i="1"/>
  <c r="AH31" i="1"/>
  <c r="AH44" i="1"/>
  <c r="CJ55" i="1"/>
  <c r="AM50" i="1"/>
  <c r="AL52" i="1"/>
  <c r="AG33" i="1"/>
  <c r="AG25" i="1"/>
  <c r="AG32" i="1"/>
  <c r="AG39" i="1"/>
  <c r="CZ47" i="1"/>
  <c r="CZ46" i="1"/>
  <c r="AH29" i="1"/>
  <c r="AG43" i="1"/>
  <c r="AH26" i="1"/>
  <c r="AH30" i="1"/>
  <c r="AG30" i="1"/>
  <c r="AH43" i="1"/>
  <c r="AG37" i="1"/>
  <c r="AG29" i="1"/>
  <c r="AG40" i="1"/>
  <c r="AG70" i="1"/>
  <c r="AG67" i="1"/>
  <c r="AG80" i="1"/>
  <c r="AG62" i="1"/>
  <c r="AG63" i="1"/>
  <c r="AG65" i="1"/>
  <c r="AG73" i="1"/>
  <c r="AG79" i="1"/>
  <c r="AG69" i="1"/>
  <c r="AG75" i="1"/>
  <c r="AG74" i="1"/>
  <c r="AG76" i="1"/>
  <c r="AG71" i="1"/>
  <c r="AG66" i="1"/>
  <c r="AG72" i="1"/>
  <c r="AG64" i="1"/>
  <c r="AG61" i="1"/>
  <c r="AG77" i="1"/>
  <c r="AG68" i="1"/>
  <c r="AG78" i="1"/>
  <c r="BS88" i="1"/>
  <c r="BT86" i="1"/>
  <c r="CL93" i="1" s="1"/>
  <c r="AM88" i="1"/>
  <c r="AN86" i="1"/>
  <c r="CL91" i="1" s="1"/>
  <c r="H86" i="1"/>
  <c r="CL89" i="1" s="1"/>
  <c r="G88" i="1"/>
  <c r="BL9" i="1"/>
  <c r="BL10" i="1" s="1"/>
  <c r="CK411" i="1" l="1"/>
  <c r="CK375" i="1"/>
  <c r="CK339" i="1"/>
  <c r="CK303" i="1"/>
  <c r="CK267" i="1"/>
  <c r="CK231" i="1"/>
  <c r="CK195" i="1"/>
  <c r="CK159" i="1"/>
  <c r="DC69" i="1"/>
  <c r="CL87" i="1"/>
  <c r="DC67" i="1"/>
  <c r="DC71" i="1"/>
  <c r="DC79" i="1"/>
  <c r="DE77" i="1"/>
  <c r="DC75" i="1"/>
  <c r="DE66" i="1"/>
  <c r="DE72" i="1"/>
  <c r="DE74" i="1"/>
  <c r="DC77" i="1"/>
  <c r="DC73" i="1"/>
  <c r="DC65" i="1"/>
  <c r="DC63" i="1"/>
  <c r="DE62" i="1"/>
  <c r="DE69" i="1"/>
  <c r="DE76" i="1"/>
  <c r="DE70" i="1"/>
  <c r="DE75" i="1"/>
  <c r="DE71" i="1"/>
  <c r="DE78" i="1"/>
  <c r="DE65" i="1"/>
  <c r="DE68" i="1"/>
  <c r="DE79" i="1"/>
  <c r="DE80" i="1"/>
  <c r="DE73" i="1"/>
  <c r="DE64" i="1"/>
  <c r="DE61" i="1"/>
  <c r="DE63" i="1"/>
  <c r="DF76" i="1"/>
  <c r="DF69" i="1"/>
  <c r="DF74" i="1"/>
  <c r="DF77" i="1"/>
  <c r="DF67" i="1"/>
  <c r="DF65" i="1"/>
  <c r="DF73" i="1"/>
  <c r="DF63" i="1"/>
  <c r="DF79" i="1"/>
  <c r="DF61" i="1"/>
  <c r="DF64" i="1"/>
  <c r="DF72" i="1"/>
  <c r="DF68" i="1"/>
  <c r="DF70" i="1"/>
  <c r="DF66" i="1"/>
  <c r="DF78" i="1"/>
  <c r="DF62" i="1"/>
  <c r="DF80" i="1"/>
  <c r="DF71" i="1"/>
  <c r="BH83" i="1"/>
  <c r="BN64" i="1" s="1"/>
  <c r="BH82" i="1"/>
  <c r="CN64" i="1" s="1"/>
  <c r="DA407" i="1"/>
  <c r="DA406" i="1"/>
  <c r="CL415" i="1"/>
  <c r="AO410" i="1"/>
  <c r="AN412" i="1"/>
  <c r="H412" i="1"/>
  <c r="CL413" i="1"/>
  <c r="I410" i="1"/>
  <c r="BN398" i="1"/>
  <c r="BN394" i="1"/>
  <c r="BN396" i="1"/>
  <c r="BN385" i="1"/>
  <c r="BN402" i="1"/>
  <c r="BN395" i="1"/>
  <c r="BN393" i="1"/>
  <c r="BN390" i="1"/>
  <c r="BN404" i="1"/>
  <c r="BN386" i="1"/>
  <c r="BN387" i="1"/>
  <c r="BN391" i="1"/>
  <c r="BN399" i="1"/>
  <c r="BN389" i="1"/>
  <c r="BN392" i="1"/>
  <c r="BN400" i="1"/>
  <c r="BN403" i="1"/>
  <c r="BN401" i="1"/>
  <c r="BN397" i="1"/>
  <c r="CL417" i="1"/>
  <c r="BU410" i="1"/>
  <c r="BT412" i="1"/>
  <c r="CN407" i="1"/>
  <c r="CT388" i="1" s="1"/>
  <c r="CN406" i="1"/>
  <c r="DA371" i="1"/>
  <c r="DA370" i="1"/>
  <c r="CN371" i="1"/>
  <c r="CN370" i="1"/>
  <c r="H376" i="1"/>
  <c r="CL377" i="1"/>
  <c r="I374" i="1"/>
  <c r="BN354" i="1"/>
  <c r="BN361" i="1"/>
  <c r="BN365" i="1"/>
  <c r="BN353" i="1"/>
  <c r="BN362" i="1"/>
  <c r="BN368" i="1"/>
  <c r="BN364" i="1"/>
  <c r="BN351" i="1"/>
  <c r="BN366" i="1"/>
  <c r="BN349" i="1"/>
  <c r="BN358" i="1"/>
  <c r="BN363" i="1"/>
  <c r="BN355" i="1"/>
  <c r="BN356" i="1"/>
  <c r="BN359" i="1"/>
  <c r="BN360" i="1"/>
  <c r="BN350" i="1"/>
  <c r="BN367" i="1"/>
  <c r="BN357" i="1"/>
  <c r="CL379" i="1"/>
  <c r="AO374" i="1"/>
  <c r="AN376" i="1"/>
  <c r="BN352" i="1"/>
  <c r="CL381" i="1"/>
  <c r="BU374" i="1"/>
  <c r="BT376" i="1"/>
  <c r="CL345" i="1"/>
  <c r="BU338" i="1"/>
  <c r="BT340" i="1"/>
  <c r="BN330" i="1"/>
  <c r="BN331" i="1"/>
  <c r="BN313" i="1"/>
  <c r="BN327" i="1"/>
  <c r="BN321" i="1"/>
  <c r="BN315" i="1"/>
  <c r="BN324" i="1"/>
  <c r="BN322" i="1"/>
  <c r="BN332" i="1"/>
  <c r="BN320" i="1"/>
  <c r="BN318" i="1"/>
  <c r="BN325" i="1"/>
  <c r="BN326" i="1"/>
  <c r="BN317" i="1"/>
  <c r="BN328" i="1"/>
  <c r="BN329" i="1"/>
  <c r="BN314" i="1"/>
  <c r="BN323" i="1"/>
  <c r="BN319" i="1"/>
  <c r="CN334" i="1"/>
  <c r="CN335" i="1"/>
  <c r="CT316" i="1" s="1"/>
  <c r="DA316" i="1"/>
  <c r="CL343" i="1"/>
  <c r="AO338" i="1"/>
  <c r="AN340" i="1"/>
  <c r="BN316" i="1"/>
  <c r="H340" i="1"/>
  <c r="CL341" i="1"/>
  <c r="I338" i="1"/>
  <c r="CL307" i="1"/>
  <c r="AO302" i="1"/>
  <c r="AN304" i="1"/>
  <c r="CN299" i="1"/>
  <c r="CN298" i="1"/>
  <c r="BN284" i="1"/>
  <c r="BN287" i="1"/>
  <c r="BN283" i="1"/>
  <c r="BN293" i="1"/>
  <c r="BN278" i="1"/>
  <c r="BN289" i="1"/>
  <c r="BN277" i="1"/>
  <c r="BN281" i="1"/>
  <c r="BN292" i="1"/>
  <c r="BN296" i="1"/>
  <c r="BN286" i="1"/>
  <c r="BN290" i="1"/>
  <c r="BN295" i="1"/>
  <c r="BN291" i="1"/>
  <c r="BN288" i="1"/>
  <c r="BN285" i="1"/>
  <c r="BN294" i="1"/>
  <c r="BN282" i="1"/>
  <c r="BN279" i="1"/>
  <c r="CL309" i="1"/>
  <c r="BU302" i="1"/>
  <c r="BT304" i="1"/>
  <c r="K302" i="1"/>
  <c r="J304" i="1"/>
  <c r="CN305" i="1"/>
  <c r="DA280" i="1"/>
  <c r="DA262" i="1"/>
  <c r="DA263" i="1"/>
  <c r="DG244" i="1" s="1"/>
  <c r="H268" i="1"/>
  <c r="CL269" i="1"/>
  <c r="I266" i="1"/>
  <c r="BN248" i="1"/>
  <c r="BN258" i="1"/>
  <c r="BN253" i="1"/>
  <c r="BN247" i="1"/>
  <c r="BN245" i="1"/>
  <c r="BN251" i="1"/>
  <c r="BN243" i="1"/>
  <c r="BN256" i="1"/>
  <c r="BN257" i="1"/>
  <c r="BN242" i="1"/>
  <c r="BN250" i="1"/>
  <c r="BN241" i="1"/>
  <c r="BN255" i="1"/>
  <c r="BN259" i="1"/>
  <c r="BN254" i="1"/>
  <c r="BN249" i="1"/>
  <c r="BN252" i="1"/>
  <c r="BN246" i="1"/>
  <c r="BN260" i="1"/>
  <c r="BN244" i="1"/>
  <c r="CL271" i="1"/>
  <c r="AN268" i="1"/>
  <c r="AO266" i="1"/>
  <c r="CL273" i="1"/>
  <c r="BT268" i="1"/>
  <c r="BU266" i="1"/>
  <c r="CN263" i="1"/>
  <c r="CT244" i="1" s="1"/>
  <c r="CN262" i="1"/>
  <c r="DA227" i="1"/>
  <c r="DA226" i="1"/>
  <c r="CL235" i="1"/>
  <c r="AO230" i="1"/>
  <c r="AN232" i="1"/>
  <c r="CL237" i="1"/>
  <c r="BU230" i="1"/>
  <c r="BT232" i="1"/>
  <c r="BN218" i="1"/>
  <c r="BN214" i="1"/>
  <c r="BN206" i="1"/>
  <c r="BN213" i="1"/>
  <c r="BN216" i="1"/>
  <c r="BN221" i="1"/>
  <c r="BN217" i="1"/>
  <c r="BN210" i="1"/>
  <c r="BN205" i="1"/>
  <c r="BN212" i="1"/>
  <c r="BN207" i="1"/>
  <c r="BN209" i="1"/>
  <c r="BN215" i="1"/>
  <c r="BN219" i="1"/>
  <c r="BN223" i="1"/>
  <c r="BN222" i="1"/>
  <c r="BN220" i="1"/>
  <c r="BN211" i="1"/>
  <c r="BN224" i="1"/>
  <c r="BN208" i="1"/>
  <c r="H232" i="1"/>
  <c r="CL233" i="1"/>
  <c r="I230" i="1"/>
  <c r="CN226" i="1"/>
  <c r="CN227" i="1"/>
  <c r="CT208" i="1" s="1"/>
  <c r="DA190" i="1"/>
  <c r="DA191" i="1"/>
  <c r="DG172" i="1" s="1"/>
  <c r="H196" i="1"/>
  <c r="CL197" i="1"/>
  <c r="I194" i="1"/>
  <c r="CL199" i="1"/>
  <c r="AN196" i="1"/>
  <c r="AO194" i="1"/>
  <c r="CN191" i="1"/>
  <c r="CN190" i="1"/>
  <c r="CL201" i="1"/>
  <c r="BU194" i="1"/>
  <c r="BT196" i="1"/>
  <c r="BN181" i="1"/>
  <c r="BN188" i="1"/>
  <c r="BN174" i="1"/>
  <c r="BN185" i="1"/>
  <c r="BN186" i="1"/>
  <c r="BN169" i="1"/>
  <c r="BN184" i="1"/>
  <c r="BN187" i="1"/>
  <c r="BN177" i="1"/>
  <c r="BN171" i="1"/>
  <c r="BN170" i="1"/>
  <c r="BN183" i="1"/>
  <c r="BN176" i="1"/>
  <c r="BN178" i="1"/>
  <c r="BN173" i="1"/>
  <c r="BN179" i="1"/>
  <c r="BN180" i="1"/>
  <c r="BN175" i="1"/>
  <c r="BN182" i="1"/>
  <c r="DA155" i="1"/>
  <c r="DG136" i="1" s="1"/>
  <c r="DA154" i="1"/>
  <c r="BN152" i="1"/>
  <c r="BN145" i="1"/>
  <c r="BN142" i="1"/>
  <c r="BN138" i="1"/>
  <c r="BN143" i="1"/>
  <c r="BN133" i="1"/>
  <c r="BN135" i="1"/>
  <c r="BN150" i="1"/>
  <c r="BN149" i="1"/>
  <c r="BN148" i="1"/>
  <c r="BN137" i="1"/>
  <c r="BN140" i="1"/>
  <c r="BN147" i="1"/>
  <c r="BN134" i="1"/>
  <c r="BN146" i="1"/>
  <c r="BN141" i="1"/>
  <c r="BN151" i="1"/>
  <c r="BN144" i="1"/>
  <c r="BN139" i="1"/>
  <c r="CN155" i="1"/>
  <c r="CN154" i="1"/>
  <c r="H160" i="1"/>
  <c r="CL161" i="1"/>
  <c r="I158" i="1"/>
  <c r="CL163" i="1"/>
  <c r="AN160" i="1"/>
  <c r="AO158" i="1"/>
  <c r="CL165" i="1"/>
  <c r="BU158" i="1"/>
  <c r="BT160" i="1"/>
  <c r="CM125" i="1"/>
  <c r="I124" i="1"/>
  <c r="J122" i="1"/>
  <c r="CN118" i="1"/>
  <c r="CN119" i="1"/>
  <c r="BN111" i="1"/>
  <c r="BN102" i="1"/>
  <c r="BN101" i="1"/>
  <c r="BN112" i="1"/>
  <c r="BN104" i="1"/>
  <c r="BN105" i="1"/>
  <c r="BN107" i="1"/>
  <c r="BN110" i="1"/>
  <c r="BN109" i="1"/>
  <c r="BN114" i="1"/>
  <c r="BN99" i="1"/>
  <c r="BN108" i="1"/>
  <c r="BN98" i="1"/>
  <c r="BN106" i="1"/>
  <c r="BN113" i="1"/>
  <c r="BN115" i="1"/>
  <c r="BN116" i="1"/>
  <c r="BN97" i="1"/>
  <c r="BN103" i="1"/>
  <c r="CL127" i="1"/>
  <c r="CL123" i="1" s="1"/>
  <c r="AN124" i="1"/>
  <c r="AO122" i="1"/>
  <c r="CL129" i="1"/>
  <c r="BT124" i="1"/>
  <c r="BU122" i="1"/>
  <c r="DA100" i="1"/>
  <c r="BN100" i="1"/>
  <c r="CZ22" i="1"/>
  <c r="DF1" i="1" s="1"/>
  <c r="CZ21" i="1"/>
  <c r="CK55" i="1"/>
  <c r="AM52" i="1"/>
  <c r="AN50" i="1"/>
  <c r="CK57" i="1"/>
  <c r="BT50" i="1"/>
  <c r="BS52" i="1"/>
  <c r="DF26" i="1"/>
  <c r="DF39" i="1"/>
  <c r="DF33" i="1"/>
  <c r="DF31" i="1"/>
  <c r="DF38" i="1"/>
  <c r="DF36" i="1"/>
  <c r="DF42" i="1"/>
  <c r="DF25" i="1"/>
  <c r="DF43" i="1"/>
  <c r="DF34" i="1"/>
  <c r="DF28" i="1"/>
  <c r="DF32" i="1"/>
  <c r="DF29" i="1"/>
  <c r="DF35" i="1"/>
  <c r="DF27" i="1"/>
  <c r="DF40" i="1"/>
  <c r="DF30" i="1"/>
  <c r="DF41" i="1"/>
  <c r="DF44" i="1"/>
  <c r="DF37" i="1"/>
  <c r="AN88" i="1"/>
  <c r="AO86" i="1"/>
  <c r="CM91" i="1" s="1"/>
  <c r="BT88" i="1"/>
  <c r="BU86" i="1"/>
  <c r="CM93" i="1" s="1"/>
  <c r="H88" i="1"/>
  <c r="I86" i="1"/>
  <c r="CM89" i="1" s="1"/>
  <c r="BL11" i="1"/>
  <c r="BL12" i="1" s="1"/>
  <c r="CL411" i="1" l="1"/>
  <c r="CL375" i="1"/>
  <c r="CL339" i="1"/>
  <c r="CL303" i="1"/>
  <c r="CL267" i="1"/>
  <c r="CL231" i="1"/>
  <c r="CT172" i="1"/>
  <c r="CT175" i="1"/>
  <c r="CL195" i="1"/>
  <c r="CL159" i="1"/>
  <c r="CM87" i="1"/>
  <c r="CN83" i="1"/>
  <c r="CT64" i="1" s="1"/>
  <c r="CN82" i="1"/>
  <c r="BN73" i="1"/>
  <c r="BN69" i="1"/>
  <c r="BN61" i="1"/>
  <c r="BN71" i="1"/>
  <c r="BN70" i="1"/>
  <c r="BN65" i="1"/>
  <c r="BN79" i="1"/>
  <c r="BN75" i="1"/>
  <c r="BN78" i="1"/>
  <c r="BN77" i="1"/>
  <c r="BN63" i="1"/>
  <c r="BN67" i="1"/>
  <c r="BN66" i="1"/>
  <c r="BN76" i="1"/>
  <c r="BN72" i="1"/>
  <c r="BN74" i="1"/>
  <c r="BN80" i="1"/>
  <c r="BN68" i="1"/>
  <c r="BN62" i="1"/>
  <c r="DA64" i="1"/>
  <c r="CM417" i="1"/>
  <c r="BV410" i="1"/>
  <c r="BU412" i="1"/>
  <c r="CM415" i="1"/>
  <c r="AP410" i="1"/>
  <c r="AO412" i="1"/>
  <c r="DG398" i="1"/>
  <c r="DG395" i="1"/>
  <c r="DG394" i="1"/>
  <c r="DG402" i="1"/>
  <c r="DG392" i="1"/>
  <c r="DG390" i="1"/>
  <c r="DG387" i="1"/>
  <c r="DG393" i="1"/>
  <c r="DG385" i="1"/>
  <c r="DG397" i="1"/>
  <c r="DG396" i="1"/>
  <c r="DG389" i="1"/>
  <c r="DG400" i="1"/>
  <c r="DG404" i="1"/>
  <c r="DG386" i="1"/>
  <c r="DG391" i="1"/>
  <c r="DG399" i="1"/>
  <c r="DG401" i="1"/>
  <c r="DG403" i="1"/>
  <c r="CT394" i="1"/>
  <c r="CT392" i="1"/>
  <c r="CT387" i="1"/>
  <c r="CT398" i="1"/>
  <c r="CT401" i="1"/>
  <c r="CT393" i="1"/>
  <c r="CT390" i="1"/>
  <c r="CT399" i="1"/>
  <c r="CT389" i="1"/>
  <c r="CT402" i="1"/>
  <c r="CT395" i="1"/>
  <c r="CT386" i="1"/>
  <c r="CT397" i="1"/>
  <c r="CT403" i="1"/>
  <c r="CT396" i="1"/>
  <c r="CT391" i="1"/>
  <c r="CT404" i="1"/>
  <c r="CT400" i="1"/>
  <c r="CT385" i="1"/>
  <c r="CM413" i="1"/>
  <c r="J410" i="1"/>
  <c r="I412" i="1"/>
  <c r="DG388" i="1"/>
  <c r="CM379" i="1"/>
  <c r="AP374" i="1"/>
  <c r="AO376" i="1"/>
  <c r="CT351" i="1"/>
  <c r="CT355" i="1"/>
  <c r="CT350" i="1"/>
  <c r="CT360" i="1"/>
  <c r="CT361" i="1"/>
  <c r="CT366" i="1"/>
  <c r="CT362" i="1"/>
  <c r="CT368" i="1"/>
  <c r="CT349" i="1"/>
  <c r="CT357" i="1"/>
  <c r="CT365" i="1"/>
  <c r="CT367" i="1"/>
  <c r="CT363" i="1"/>
  <c r="CT353" i="1"/>
  <c r="CT364" i="1"/>
  <c r="CT354" i="1"/>
  <c r="CT358" i="1"/>
  <c r="CT359" i="1"/>
  <c r="CT356" i="1"/>
  <c r="CT352" i="1"/>
  <c r="CM381" i="1"/>
  <c r="BV374" i="1"/>
  <c r="BU376" i="1"/>
  <c r="DG363" i="1"/>
  <c r="DG366" i="1"/>
  <c r="DG354" i="1"/>
  <c r="DG359" i="1"/>
  <c r="DG356" i="1"/>
  <c r="DG360" i="1"/>
  <c r="DG362" i="1"/>
  <c r="DG361" i="1"/>
  <c r="DG355" i="1"/>
  <c r="DG368" i="1"/>
  <c r="DG349" i="1"/>
  <c r="DG353" i="1"/>
  <c r="DG365" i="1"/>
  <c r="DG358" i="1"/>
  <c r="DG357" i="1"/>
  <c r="DG364" i="1"/>
  <c r="DG351" i="1"/>
  <c r="DG350" i="1"/>
  <c r="DG367" i="1"/>
  <c r="CM377" i="1"/>
  <c r="J374" i="1"/>
  <c r="I376" i="1"/>
  <c r="DG352" i="1"/>
  <c r="CM343" i="1"/>
  <c r="AP338" i="1"/>
  <c r="AO340" i="1"/>
  <c r="DA335" i="1"/>
  <c r="DA334" i="1"/>
  <c r="CM345" i="1"/>
  <c r="BV338" i="1"/>
  <c r="BU340" i="1"/>
  <c r="CM341" i="1"/>
  <c r="J338" i="1"/>
  <c r="I340" i="1"/>
  <c r="CT321" i="1"/>
  <c r="CT318" i="1"/>
  <c r="CT331" i="1"/>
  <c r="CT326" i="1"/>
  <c r="CT330" i="1"/>
  <c r="CT323" i="1"/>
  <c r="CT324" i="1"/>
  <c r="CT320" i="1"/>
  <c r="CT315" i="1"/>
  <c r="CT313" i="1"/>
  <c r="CT327" i="1"/>
  <c r="CT329" i="1"/>
  <c r="CT328" i="1"/>
  <c r="CT314" i="1"/>
  <c r="CT332" i="1"/>
  <c r="CT317" i="1"/>
  <c r="CT319" i="1"/>
  <c r="CT322" i="1"/>
  <c r="CT325" i="1"/>
  <c r="DA299" i="1"/>
  <c r="DA298" i="1"/>
  <c r="L302" i="1"/>
  <c r="K304" i="1"/>
  <c r="CO305" i="1"/>
  <c r="CT292" i="1"/>
  <c r="CT289" i="1"/>
  <c r="CT277" i="1"/>
  <c r="CT288" i="1"/>
  <c r="CT283" i="1"/>
  <c r="CT291" i="1"/>
  <c r="CT294" i="1"/>
  <c r="CT282" i="1"/>
  <c r="CT285" i="1"/>
  <c r="CT286" i="1"/>
  <c r="CT279" i="1"/>
  <c r="CT278" i="1"/>
  <c r="CT296" i="1"/>
  <c r="CT287" i="1"/>
  <c r="CT284" i="1"/>
  <c r="CT290" i="1"/>
  <c r="CT293" i="1"/>
  <c r="CT281" i="1"/>
  <c r="CT295" i="1"/>
  <c r="CT280" i="1"/>
  <c r="CM309" i="1"/>
  <c r="BV302" i="1"/>
  <c r="BU304" i="1"/>
  <c r="CM307" i="1"/>
  <c r="AP302" i="1"/>
  <c r="AO304" i="1"/>
  <c r="CM273" i="1"/>
  <c r="BV266" i="1"/>
  <c r="BU268" i="1"/>
  <c r="CM269" i="1"/>
  <c r="I268" i="1"/>
  <c r="J266" i="1"/>
  <c r="CM271" i="1"/>
  <c r="AP266" i="1"/>
  <c r="AO268" i="1"/>
  <c r="DG255" i="1"/>
  <c r="DG250" i="1"/>
  <c r="DG259" i="1"/>
  <c r="DG258" i="1"/>
  <c r="DG253" i="1"/>
  <c r="DG241" i="1"/>
  <c r="DG243" i="1"/>
  <c r="DG257" i="1"/>
  <c r="DG254" i="1"/>
  <c r="DG242" i="1"/>
  <c r="DG252" i="1"/>
  <c r="DG256" i="1"/>
  <c r="DG249" i="1"/>
  <c r="DG260" i="1"/>
  <c r="DG245" i="1"/>
  <c r="DG246" i="1"/>
  <c r="DG247" i="1"/>
  <c r="DG248" i="1"/>
  <c r="DG251" i="1"/>
  <c r="CT252" i="1"/>
  <c r="CT241" i="1"/>
  <c r="CT246" i="1"/>
  <c r="CT258" i="1"/>
  <c r="CT260" i="1"/>
  <c r="CT254" i="1"/>
  <c r="CT259" i="1"/>
  <c r="CT257" i="1"/>
  <c r="CT255" i="1"/>
  <c r="CT250" i="1"/>
  <c r="CT243" i="1"/>
  <c r="CT242" i="1"/>
  <c r="CT253" i="1"/>
  <c r="CT256" i="1"/>
  <c r="CT249" i="1"/>
  <c r="CT245" i="1"/>
  <c r="CT251" i="1"/>
  <c r="CT248" i="1"/>
  <c r="CT247" i="1"/>
  <c r="CM233" i="1"/>
  <c r="J230" i="1"/>
  <c r="I232" i="1"/>
  <c r="CM237" i="1"/>
  <c r="BV230" i="1"/>
  <c r="BU232" i="1"/>
  <c r="CM235" i="1"/>
  <c r="AP230" i="1"/>
  <c r="AO232" i="1"/>
  <c r="CT214" i="1"/>
  <c r="CT205" i="1"/>
  <c r="CT219" i="1"/>
  <c r="CT213" i="1"/>
  <c r="CT220" i="1"/>
  <c r="CT224" i="1"/>
  <c r="CT222" i="1"/>
  <c r="CT215" i="1"/>
  <c r="CT216" i="1"/>
  <c r="CT211" i="1"/>
  <c r="CT210" i="1"/>
  <c r="CT217" i="1"/>
  <c r="CT206" i="1"/>
  <c r="CT218" i="1"/>
  <c r="CT212" i="1"/>
  <c r="CT221" i="1"/>
  <c r="CT209" i="1"/>
  <c r="CT207" i="1"/>
  <c r="CT223" i="1"/>
  <c r="DG214" i="1"/>
  <c r="DG205" i="1"/>
  <c r="DG217" i="1"/>
  <c r="DG215" i="1"/>
  <c r="DG212" i="1"/>
  <c r="DG210" i="1"/>
  <c r="DG220" i="1"/>
  <c r="DG219" i="1"/>
  <c r="DG213" i="1"/>
  <c r="DG224" i="1"/>
  <c r="DG216" i="1"/>
  <c r="DG209" i="1"/>
  <c r="DG206" i="1"/>
  <c r="DG211" i="1"/>
  <c r="DG222" i="1"/>
  <c r="DG223" i="1"/>
  <c r="DG207" i="1"/>
  <c r="DG221" i="1"/>
  <c r="DG218" i="1"/>
  <c r="DG208" i="1"/>
  <c r="CM201" i="1"/>
  <c r="BV194" i="1"/>
  <c r="BU196" i="1"/>
  <c r="CM197" i="1"/>
  <c r="I196" i="1"/>
  <c r="J194" i="1"/>
  <c r="CT180" i="1"/>
  <c r="CT171" i="1"/>
  <c r="CT182" i="1"/>
  <c r="CT187" i="1"/>
  <c r="CT186" i="1"/>
  <c r="CT170" i="1"/>
  <c r="CT177" i="1"/>
  <c r="CT183" i="1"/>
  <c r="CT185" i="1"/>
  <c r="CT169" i="1"/>
  <c r="CT188" i="1"/>
  <c r="CT174" i="1"/>
  <c r="CT179" i="1"/>
  <c r="CT184" i="1"/>
  <c r="CT181" i="1"/>
  <c r="CT173" i="1"/>
  <c r="CT176" i="1"/>
  <c r="CT178" i="1"/>
  <c r="DG187" i="1"/>
  <c r="DG171" i="1"/>
  <c r="DG183" i="1"/>
  <c r="DG170" i="1"/>
  <c r="DG185" i="1"/>
  <c r="DG175" i="1"/>
  <c r="DG179" i="1"/>
  <c r="DG184" i="1"/>
  <c r="DG182" i="1"/>
  <c r="DG188" i="1"/>
  <c r="DG180" i="1"/>
  <c r="DG169" i="1"/>
  <c r="DG173" i="1"/>
  <c r="DG174" i="1"/>
  <c r="DG177" i="1"/>
  <c r="DG176" i="1"/>
  <c r="DG181" i="1"/>
  <c r="DG178" i="1"/>
  <c r="DG186" i="1"/>
  <c r="CM199" i="1"/>
  <c r="AP194" i="1"/>
  <c r="AO196" i="1"/>
  <c r="CM163" i="1"/>
  <c r="AP158" i="1"/>
  <c r="AO160" i="1"/>
  <c r="CM161" i="1"/>
  <c r="I160" i="1"/>
  <c r="J158" i="1"/>
  <c r="CT139" i="1"/>
  <c r="CT146" i="1"/>
  <c r="CT152" i="1"/>
  <c r="CT145" i="1"/>
  <c r="CT142" i="1"/>
  <c r="CT148" i="1"/>
  <c r="CT137" i="1"/>
  <c r="CT149" i="1"/>
  <c r="CT151" i="1"/>
  <c r="CT140" i="1"/>
  <c r="CT135" i="1"/>
  <c r="CT134" i="1"/>
  <c r="CT147" i="1"/>
  <c r="CT133" i="1"/>
  <c r="CT143" i="1"/>
  <c r="CT150" i="1"/>
  <c r="CT141" i="1"/>
  <c r="CT138" i="1"/>
  <c r="CT144" i="1"/>
  <c r="CT136" i="1"/>
  <c r="DG149" i="1"/>
  <c r="DG137" i="1"/>
  <c r="DG141" i="1"/>
  <c r="DG140" i="1"/>
  <c r="DG134" i="1"/>
  <c r="DG148" i="1"/>
  <c r="DG144" i="1"/>
  <c r="DG145" i="1"/>
  <c r="DG139" i="1"/>
  <c r="DG135" i="1"/>
  <c r="DG146" i="1"/>
  <c r="DG142" i="1"/>
  <c r="DG133" i="1"/>
  <c r="DG150" i="1"/>
  <c r="DG151" i="1"/>
  <c r="DG152" i="1"/>
  <c r="DG138" i="1"/>
  <c r="DG147" i="1"/>
  <c r="DG143" i="1"/>
  <c r="CM165" i="1"/>
  <c r="BV158" i="1"/>
  <c r="BU160" i="1"/>
  <c r="CM129" i="1"/>
  <c r="BV122" i="1"/>
  <c r="BU124" i="1"/>
  <c r="CT110" i="1"/>
  <c r="CT101" i="1"/>
  <c r="CT112" i="1"/>
  <c r="CT113" i="1"/>
  <c r="CT98" i="1"/>
  <c r="CT99" i="1"/>
  <c r="CT111" i="1"/>
  <c r="CT116" i="1"/>
  <c r="CT103" i="1"/>
  <c r="CT104" i="1"/>
  <c r="CT106" i="1"/>
  <c r="CT115" i="1"/>
  <c r="CT109" i="1"/>
  <c r="CT107" i="1"/>
  <c r="CT108" i="1"/>
  <c r="CT97" i="1"/>
  <c r="CT102" i="1"/>
  <c r="CT105" i="1"/>
  <c r="CT114" i="1"/>
  <c r="CM127" i="1"/>
  <c r="CM123" i="1" s="1"/>
  <c r="AP122" i="1"/>
  <c r="AO124" i="1"/>
  <c r="CT100" i="1"/>
  <c r="CN125" i="1"/>
  <c r="J124" i="1"/>
  <c r="K122" i="1"/>
  <c r="DA119" i="1"/>
  <c r="DA118" i="1"/>
  <c r="DF10" i="1"/>
  <c r="DF4" i="1"/>
  <c r="DF3" i="1"/>
  <c r="DF6" i="1"/>
  <c r="DF16" i="1"/>
  <c r="DF17" i="1"/>
  <c r="DF19" i="1"/>
  <c r="DF7" i="1"/>
  <c r="DF20" i="1"/>
  <c r="DF5" i="1"/>
  <c r="DF12" i="1"/>
  <c r="DF18" i="1"/>
  <c r="DF11" i="1"/>
  <c r="DF14" i="1"/>
  <c r="DF15" i="1"/>
  <c r="DF9" i="1"/>
  <c r="DF13" i="1"/>
  <c r="DF8" i="1"/>
  <c r="DF2" i="1"/>
  <c r="CL55" i="1"/>
  <c r="AN52" i="1"/>
  <c r="AO50" i="1"/>
  <c r="CL57" i="1"/>
  <c r="BT52" i="1"/>
  <c r="BU50" i="1"/>
  <c r="I88" i="1"/>
  <c r="J86" i="1"/>
  <c r="CN89" i="1" s="1"/>
  <c r="BV86" i="1"/>
  <c r="CN93" i="1" s="1"/>
  <c r="BU88" i="1"/>
  <c r="AO88" i="1"/>
  <c r="AP86" i="1"/>
  <c r="CN91" i="1" s="1"/>
  <c r="BL13" i="1"/>
  <c r="BL14" i="1" s="1"/>
  <c r="CM411" i="1" l="1"/>
  <c r="CM375" i="1"/>
  <c r="CM339" i="1"/>
  <c r="CM303" i="1"/>
  <c r="CM267" i="1"/>
  <c r="CM231" i="1"/>
  <c r="CM195" i="1"/>
  <c r="CM159" i="1"/>
  <c r="CN87" i="1"/>
  <c r="DA83" i="1"/>
  <c r="DG64" i="1" s="1"/>
  <c r="DA82" i="1"/>
  <c r="DA21" i="1"/>
  <c r="CT66" i="1"/>
  <c r="CT74" i="1"/>
  <c r="CT73" i="1"/>
  <c r="CT67" i="1"/>
  <c r="CT80" i="1"/>
  <c r="CT69" i="1"/>
  <c r="CT76" i="1"/>
  <c r="CT77" i="1"/>
  <c r="CT68" i="1"/>
  <c r="CT75" i="1"/>
  <c r="CT79" i="1"/>
  <c r="CT70" i="1"/>
  <c r="CT71" i="1"/>
  <c r="CT78" i="1"/>
  <c r="CT62" i="1"/>
  <c r="CT61" i="1"/>
  <c r="CT63" i="1"/>
  <c r="CT72" i="1"/>
  <c r="CT65" i="1"/>
  <c r="K410" i="1"/>
  <c r="J412" i="1"/>
  <c r="CN413" i="1"/>
  <c r="AQ410" i="1"/>
  <c r="AP412" i="1"/>
  <c r="CN415" i="1"/>
  <c r="BW410" i="1"/>
  <c r="BV412" i="1"/>
  <c r="CN417" i="1"/>
  <c r="K374" i="1"/>
  <c r="J376" i="1"/>
  <c r="CN377" i="1"/>
  <c r="AQ374" i="1"/>
  <c r="AP376" i="1"/>
  <c r="CN379" i="1"/>
  <c r="BW374" i="1"/>
  <c r="BV376" i="1"/>
  <c r="CN381" i="1"/>
  <c r="BW338" i="1"/>
  <c r="BV340" i="1"/>
  <c r="CN345" i="1"/>
  <c r="DG332" i="1"/>
  <c r="DG313" i="1"/>
  <c r="DG323" i="1"/>
  <c r="DG315" i="1"/>
  <c r="DG314" i="1"/>
  <c r="DG320" i="1"/>
  <c r="DG330" i="1"/>
  <c r="DG326" i="1"/>
  <c r="DG321" i="1"/>
  <c r="DG328" i="1"/>
  <c r="DG331" i="1"/>
  <c r="DG318" i="1"/>
  <c r="DG325" i="1"/>
  <c r="DG324" i="1"/>
  <c r="DG322" i="1"/>
  <c r="DG327" i="1"/>
  <c r="DG317" i="1"/>
  <c r="DG329" i="1"/>
  <c r="DG319" i="1"/>
  <c r="DG316" i="1"/>
  <c r="K338" i="1"/>
  <c r="J340" i="1"/>
  <c r="CN341" i="1"/>
  <c r="AQ338" i="1"/>
  <c r="AP340" i="1"/>
  <c r="CN343" i="1"/>
  <c r="AQ302" i="1"/>
  <c r="AP304" i="1"/>
  <c r="CN307" i="1"/>
  <c r="BW302" i="1"/>
  <c r="BV304" i="1"/>
  <c r="CN309" i="1"/>
  <c r="M302" i="1"/>
  <c r="L304" i="1"/>
  <c r="CP305" i="1"/>
  <c r="DG289" i="1"/>
  <c r="DG286" i="1"/>
  <c r="DG283" i="1"/>
  <c r="DG295" i="1"/>
  <c r="DG281" i="1"/>
  <c r="DG287" i="1"/>
  <c r="DG292" i="1"/>
  <c r="DG277" i="1"/>
  <c r="DG278" i="1"/>
  <c r="DG290" i="1"/>
  <c r="DG293" i="1"/>
  <c r="DG288" i="1"/>
  <c r="DG282" i="1"/>
  <c r="DG279" i="1"/>
  <c r="DG294" i="1"/>
  <c r="DG285" i="1"/>
  <c r="DG284" i="1"/>
  <c r="DG291" i="1"/>
  <c r="DG296" i="1"/>
  <c r="DG280" i="1"/>
  <c r="AQ266" i="1"/>
  <c r="CN271" i="1"/>
  <c r="AP268" i="1"/>
  <c r="CN269" i="1"/>
  <c r="J268" i="1"/>
  <c r="K266" i="1"/>
  <c r="BW266" i="1"/>
  <c r="BV268" i="1"/>
  <c r="CN273" i="1"/>
  <c r="AQ230" i="1"/>
  <c r="AP232" i="1"/>
  <c r="CN235" i="1"/>
  <c r="BW230" i="1"/>
  <c r="BV232" i="1"/>
  <c r="CN237" i="1"/>
  <c r="K230" i="1"/>
  <c r="J232" i="1"/>
  <c r="CN233" i="1"/>
  <c r="AQ194" i="1"/>
  <c r="AP196" i="1"/>
  <c r="CN199" i="1"/>
  <c r="K194" i="1"/>
  <c r="CN197" i="1"/>
  <c r="J196" i="1"/>
  <c r="BW194" i="1"/>
  <c r="BV196" i="1"/>
  <c r="CN201" i="1"/>
  <c r="BW158" i="1"/>
  <c r="BV160" i="1"/>
  <c r="CN165" i="1"/>
  <c r="K158" i="1"/>
  <c r="CN161" i="1"/>
  <c r="J160" i="1"/>
  <c r="AQ158" i="1"/>
  <c r="AP160" i="1"/>
  <c r="CN163" i="1"/>
  <c r="AQ122" i="1"/>
  <c r="CN127" i="1"/>
  <c r="CN123" i="1" s="1"/>
  <c r="AP124" i="1"/>
  <c r="DG101" i="1"/>
  <c r="DG108" i="1"/>
  <c r="DG112" i="1"/>
  <c r="DG115" i="1"/>
  <c r="DG113" i="1"/>
  <c r="DG106" i="1"/>
  <c r="DG114" i="1"/>
  <c r="DG109" i="1"/>
  <c r="DG110" i="1"/>
  <c r="DG111" i="1"/>
  <c r="DG97" i="1"/>
  <c r="DG98" i="1"/>
  <c r="DG102" i="1"/>
  <c r="DG103" i="1"/>
  <c r="DG107" i="1"/>
  <c r="DG99" i="1"/>
  <c r="DG104" i="1"/>
  <c r="DG105" i="1"/>
  <c r="DG116" i="1"/>
  <c r="DG100" i="1"/>
  <c r="L122" i="1"/>
  <c r="CO125" i="1"/>
  <c r="K124" i="1"/>
  <c r="BW122" i="1"/>
  <c r="BV124" i="1"/>
  <c r="CN129" i="1"/>
  <c r="CM55" i="1"/>
  <c r="AO52" i="1"/>
  <c r="AP50" i="1"/>
  <c r="CM57" i="1"/>
  <c r="BU52" i="1"/>
  <c r="BV50" i="1"/>
  <c r="AQ86" i="1"/>
  <c r="CO91" i="1" s="1"/>
  <c r="AP88" i="1"/>
  <c r="BW86" i="1"/>
  <c r="CO93" i="1" s="1"/>
  <c r="BV88" i="1"/>
  <c r="J88" i="1"/>
  <c r="K86" i="1"/>
  <c r="CO89" i="1" s="1"/>
  <c r="BL15" i="1"/>
  <c r="BL16" i="1" s="1"/>
  <c r="CN411" i="1" l="1"/>
  <c r="CN375" i="1"/>
  <c r="CN339" i="1"/>
  <c r="CN303" i="1"/>
  <c r="CN267" i="1"/>
  <c r="CN231" i="1"/>
  <c r="CN195" i="1"/>
  <c r="CN159" i="1"/>
  <c r="CO87" i="1"/>
  <c r="DA22" i="1"/>
  <c r="DG17" i="1" s="1"/>
  <c r="DG77" i="1"/>
  <c r="DG68" i="1"/>
  <c r="DG69" i="1"/>
  <c r="DG65" i="1"/>
  <c r="DG73" i="1"/>
  <c r="DG78" i="1"/>
  <c r="DG76" i="1"/>
  <c r="DG66" i="1"/>
  <c r="DG71" i="1"/>
  <c r="DG79" i="1"/>
  <c r="DG62" i="1"/>
  <c r="DG74" i="1"/>
  <c r="DG61" i="1"/>
  <c r="DG63" i="1"/>
  <c r="DG67" i="1"/>
  <c r="DG72" i="1"/>
  <c r="DG75" i="1"/>
  <c r="DG70" i="1"/>
  <c r="DG80" i="1"/>
  <c r="BX410" i="1"/>
  <c r="BW412" i="1"/>
  <c r="CO417" i="1"/>
  <c r="AR410" i="1"/>
  <c r="AQ412" i="1"/>
  <c r="CO415" i="1"/>
  <c r="L410" i="1"/>
  <c r="K412" i="1"/>
  <c r="CO413" i="1"/>
  <c r="L374" i="1"/>
  <c r="K376" i="1"/>
  <c r="CO377" i="1"/>
  <c r="BX374" i="1"/>
  <c r="BW376" i="1"/>
  <c r="CO381" i="1"/>
  <c r="AR374" i="1"/>
  <c r="AQ376" i="1"/>
  <c r="CO379" i="1"/>
  <c r="L338" i="1"/>
  <c r="K340" i="1"/>
  <c r="CO341" i="1"/>
  <c r="AR338" i="1"/>
  <c r="AQ340" i="1"/>
  <c r="CO343" i="1"/>
  <c r="BX338" i="1"/>
  <c r="BW340" i="1"/>
  <c r="CO345" i="1"/>
  <c r="AR302" i="1"/>
  <c r="AQ304" i="1"/>
  <c r="CO307" i="1"/>
  <c r="N302" i="1"/>
  <c r="M304" i="1"/>
  <c r="CQ305" i="1"/>
  <c r="BX302" i="1"/>
  <c r="BW304" i="1"/>
  <c r="CO309" i="1"/>
  <c r="AR266" i="1"/>
  <c r="AQ268" i="1"/>
  <c r="CO271" i="1"/>
  <c r="BX266" i="1"/>
  <c r="BW268" i="1"/>
  <c r="CO273" i="1"/>
  <c r="L266" i="1"/>
  <c r="CO269" i="1"/>
  <c r="K268" i="1"/>
  <c r="L230" i="1"/>
  <c r="K232" i="1"/>
  <c r="CO233" i="1"/>
  <c r="BX230" i="1"/>
  <c r="BW232" i="1"/>
  <c r="CO237" i="1"/>
  <c r="AR230" i="1"/>
  <c r="AQ232" i="1"/>
  <c r="CO235" i="1"/>
  <c r="BX194" i="1"/>
  <c r="BW196" i="1"/>
  <c r="CO201" i="1"/>
  <c r="L194" i="1"/>
  <c r="K196" i="1"/>
  <c r="CO197" i="1"/>
  <c r="AR194" i="1"/>
  <c r="AQ196" i="1"/>
  <c r="CO199" i="1"/>
  <c r="AR158" i="1"/>
  <c r="AQ160" i="1"/>
  <c r="CO163" i="1"/>
  <c r="L158" i="1"/>
  <c r="K160" i="1"/>
  <c r="CO161" i="1"/>
  <c r="BX158" i="1"/>
  <c r="BW160" i="1"/>
  <c r="CO165" i="1"/>
  <c r="BX122" i="1"/>
  <c r="BW124" i="1"/>
  <c r="CO129" i="1"/>
  <c r="AR122" i="1"/>
  <c r="AQ124" i="1"/>
  <c r="CO127" i="1"/>
  <c r="CO123" i="1" s="1"/>
  <c r="M122" i="1"/>
  <c r="L124" i="1"/>
  <c r="CP125" i="1"/>
  <c r="CN55" i="1"/>
  <c r="AP52" i="1"/>
  <c r="AQ50" i="1"/>
  <c r="CN57" i="1"/>
  <c r="BV52" i="1"/>
  <c r="BW50" i="1"/>
  <c r="AR86" i="1"/>
  <c r="CP91" i="1" s="1"/>
  <c r="AQ88" i="1"/>
  <c r="L86" i="1"/>
  <c r="CP89" i="1" s="1"/>
  <c r="K88" i="1"/>
  <c r="BX86" i="1"/>
  <c r="CP93" i="1" s="1"/>
  <c r="BW88" i="1"/>
  <c r="BL17" i="1"/>
  <c r="BL18" i="1" s="1"/>
  <c r="CP123" i="1" l="1"/>
  <c r="CO411" i="1"/>
  <c r="CO375" i="1"/>
  <c r="CO339" i="1"/>
  <c r="CO303" i="1"/>
  <c r="CO267" i="1"/>
  <c r="CO231" i="1"/>
  <c r="CO195" i="1"/>
  <c r="CO159" i="1"/>
  <c r="CP87" i="1"/>
  <c r="DG2" i="1"/>
  <c r="DG3" i="1"/>
  <c r="DG6" i="1"/>
  <c r="DG16" i="1"/>
  <c r="DG1" i="1"/>
  <c r="DG19" i="1"/>
  <c r="DG13" i="1"/>
  <c r="DG5" i="1"/>
  <c r="DG12" i="1"/>
  <c r="DG11" i="1"/>
  <c r="DG7" i="1"/>
  <c r="DG14" i="1"/>
  <c r="DG18" i="1"/>
  <c r="DG20" i="1"/>
  <c r="DG15" i="1"/>
  <c r="DG8" i="1"/>
  <c r="DG9" i="1"/>
  <c r="DG4" i="1"/>
  <c r="DG10" i="1"/>
  <c r="M410" i="1"/>
  <c r="L412" i="1"/>
  <c r="CP413" i="1"/>
  <c r="AS410" i="1"/>
  <c r="AR412" i="1"/>
  <c r="CP415" i="1"/>
  <c r="BY410" i="1"/>
  <c r="BX412" i="1"/>
  <c r="CP417" i="1"/>
  <c r="AS374" i="1"/>
  <c r="AR376" i="1"/>
  <c r="CP379" i="1"/>
  <c r="BY374" i="1"/>
  <c r="BX376" i="1"/>
  <c r="CP381" i="1"/>
  <c r="M374" i="1"/>
  <c r="L376" i="1"/>
  <c r="CP377" i="1"/>
  <c r="BY338" i="1"/>
  <c r="BX340" i="1"/>
  <c r="CP345" i="1"/>
  <c r="AS338" i="1"/>
  <c r="AR340" i="1"/>
  <c r="CP343" i="1"/>
  <c r="M338" i="1"/>
  <c r="L340" i="1"/>
  <c r="CP341" i="1"/>
  <c r="AS302" i="1"/>
  <c r="AR304" i="1"/>
  <c r="CP307" i="1"/>
  <c r="BY302" i="1"/>
  <c r="BX304" i="1"/>
  <c r="CP309" i="1"/>
  <c r="O302" i="1"/>
  <c r="N304" i="1"/>
  <c r="CR305" i="1"/>
  <c r="M266" i="1"/>
  <c r="L268" i="1"/>
  <c r="CP269" i="1"/>
  <c r="BY266" i="1"/>
  <c r="BX268" i="1"/>
  <c r="CP273" i="1"/>
  <c r="AS266" i="1"/>
  <c r="AR268" i="1"/>
  <c r="CP271" i="1"/>
  <c r="M230" i="1"/>
  <c r="L232" i="1"/>
  <c r="CP233" i="1"/>
  <c r="AS230" i="1"/>
  <c r="AR232" i="1"/>
  <c r="CP235" i="1"/>
  <c r="BY230" i="1"/>
  <c r="BX232" i="1"/>
  <c r="CP237" i="1"/>
  <c r="AS194" i="1"/>
  <c r="AR196" i="1"/>
  <c r="CP199" i="1"/>
  <c r="M194" i="1"/>
  <c r="L196" i="1"/>
  <c r="CP197" i="1"/>
  <c r="BY194" i="1"/>
  <c r="BX196" i="1"/>
  <c r="CP201" i="1"/>
  <c r="BY158" i="1"/>
  <c r="BX160" i="1"/>
  <c r="CP165" i="1"/>
  <c r="M158" i="1"/>
  <c r="L160" i="1"/>
  <c r="CP161" i="1"/>
  <c r="AS158" i="1"/>
  <c r="AR160" i="1"/>
  <c r="CP163" i="1"/>
  <c r="AS122" i="1"/>
  <c r="AR124" i="1"/>
  <c r="CP127" i="1"/>
  <c r="BY122" i="1"/>
  <c r="BX124" i="1"/>
  <c r="CP129" i="1"/>
  <c r="N122" i="1"/>
  <c r="M124" i="1"/>
  <c r="CQ125" i="1"/>
  <c r="CO55" i="1"/>
  <c r="AQ52" i="1"/>
  <c r="AR50" i="1"/>
  <c r="CO57" i="1"/>
  <c r="BW52" i="1"/>
  <c r="BX50" i="1"/>
  <c r="BY86" i="1"/>
  <c r="CQ93" i="1" s="1"/>
  <c r="BX88" i="1"/>
  <c r="M86" i="1"/>
  <c r="CQ89" i="1" s="1"/>
  <c r="L88" i="1"/>
  <c r="AS86" i="1"/>
  <c r="CQ91" i="1" s="1"/>
  <c r="AR88" i="1"/>
  <c r="CP411" i="1" l="1"/>
  <c r="CP375" i="1"/>
  <c r="CP339" i="1"/>
  <c r="CP303" i="1"/>
  <c r="CP267" i="1"/>
  <c r="CP231" i="1"/>
  <c r="CP195" i="1"/>
  <c r="CP159" i="1"/>
  <c r="CQ87" i="1"/>
  <c r="BZ410" i="1"/>
  <c r="BY412" i="1"/>
  <c r="CQ417" i="1"/>
  <c r="AT410" i="1"/>
  <c r="AS412" i="1"/>
  <c r="CQ415" i="1"/>
  <c r="N410" i="1"/>
  <c r="M412" i="1"/>
  <c r="CQ413" i="1"/>
  <c r="N374" i="1"/>
  <c r="M376" i="1"/>
  <c r="CQ377" i="1"/>
  <c r="BZ374" i="1"/>
  <c r="BY376" i="1"/>
  <c r="CQ381" i="1"/>
  <c r="AT374" i="1"/>
  <c r="AS376" i="1"/>
  <c r="CQ379" i="1"/>
  <c r="N338" i="1"/>
  <c r="M340" i="1"/>
  <c r="CQ341" i="1"/>
  <c r="AT338" i="1"/>
  <c r="AS340" i="1"/>
  <c r="CQ343" i="1"/>
  <c r="BZ338" i="1"/>
  <c r="BY340" i="1"/>
  <c r="CQ345" i="1"/>
  <c r="P302" i="1"/>
  <c r="O304" i="1"/>
  <c r="CS305" i="1"/>
  <c r="BZ302" i="1"/>
  <c r="BY304" i="1"/>
  <c r="CQ309" i="1"/>
  <c r="AT302" i="1"/>
  <c r="AS304" i="1"/>
  <c r="CQ307" i="1"/>
  <c r="AT266" i="1"/>
  <c r="AS268" i="1"/>
  <c r="CQ271" i="1"/>
  <c r="BZ266" i="1"/>
  <c r="BY268" i="1"/>
  <c r="CQ273" i="1"/>
  <c r="N266" i="1"/>
  <c r="M268" i="1"/>
  <c r="CQ269" i="1"/>
  <c r="N230" i="1"/>
  <c r="M232" i="1"/>
  <c r="CQ233" i="1"/>
  <c r="BZ230" i="1"/>
  <c r="BY232" i="1"/>
  <c r="CQ237" i="1"/>
  <c r="AT230" i="1"/>
  <c r="AS232" i="1"/>
  <c r="CQ235" i="1"/>
  <c r="BZ194" i="1"/>
  <c r="BY196" i="1"/>
  <c r="CQ201" i="1"/>
  <c r="AT194" i="1"/>
  <c r="AS196" i="1"/>
  <c r="CQ199" i="1"/>
  <c r="N194" i="1"/>
  <c r="M196" i="1"/>
  <c r="CQ197" i="1"/>
  <c r="BZ158" i="1"/>
  <c r="BY160" i="1"/>
  <c r="CQ165" i="1"/>
  <c r="AT158" i="1"/>
  <c r="AS160" i="1"/>
  <c r="CQ163" i="1"/>
  <c r="N158" i="1"/>
  <c r="M160" i="1"/>
  <c r="CQ161" i="1"/>
  <c r="AT122" i="1"/>
  <c r="AS124" i="1"/>
  <c r="CQ127" i="1"/>
  <c r="CQ123" i="1" s="1"/>
  <c r="O122" i="1"/>
  <c r="N124" i="1"/>
  <c r="CR125" i="1"/>
  <c r="BZ122" i="1"/>
  <c r="BY124" i="1"/>
  <c r="CQ129" i="1"/>
  <c r="CP57" i="1"/>
  <c r="BX52" i="1"/>
  <c r="BY50" i="1"/>
  <c r="CP55" i="1"/>
  <c r="AR52" i="1"/>
  <c r="AS50" i="1"/>
  <c r="AT86" i="1"/>
  <c r="CR91" i="1" s="1"/>
  <c r="AS88" i="1"/>
  <c r="N86" i="1"/>
  <c r="CR89" i="1" s="1"/>
  <c r="M88" i="1"/>
  <c r="BZ86" i="1"/>
  <c r="CR93" i="1" s="1"/>
  <c r="BY88" i="1"/>
  <c r="CQ411" i="1" l="1"/>
  <c r="CQ375" i="1"/>
  <c r="CQ339" i="1"/>
  <c r="CQ303" i="1"/>
  <c r="CQ267" i="1"/>
  <c r="CQ231" i="1"/>
  <c r="CQ195" i="1"/>
  <c r="CQ159" i="1"/>
  <c r="CR87" i="1"/>
  <c r="BZ412" i="1"/>
  <c r="CR417" i="1"/>
  <c r="CA410" i="1"/>
  <c r="O410" i="1"/>
  <c r="N412" i="1"/>
  <c r="CR413" i="1"/>
  <c r="AU410" i="1"/>
  <c r="AT412" i="1"/>
  <c r="CR415" i="1"/>
  <c r="AU374" i="1"/>
  <c r="AT376" i="1"/>
  <c r="CR379" i="1"/>
  <c r="BZ376" i="1"/>
  <c r="CR381" i="1"/>
  <c r="CA374" i="1"/>
  <c r="O374" i="1"/>
  <c r="N376" i="1"/>
  <c r="CR377" i="1"/>
  <c r="O338" i="1"/>
  <c r="N340" i="1"/>
  <c r="CR341" i="1"/>
  <c r="BZ340" i="1"/>
  <c r="CR345" i="1"/>
  <c r="CA338" i="1"/>
  <c r="AU338" i="1"/>
  <c r="AT340" i="1"/>
  <c r="CR343" i="1"/>
  <c r="AU302" i="1"/>
  <c r="AT304" i="1"/>
  <c r="CR307" i="1"/>
  <c r="BZ304" i="1"/>
  <c r="CR309" i="1"/>
  <c r="CA302" i="1"/>
  <c r="P304" i="1"/>
  <c r="CT305" i="1"/>
  <c r="Q302" i="1"/>
  <c r="O266" i="1"/>
  <c r="N268" i="1"/>
  <c r="CR269" i="1"/>
  <c r="AU266" i="1"/>
  <c r="AT268" i="1"/>
  <c r="CR271" i="1"/>
  <c r="BZ268" i="1"/>
  <c r="CR273" i="1"/>
  <c r="CA266" i="1"/>
  <c r="AU230" i="1"/>
  <c r="AT232" i="1"/>
  <c r="CR235" i="1"/>
  <c r="BZ232" i="1"/>
  <c r="CR237" i="1"/>
  <c r="CA230" i="1"/>
  <c r="O230" i="1"/>
  <c r="N232" i="1"/>
  <c r="CR233" i="1"/>
  <c r="O194" i="1"/>
  <c r="N196" i="1"/>
  <c r="CR197" i="1"/>
  <c r="AU194" i="1"/>
  <c r="AT196" i="1"/>
  <c r="CR199" i="1"/>
  <c r="BZ196" i="1"/>
  <c r="CR201" i="1"/>
  <c r="CA194" i="1"/>
  <c r="BZ160" i="1"/>
  <c r="CR165" i="1"/>
  <c r="CA158" i="1"/>
  <c r="O158" i="1"/>
  <c r="N160" i="1"/>
  <c r="CR161" i="1"/>
  <c r="AU158" i="1"/>
  <c r="AT160" i="1"/>
  <c r="CR163" i="1"/>
  <c r="AU122" i="1"/>
  <c r="AT124" i="1"/>
  <c r="CR127" i="1"/>
  <c r="CR123" i="1" s="1"/>
  <c r="BZ124" i="1"/>
  <c r="CR129" i="1"/>
  <c r="CA122" i="1"/>
  <c r="P122" i="1"/>
  <c r="O124" i="1"/>
  <c r="CS125" i="1"/>
  <c r="CQ57" i="1"/>
  <c r="BZ50" i="1"/>
  <c r="BY52" i="1"/>
  <c r="CQ55" i="1"/>
  <c r="AT50" i="1"/>
  <c r="AS52" i="1"/>
  <c r="AU86" i="1"/>
  <c r="CS91" i="1" s="1"/>
  <c r="AT88" i="1"/>
  <c r="BZ88" i="1"/>
  <c r="CA86" i="1"/>
  <c r="CS93" i="1" s="1"/>
  <c r="O86" i="1"/>
  <c r="CS89" i="1" s="1"/>
  <c r="N88" i="1"/>
  <c r="CS123" i="1" l="1"/>
  <c r="CR411" i="1"/>
  <c r="CR375" i="1"/>
  <c r="CR339" i="1"/>
  <c r="CR303" i="1"/>
  <c r="CR267" i="1"/>
  <c r="CR231" i="1"/>
  <c r="CR195" i="1"/>
  <c r="CR159" i="1"/>
  <c r="CS87" i="1"/>
  <c r="AU412" i="1"/>
  <c r="CS415" i="1"/>
  <c r="AV410" i="1"/>
  <c r="P410" i="1"/>
  <c r="O412" i="1"/>
  <c r="CS413" i="1"/>
  <c r="CS417" i="1"/>
  <c r="CB410" i="1"/>
  <c r="CA412" i="1"/>
  <c r="P374" i="1"/>
  <c r="O376" i="1"/>
  <c r="CS377" i="1"/>
  <c r="CS381" i="1"/>
  <c r="CB374" i="1"/>
  <c r="CA376" i="1"/>
  <c r="AU376" i="1"/>
  <c r="CS379" i="1"/>
  <c r="AV374" i="1"/>
  <c r="AU340" i="1"/>
  <c r="CS343" i="1"/>
  <c r="AV338" i="1"/>
  <c r="CS345" i="1"/>
  <c r="CB338" i="1"/>
  <c r="CA340" i="1"/>
  <c r="P338" i="1"/>
  <c r="O340" i="1"/>
  <c r="CS341" i="1"/>
  <c r="CU305" i="1"/>
  <c r="R302" i="1"/>
  <c r="Q304" i="1"/>
  <c r="AU304" i="1"/>
  <c r="CS307" i="1"/>
  <c r="AV302" i="1"/>
  <c r="CS309" i="1"/>
  <c r="CB302" i="1"/>
  <c r="CA304" i="1"/>
  <c r="CS273" i="1"/>
  <c r="CA268" i="1"/>
  <c r="CB266" i="1"/>
  <c r="AU268" i="1"/>
  <c r="CS271" i="1"/>
  <c r="AV266" i="1"/>
  <c r="P266" i="1"/>
  <c r="O268" i="1"/>
  <c r="CS269" i="1"/>
  <c r="AU232" i="1"/>
  <c r="CS235" i="1"/>
  <c r="AV230" i="1"/>
  <c r="P230" i="1"/>
  <c r="O232" i="1"/>
  <c r="CS233" i="1"/>
  <c r="CS237" i="1"/>
  <c r="CB230" i="1"/>
  <c r="CA232" i="1"/>
  <c r="AU196" i="1"/>
  <c r="CS199" i="1"/>
  <c r="AV194" i="1"/>
  <c r="CS201" i="1"/>
  <c r="CA196" i="1"/>
  <c r="CB194" i="1"/>
  <c r="P194" i="1"/>
  <c r="O196" i="1"/>
  <c r="CS197" i="1"/>
  <c r="AU160" i="1"/>
  <c r="CS163" i="1"/>
  <c r="AV158" i="1"/>
  <c r="P158" i="1"/>
  <c r="O160" i="1"/>
  <c r="CS161" i="1"/>
  <c r="CS165" i="1"/>
  <c r="CA160" i="1"/>
  <c r="CB158" i="1"/>
  <c r="AU124" i="1"/>
  <c r="CS127" i="1"/>
  <c r="AV122" i="1"/>
  <c r="P124" i="1"/>
  <c r="CT125" i="1"/>
  <c r="Q122" i="1"/>
  <c r="CS129" i="1"/>
  <c r="CA124" i="1"/>
  <c r="CB122" i="1"/>
  <c r="CR55" i="1"/>
  <c r="AU50" i="1"/>
  <c r="AT52" i="1"/>
  <c r="CR57" i="1"/>
  <c r="BZ52" i="1"/>
  <c r="CA50" i="1"/>
  <c r="CA88" i="1"/>
  <c r="CB86" i="1"/>
  <c r="CT93" i="1" s="1"/>
  <c r="P86" i="1"/>
  <c r="CT89" i="1" s="1"/>
  <c r="O88" i="1"/>
  <c r="AU88" i="1"/>
  <c r="AV86" i="1"/>
  <c r="CT91" i="1" s="1"/>
  <c r="CS411" i="1" l="1"/>
  <c r="CS375" i="1"/>
  <c r="CS339" i="1"/>
  <c r="CS303" i="1"/>
  <c r="CS267" i="1"/>
  <c r="CS231" i="1"/>
  <c r="CS195" i="1"/>
  <c r="CS159" i="1"/>
  <c r="CT87" i="1"/>
  <c r="CT417" i="1"/>
  <c r="CC410" i="1"/>
  <c r="CB412" i="1"/>
  <c r="P412" i="1"/>
  <c r="CT413" i="1"/>
  <c r="Q410" i="1"/>
  <c r="CT415" i="1"/>
  <c r="AW410" i="1"/>
  <c r="AV412" i="1"/>
  <c r="CT379" i="1"/>
  <c r="AW374" i="1"/>
  <c r="AV376" i="1"/>
  <c r="CT381" i="1"/>
  <c r="CC374" i="1"/>
  <c r="CB376" i="1"/>
  <c r="P376" i="1"/>
  <c r="CT377" i="1"/>
  <c r="Q374" i="1"/>
  <c r="P340" i="1"/>
  <c r="CT341" i="1"/>
  <c r="Q338" i="1"/>
  <c r="CT345" i="1"/>
  <c r="CC338" i="1"/>
  <c r="CB340" i="1"/>
  <c r="CT343" i="1"/>
  <c r="AW338" i="1"/>
  <c r="AV340" i="1"/>
  <c r="CT309" i="1"/>
  <c r="CC302" i="1"/>
  <c r="CB304" i="1"/>
  <c r="CT307" i="1"/>
  <c r="AW302" i="1"/>
  <c r="AV304" i="1"/>
  <c r="S302" i="1"/>
  <c r="R304" i="1"/>
  <c r="CV305" i="1"/>
  <c r="P268" i="1"/>
  <c r="CT269" i="1"/>
  <c r="Q266" i="1"/>
  <c r="CT271" i="1"/>
  <c r="AV268" i="1"/>
  <c r="AW266" i="1"/>
  <c r="CT273" i="1"/>
  <c r="CC266" i="1"/>
  <c r="CB268" i="1"/>
  <c r="CT237" i="1"/>
  <c r="CC230" i="1"/>
  <c r="CB232" i="1"/>
  <c r="P232" i="1"/>
  <c r="CT233" i="1"/>
  <c r="Q230" i="1"/>
  <c r="CT235" i="1"/>
  <c r="AW230" i="1"/>
  <c r="AV232" i="1"/>
  <c r="P196" i="1"/>
  <c r="CT197" i="1"/>
  <c r="Q194" i="1"/>
  <c r="CT201" i="1"/>
  <c r="CC194" i="1"/>
  <c r="CB196" i="1"/>
  <c r="CT199" i="1"/>
  <c r="AV196" i="1"/>
  <c r="AW194" i="1"/>
  <c r="CT165" i="1"/>
  <c r="CC158" i="1"/>
  <c r="CB160" i="1"/>
  <c r="CT163" i="1"/>
  <c r="AV160" i="1"/>
  <c r="AW158" i="1"/>
  <c r="P160" i="1"/>
  <c r="CT161" i="1"/>
  <c r="Q158" i="1"/>
  <c r="CT129" i="1"/>
  <c r="CC122" i="1"/>
  <c r="CB124" i="1"/>
  <c r="CU125" i="1"/>
  <c r="Q124" i="1"/>
  <c r="R122" i="1"/>
  <c r="CT127" i="1"/>
  <c r="CT123" i="1" s="1"/>
  <c r="AV124" i="1"/>
  <c r="AW122" i="1"/>
  <c r="CS57" i="1"/>
  <c r="CA52" i="1"/>
  <c r="CB50" i="1"/>
  <c r="CS55" i="1"/>
  <c r="AV50" i="1"/>
  <c r="AU52" i="1"/>
  <c r="AV88" i="1"/>
  <c r="AW86" i="1"/>
  <c r="CU91" i="1" s="1"/>
  <c r="P88" i="1"/>
  <c r="Q86" i="1"/>
  <c r="CU89" i="1" s="1"/>
  <c r="CB88" i="1"/>
  <c r="CC86" i="1"/>
  <c r="CU93" i="1" s="1"/>
  <c r="CT411" i="1" l="1"/>
  <c r="CT375" i="1"/>
  <c r="CT339" i="1"/>
  <c r="CT303" i="1"/>
  <c r="CT267" i="1"/>
  <c r="CT231" i="1"/>
  <c r="CT195" i="1"/>
  <c r="CT159" i="1"/>
  <c r="CU87" i="1"/>
  <c r="CU415" i="1"/>
  <c r="AX410" i="1"/>
  <c r="AW412" i="1"/>
  <c r="CU413" i="1"/>
  <c r="R410" i="1"/>
  <c r="Q412" i="1"/>
  <c r="CU417" i="1"/>
  <c r="CD410" i="1"/>
  <c r="CC412" i="1"/>
  <c r="CU377" i="1"/>
  <c r="R374" i="1"/>
  <c r="Q376" i="1"/>
  <c r="CU381" i="1"/>
  <c r="CD374" i="1"/>
  <c r="CC376" i="1"/>
  <c r="CU379" i="1"/>
  <c r="AX374" i="1"/>
  <c r="AW376" i="1"/>
  <c r="CU343" i="1"/>
  <c r="AX338" i="1"/>
  <c r="AW340" i="1"/>
  <c r="CU345" i="1"/>
  <c r="CD338" i="1"/>
  <c r="CC340" i="1"/>
  <c r="CU341" i="1"/>
  <c r="R338" i="1"/>
  <c r="Q340" i="1"/>
  <c r="CU309" i="1"/>
  <c r="CD302" i="1"/>
  <c r="CC304" i="1"/>
  <c r="T302" i="1"/>
  <c r="S304" i="1"/>
  <c r="CW305" i="1"/>
  <c r="CU307" i="1"/>
  <c r="AX302" i="1"/>
  <c r="AW304" i="1"/>
  <c r="CU273" i="1"/>
  <c r="CD266" i="1"/>
  <c r="CC268" i="1"/>
  <c r="CU271" i="1"/>
  <c r="AX266" i="1"/>
  <c r="AW268" i="1"/>
  <c r="CU269" i="1"/>
  <c r="Q268" i="1"/>
  <c r="R266" i="1"/>
  <c r="CU235" i="1"/>
  <c r="AX230" i="1"/>
  <c r="AW232" i="1"/>
  <c r="CU233" i="1"/>
  <c r="R230" i="1"/>
  <c r="Q232" i="1"/>
  <c r="CU237" i="1"/>
  <c r="CD230" i="1"/>
  <c r="CC232" i="1"/>
  <c r="CU201" i="1"/>
  <c r="CD194" i="1"/>
  <c r="CC196" i="1"/>
  <c r="CU197" i="1"/>
  <c r="Q196" i="1"/>
  <c r="R194" i="1"/>
  <c r="CU199" i="1"/>
  <c r="AX194" i="1"/>
  <c r="AW196" i="1"/>
  <c r="CU163" i="1"/>
  <c r="AX158" i="1"/>
  <c r="AW160" i="1"/>
  <c r="CU165" i="1"/>
  <c r="CD158" i="1"/>
  <c r="CC160" i="1"/>
  <c r="CU161" i="1"/>
  <c r="Q160" i="1"/>
  <c r="R158" i="1"/>
  <c r="CU129" i="1"/>
  <c r="CD122" i="1"/>
  <c r="CC124" i="1"/>
  <c r="CU127" i="1"/>
  <c r="CU123" i="1" s="1"/>
  <c r="AX122" i="1"/>
  <c r="AW124" i="1"/>
  <c r="CV125" i="1"/>
  <c r="S122" i="1"/>
  <c r="R124" i="1"/>
  <c r="CT55" i="1"/>
  <c r="AV52" i="1"/>
  <c r="AW50" i="1"/>
  <c r="CT57" i="1"/>
  <c r="CB52" i="1"/>
  <c r="CC50" i="1"/>
  <c r="CD86" i="1"/>
  <c r="CV93" i="1" s="1"/>
  <c r="CC88" i="1"/>
  <c r="Q88" i="1"/>
  <c r="R86" i="1"/>
  <c r="CV89" i="1" s="1"/>
  <c r="AW88" i="1"/>
  <c r="AX86" i="1"/>
  <c r="CV91" i="1" s="1"/>
  <c r="CV123" i="1" l="1"/>
  <c r="CU411" i="1"/>
  <c r="CU375" i="1"/>
  <c r="CU339" i="1"/>
  <c r="CU303" i="1"/>
  <c r="CU267" i="1"/>
  <c r="CU231" i="1"/>
  <c r="CU195" i="1"/>
  <c r="CU159" i="1"/>
  <c r="CV87" i="1"/>
  <c r="S410" i="1"/>
  <c r="R412" i="1"/>
  <c r="CV413" i="1"/>
  <c r="CE410" i="1"/>
  <c r="CD412" i="1"/>
  <c r="CV417" i="1"/>
  <c r="AY410" i="1"/>
  <c r="AX412" i="1"/>
  <c r="CV415" i="1"/>
  <c r="CE374" i="1"/>
  <c r="CD376" i="1"/>
  <c r="CV381" i="1"/>
  <c r="AY374" i="1"/>
  <c r="AX376" i="1"/>
  <c r="CV379" i="1"/>
  <c r="S374" i="1"/>
  <c r="R376" i="1"/>
  <c r="CV377" i="1"/>
  <c r="S338" i="1"/>
  <c r="R340" i="1"/>
  <c r="CV341" i="1"/>
  <c r="CE338" i="1"/>
  <c r="CD340" i="1"/>
  <c r="CV345" i="1"/>
  <c r="AY338" i="1"/>
  <c r="AX340" i="1"/>
  <c r="CV343" i="1"/>
  <c r="CE302" i="1"/>
  <c r="CD304" i="1"/>
  <c r="CV309" i="1"/>
  <c r="AY302" i="1"/>
  <c r="AX304" i="1"/>
  <c r="CV307" i="1"/>
  <c r="U302" i="1"/>
  <c r="T304" i="1"/>
  <c r="CX305" i="1"/>
  <c r="AY266" i="1"/>
  <c r="CV271" i="1"/>
  <c r="AX268" i="1"/>
  <c r="CE266" i="1"/>
  <c r="CD268" i="1"/>
  <c r="CV273" i="1"/>
  <c r="CV269" i="1"/>
  <c r="S266" i="1"/>
  <c r="R268" i="1"/>
  <c r="CE230" i="1"/>
  <c r="CD232" i="1"/>
  <c r="CV237" i="1"/>
  <c r="S230" i="1"/>
  <c r="R232" i="1"/>
  <c r="CV233" i="1"/>
  <c r="AY230" i="1"/>
  <c r="AX232" i="1"/>
  <c r="CV235" i="1"/>
  <c r="AY194" i="1"/>
  <c r="AX196" i="1"/>
  <c r="CV199" i="1"/>
  <c r="S194" i="1"/>
  <c r="CV197" i="1"/>
  <c r="R196" i="1"/>
  <c r="CE194" i="1"/>
  <c r="CD196" i="1"/>
  <c r="CV201" i="1"/>
  <c r="CE158" i="1"/>
  <c r="CD160" i="1"/>
  <c r="CV165" i="1"/>
  <c r="AY158" i="1"/>
  <c r="AX160" i="1"/>
  <c r="CV163" i="1"/>
  <c r="S158" i="1"/>
  <c r="CV161" i="1"/>
  <c r="R160" i="1"/>
  <c r="T122" i="1"/>
  <c r="CW125" i="1"/>
  <c r="S124" i="1"/>
  <c r="AY122" i="1"/>
  <c r="CV127" i="1"/>
  <c r="AX124" i="1"/>
  <c r="CE122" i="1"/>
  <c r="CD124" i="1"/>
  <c r="CV129" i="1"/>
  <c r="CU55" i="1"/>
  <c r="AX50" i="1"/>
  <c r="AW52" i="1"/>
  <c r="CU57" i="1"/>
  <c r="CD50" i="1"/>
  <c r="CC52" i="1"/>
  <c r="R88" i="1"/>
  <c r="S86" i="1"/>
  <c r="CW89" i="1" s="1"/>
  <c r="CE86" i="1"/>
  <c r="CW93" i="1" s="1"/>
  <c r="CD88" i="1"/>
  <c r="AY86" i="1"/>
  <c r="CW91" i="1" s="1"/>
  <c r="AX88" i="1"/>
  <c r="CW123" i="1" l="1"/>
  <c r="CV411" i="1"/>
  <c r="CV375" i="1"/>
  <c r="CV339" i="1"/>
  <c r="CV303" i="1"/>
  <c r="CV267" i="1"/>
  <c r="CV231" i="1"/>
  <c r="CV195" i="1"/>
  <c r="CV159" i="1"/>
  <c r="CW87" i="1"/>
  <c r="AZ410" i="1"/>
  <c r="AY412" i="1"/>
  <c r="CW415" i="1"/>
  <c r="CF410" i="1"/>
  <c r="CE412" i="1"/>
  <c r="CW417" i="1"/>
  <c r="T410" i="1"/>
  <c r="S412" i="1"/>
  <c r="CW413" i="1"/>
  <c r="AZ374" i="1"/>
  <c r="AY376" i="1"/>
  <c r="CW379" i="1"/>
  <c r="T374" i="1"/>
  <c r="S376" i="1"/>
  <c r="CW377" i="1"/>
  <c r="CF374" i="1"/>
  <c r="CE376" i="1"/>
  <c r="CW381" i="1"/>
  <c r="AZ338" i="1"/>
  <c r="AY340" i="1"/>
  <c r="CW343" i="1"/>
  <c r="T338" i="1"/>
  <c r="S340" i="1"/>
  <c r="CW341" i="1"/>
  <c r="CF338" i="1"/>
  <c r="CE340" i="1"/>
  <c r="CW345" i="1"/>
  <c r="CF302" i="1"/>
  <c r="CE304" i="1"/>
  <c r="CW309" i="1"/>
  <c r="V302" i="1"/>
  <c r="U304" i="1"/>
  <c r="CY305" i="1"/>
  <c r="AZ302" i="1"/>
  <c r="AY304" i="1"/>
  <c r="CW307" i="1"/>
  <c r="CF266" i="1"/>
  <c r="CE268" i="1"/>
  <c r="CW273" i="1"/>
  <c r="AZ266" i="1"/>
  <c r="AY268" i="1"/>
  <c r="CW271" i="1"/>
  <c r="T266" i="1"/>
  <c r="CW269" i="1"/>
  <c r="S268" i="1"/>
  <c r="AZ230" i="1"/>
  <c r="AY232" i="1"/>
  <c r="CW235" i="1"/>
  <c r="T230" i="1"/>
  <c r="S232" i="1"/>
  <c r="CW233" i="1"/>
  <c r="CF230" i="1"/>
  <c r="CE232" i="1"/>
  <c r="CW237" i="1"/>
  <c r="CF194" i="1"/>
  <c r="CE196" i="1"/>
  <c r="CW201" i="1"/>
  <c r="T194" i="1"/>
  <c r="S196" i="1"/>
  <c r="CW197" i="1"/>
  <c r="AZ194" i="1"/>
  <c r="AY196" i="1"/>
  <c r="CW199" i="1"/>
  <c r="T158" i="1"/>
  <c r="S160" i="1"/>
  <c r="CW161" i="1"/>
  <c r="AZ158" i="1"/>
  <c r="AY160" i="1"/>
  <c r="CW163" i="1"/>
  <c r="CF158" i="1"/>
  <c r="CE160" i="1"/>
  <c r="CW165" i="1"/>
  <c r="CF122" i="1"/>
  <c r="CE124" i="1"/>
  <c r="CW129" i="1"/>
  <c r="AZ122" i="1"/>
  <c r="AY124" i="1"/>
  <c r="CW127" i="1"/>
  <c r="U122" i="1"/>
  <c r="T124" i="1"/>
  <c r="CX125" i="1"/>
  <c r="CV57" i="1"/>
  <c r="CD52" i="1"/>
  <c r="CE50" i="1"/>
  <c r="CV55" i="1"/>
  <c r="AX52" i="1"/>
  <c r="AY50" i="1"/>
  <c r="AZ86" i="1"/>
  <c r="CX91" i="1" s="1"/>
  <c r="AY88" i="1"/>
  <c r="CF86" i="1"/>
  <c r="CX93" i="1" s="1"/>
  <c r="CE88" i="1"/>
  <c r="T86" i="1"/>
  <c r="CX89" i="1" s="1"/>
  <c r="S88" i="1"/>
  <c r="CW411" i="1" l="1"/>
  <c r="CW375" i="1"/>
  <c r="CW339" i="1"/>
  <c r="CW303" i="1"/>
  <c r="CW267" i="1"/>
  <c r="CW231" i="1"/>
  <c r="CW195" i="1"/>
  <c r="CW159" i="1"/>
  <c r="CX87" i="1"/>
  <c r="CG410" i="1"/>
  <c r="CF412" i="1"/>
  <c r="CX417" i="1"/>
  <c r="U410" i="1"/>
  <c r="T412" i="1"/>
  <c r="CX413" i="1"/>
  <c r="BA410" i="1"/>
  <c r="AZ412" i="1"/>
  <c r="CX415" i="1"/>
  <c r="CG374" i="1"/>
  <c r="CF376" i="1"/>
  <c r="CX381" i="1"/>
  <c r="BA374" i="1"/>
  <c r="AZ376" i="1"/>
  <c r="CX379" i="1"/>
  <c r="U374" i="1"/>
  <c r="T376" i="1"/>
  <c r="CX377" i="1"/>
  <c r="CG338" i="1"/>
  <c r="CF340" i="1"/>
  <c r="CX345" i="1"/>
  <c r="U338" i="1"/>
  <c r="T340" i="1"/>
  <c r="CX341" i="1"/>
  <c r="BA338" i="1"/>
  <c r="AZ340" i="1"/>
  <c r="CX343" i="1"/>
  <c r="CG302" i="1"/>
  <c r="CF304" i="1"/>
  <c r="CX309" i="1"/>
  <c r="V304" i="1"/>
  <c r="CZ305" i="1"/>
  <c r="BA302" i="1"/>
  <c r="AZ304" i="1"/>
  <c r="CX307" i="1"/>
  <c r="U266" i="1"/>
  <c r="T268" i="1"/>
  <c r="CX269" i="1"/>
  <c r="BA266" i="1"/>
  <c r="AZ268" i="1"/>
  <c r="CX271" i="1"/>
  <c r="CG266" i="1"/>
  <c r="CF268" i="1"/>
  <c r="CX273" i="1"/>
  <c r="BA230" i="1"/>
  <c r="AZ232" i="1"/>
  <c r="CX235" i="1"/>
  <c r="U230" i="1"/>
  <c r="T232" i="1"/>
  <c r="CX233" i="1"/>
  <c r="CG230" i="1"/>
  <c r="CF232" i="1"/>
  <c r="CX237" i="1"/>
  <c r="BA194" i="1"/>
  <c r="AZ196" i="1"/>
  <c r="CX199" i="1"/>
  <c r="CG194" i="1"/>
  <c r="CF196" i="1"/>
  <c r="CX201" i="1"/>
  <c r="U194" i="1"/>
  <c r="T196" i="1"/>
  <c r="CX197" i="1"/>
  <c r="CG158" i="1"/>
  <c r="CF160" i="1"/>
  <c r="CX165" i="1"/>
  <c r="BA158" i="1"/>
  <c r="AZ160" i="1"/>
  <c r="CX163" i="1"/>
  <c r="U158" i="1"/>
  <c r="T160" i="1"/>
  <c r="CX161" i="1"/>
  <c r="CG122" i="1"/>
  <c r="CF124" i="1"/>
  <c r="CX129" i="1"/>
  <c r="V122" i="1"/>
  <c r="U124" i="1"/>
  <c r="CY125" i="1"/>
  <c r="BA122" i="1"/>
  <c r="AZ124" i="1"/>
  <c r="CX127" i="1"/>
  <c r="CX123" i="1" s="1"/>
  <c r="CW55" i="1"/>
  <c r="AY52" i="1"/>
  <c r="AZ50" i="1"/>
  <c r="CW57" i="1"/>
  <c r="CE52" i="1"/>
  <c r="CF50" i="1"/>
  <c r="BA86" i="1"/>
  <c r="CY91" i="1" s="1"/>
  <c r="AZ88" i="1"/>
  <c r="CG86" i="1"/>
  <c r="CY93" i="1" s="1"/>
  <c r="CF88" i="1"/>
  <c r="U86" i="1"/>
  <c r="CY89" i="1" s="1"/>
  <c r="T88" i="1"/>
  <c r="CX411" i="1" l="1"/>
  <c r="CX375" i="1"/>
  <c r="CX339" i="1"/>
  <c r="CX303" i="1"/>
  <c r="CX267" i="1"/>
  <c r="CX231" i="1"/>
  <c r="CX195" i="1"/>
  <c r="CX159" i="1"/>
  <c r="CY87" i="1"/>
  <c r="CH410" i="1"/>
  <c r="CG412" i="1"/>
  <c r="CY417" i="1"/>
  <c r="BB410" i="1"/>
  <c r="BA412" i="1"/>
  <c r="CY415" i="1"/>
  <c r="V410" i="1"/>
  <c r="U412" i="1"/>
  <c r="CY413" i="1"/>
  <c r="V374" i="1"/>
  <c r="U376" i="1"/>
  <c r="CY377" i="1"/>
  <c r="BB374" i="1"/>
  <c r="BA376" i="1"/>
  <c r="CY379" i="1"/>
  <c r="CH374" i="1"/>
  <c r="CG376" i="1"/>
  <c r="CY381" i="1"/>
  <c r="BB338" i="1"/>
  <c r="BA340" i="1"/>
  <c r="CY343" i="1"/>
  <c r="CH338" i="1"/>
  <c r="CG340" i="1"/>
  <c r="CY345" i="1"/>
  <c r="V338" i="1"/>
  <c r="U340" i="1"/>
  <c r="CY341" i="1"/>
  <c r="CH302" i="1"/>
  <c r="CG304" i="1"/>
  <c r="CY309" i="1"/>
  <c r="BB302" i="1"/>
  <c r="BA304" i="1"/>
  <c r="CY307" i="1"/>
  <c r="V266" i="1"/>
  <c r="U268" i="1"/>
  <c r="CY269" i="1"/>
  <c r="CH266" i="1"/>
  <c r="CG268" i="1"/>
  <c r="CY273" i="1"/>
  <c r="BB266" i="1"/>
  <c r="BA268" i="1"/>
  <c r="CY271" i="1"/>
  <c r="CH230" i="1"/>
  <c r="CG232" i="1"/>
  <c r="CY237" i="1"/>
  <c r="BB230" i="1"/>
  <c r="BA232" i="1"/>
  <c r="CY235" i="1"/>
  <c r="V230" i="1"/>
  <c r="U232" i="1"/>
  <c r="CY233" i="1"/>
  <c r="V194" i="1"/>
  <c r="U196" i="1"/>
  <c r="CY197" i="1"/>
  <c r="CH194" i="1"/>
  <c r="CG196" i="1"/>
  <c r="CY201" i="1"/>
  <c r="BB194" i="1"/>
  <c r="BA196" i="1"/>
  <c r="CY199" i="1"/>
  <c r="V158" i="1"/>
  <c r="U160" i="1"/>
  <c r="CY161" i="1"/>
  <c r="BB158" i="1"/>
  <c r="BA160" i="1"/>
  <c r="CY163" i="1"/>
  <c r="CH158" i="1"/>
  <c r="CG160" i="1"/>
  <c r="CY165" i="1"/>
  <c r="BB122" i="1"/>
  <c r="BA124" i="1"/>
  <c r="CY127" i="1"/>
  <c r="CY123" i="1" s="1"/>
  <c r="V124" i="1"/>
  <c r="CZ125" i="1"/>
  <c r="CH122" i="1"/>
  <c r="CG124" i="1"/>
  <c r="CY129" i="1"/>
  <c r="CX57" i="1"/>
  <c r="CF52" i="1"/>
  <c r="CG50" i="1"/>
  <c r="CX55" i="1"/>
  <c r="AZ52" i="1"/>
  <c r="BA50" i="1"/>
  <c r="BB86" i="1"/>
  <c r="BA88" i="1"/>
  <c r="V86" i="1"/>
  <c r="U88" i="1"/>
  <c r="CH86" i="1"/>
  <c r="CG88" i="1"/>
  <c r="CY411" i="1" l="1"/>
  <c r="CY375" i="1"/>
  <c r="CY339" i="1"/>
  <c r="CY303" i="1"/>
  <c r="CY267" i="1"/>
  <c r="CY231" i="1"/>
  <c r="CY195" i="1"/>
  <c r="CY159" i="1"/>
  <c r="V412" i="1"/>
  <c r="CZ413" i="1"/>
  <c r="BB412" i="1"/>
  <c r="CZ415" i="1"/>
  <c r="CH412" i="1"/>
  <c r="CZ417" i="1"/>
  <c r="CH376" i="1"/>
  <c r="CZ381" i="1"/>
  <c r="BB376" i="1"/>
  <c r="CZ379" i="1"/>
  <c r="V376" i="1"/>
  <c r="CZ377" i="1"/>
  <c r="V340" i="1"/>
  <c r="CZ341" i="1"/>
  <c r="CH340" i="1"/>
  <c r="CZ345" i="1"/>
  <c r="BB340" i="1"/>
  <c r="CZ343" i="1"/>
  <c r="CH304" i="1"/>
  <c r="CZ309" i="1"/>
  <c r="BB304" i="1"/>
  <c r="CZ307" i="1"/>
  <c r="BB268" i="1"/>
  <c r="CZ271" i="1"/>
  <c r="CH268" i="1"/>
  <c r="CZ273" i="1"/>
  <c r="V268" i="1"/>
  <c r="CZ269" i="1"/>
  <c r="CH232" i="1"/>
  <c r="CZ237" i="1"/>
  <c r="V232" i="1"/>
  <c r="CZ233" i="1"/>
  <c r="BB232" i="1"/>
  <c r="CZ235" i="1"/>
  <c r="BB196" i="1"/>
  <c r="CZ199" i="1"/>
  <c r="CH196" i="1"/>
  <c r="CZ201" i="1"/>
  <c r="V196" i="1"/>
  <c r="CZ197" i="1"/>
  <c r="BB160" i="1"/>
  <c r="CZ163" i="1"/>
  <c r="CH160" i="1"/>
  <c r="CZ165" i="1"/>
  <c r="V160" i="1"/>
  <c r="CZ161" i="1"/>
  <c r="CH124" i="1"/>
  <c r="CZ129" i="1"/>
  <c r="BB124" i="1"/>
  <c r="CZ127" i="1"/>
  <c r="CZ123" i="1" s="1"/>
  <c r="CH88" i="1"/>
  <c r="CZ93" i="1"/>
  <c r="V88" i="1"/>
  <c r="CZ89" i="1"/>
  <c r="CY55" i="1"/>
  <c r="BB50" i="1"/>
  <c r="BA52" i="1"/>
  <c r="BB88" i="1"/>
  <c r="CZ91" i="1"/>
  <c r="CY57" i="1"/>
  <c r="CH50" i="1"/>
  <c r="CG52" i="1"/>
  <c r="CZ411" i="1" l="1"/>
  <c r="CZ375" i="1"/>
  <c r="CZ339" i="1"/>
  <c r="CZ303" i="1"/>
  <c r="CZ267" i="1"/>
  <c r="CZ231" i="1"/>
  <c r="CZ195" i="1"/>
  <c r="CZ159" i="1"/>
  <c r="CZ87" i="1"/>
  <c r="CH52" i="1"/>
  <c r="CZ57" i="1"/>
  <c r="BB52" i="1"/>
  <c r="CZ55" i="1"/>
  <c r="F53" i="1" l="1"/>
  <c r="F49" i="1"/>
  <c r="F27" i="1"/>
  <c r="F58" i="1" l="1"/>
  <c r="X33" i="1"/>
  <c r="X31" i="1"/>
  <c r="X27" i="1"/>
  <c r="X43" i="1"/>
  <c r="X41" i="1"/>
  <c r="X25" i="1"/>
  <c r="Z27" i="1"/>
  <c r="Z39" i="1"/>
  <c r="X37" i="1"/>
  <c r="Z29" i="1"/>
  <c r="Z40" i="1"/>
  <c r="Z35" i="1"/>
  <c r="X39" i="1"/>
  <c r="X35" i="1"/>
  <c r="Z33" i="1"/>
  <c r="Z32" i="1"/>
  <c r="Z37" i="1"/>
  <c r="X29" i="1"/>
  <c r="Z43" i="1"/>
  <c r="Z25" i="1"/>
  <c r="Z28" i="1"/>
  <c r="Z42" i="1"/>
  <c r="Z30" i="1"/>
  <c r="Z38" i="1"/>
  <c r="Z41" i="1"/>
  <c r="Z36" i="1"/>
  <c r="Z31" i="1"/>
  <c r="Z26" i="1"/>
  <c r="Z44" i="1"/>
  <c r="Z34" i="1"/>
  <c r="F51" i="1"/>
  <c r="F54" i="1"/>
  <c r="F50" i="1"/>
  <c r="CJ53" i="1" s="1"/>
  <c r="CJ51" i="1" s="1"/>
  <c r="CY27" i="1" l="1"/>
  <c r="CY34" i="1"/>
  <c r="CY42" i="1"/>
  <c r="CW35" i="1"/>
  <c r="CW25" i="1"/>
  <c r="CY30" i="1"/>
  <c r="CY44" i="1"/>
  <c r="CY28" i="1"/>
  <c r="CW39" i="1"/>
  <c r="CW41" i="1"/>
  <c r="CY33" i="1"/>
  <c r="CY26" i="1"/>
  <c r="CY25" i="1"/>
  <c r="CY35" i="1"/>
  <c r="CW43" i="1"/>
  <c r="CY43" i="1"/>
  <c r="CY40" i="1"/>
  <c r="CW27" i="1"/>
  <c r="CY31" i="1"/>
  <c r="CY36" i="1"/>
  <c r="CW29" i="1"/>
  <c r="CY29" i="1"/>
  <c r="CW31" i="1"/>
  <c r="CY38" i="1"/>
  <c r="CY41" i="1"/>
  <c r="CY37" i="1"/>
  <c r="CW37" i="1"/>
  <c r="CW33" i="1"/>
  <c r="CY32" i="1"/>
  <c r="CY39" i="1"/>
  <c r="X47" i="1"/>
  <c r="AD25" i="1" s="1"/>
  <c r="X46" i="1"/>
  <c r="Z46" i="1"/>
  <c r="Z47" i="1"/>
  <c r="AF25" i="1" s="1"/>
  <c r="F56" i="1"/>
  <c r="F55" i="1"/>
  <c r="F52" i="1"/>
  <c r="G50" i="1"/>
  <c r="CK53" i="1" s="1"/>
  <c r="CK51" i="1" s="1"/>
  <c r="BH28" i="1" l="1"/>
  <c r="F57" i="1"/>
  <c r="G55" i="1"/>
  <c r="G57" i="1" s="1"/>
  <c r="AF38" i="1"/>
  <c r="CY22" i="1"/>
  <c r="DE8" i="1" s="1"/>
  <c r="CY21" i="1"/>
  <c r="CW22" i="1"/>
  <c r="DC13" i="1" s="1"/>
  <c r="CW21" i="1"/>
  <c r="AF26" i="1"/>
  <c r="AD33" i="1"/>
  <c r="AF36" i="1"/>
  <c r="AF43" i="1"/>
  <c r="CY47" i="1"/>
  <c r="DE33" i="1" s="1"/>
  <c r="AF28" i="1"/>
  <c r="AD35" i="1"/>
  <c r="AD37" i="1"/>
  <c r="AD31" i="1"/>
  <c r="AF44" i="1"/>
  <c r="AF31" i="1"/>
  <c r="AD43" i="1"/>
  <c r="AF33" i="1"/>
  <c r="AF42" i="1"/>
  <c r="AF35" i="1"/>
  <c r="AF37" i="1"/>
  <c r="CY46" i="1"/>
  <c r="AD39" i="1"/>
  <c r="CW47" i="1"/>
  <c r="DC43" i="1" s="1"/>
  <c r="CW46" i="1"/>
  <c r="AF27" i="1"/>
  <c r="AF39" i="1"/>
  <c r="AF29" i="1"/>
  <c r="AD27" i="1"/>
  <c r="AD41" i="1"/>
  <c r="AF30" i="1"/>
  <c r="AF34" i="1"/>
  <c r="AF32" i="1"/>
  <c r="AF41" i="1"/>
  <c r="AD29" i="1"/>
  <c r="AF40" i="1"/>
  <c r="G52" i="1"/>
  <c r="H50" i="1"/>
  <c r="CL53" i="1" s="1"/>
  <c r="CL51" i="1" s="1"/>
  <c r="BH47" i="1" l="1"/>
  <c r="BN28" i="1"/>
  <c r="BH46" i="1"/>
  <c r="CN28" i="1" s="1"/>
  <c r="DA28" i="1"/>
  <c r="DE16" i="1"/>
  <c r="DE26" i="1"/>
  <c r="DE1" i="1"/>
  <c r="DE28" i="1"/>
  <c r="DC31" i="1"/>
  <c r="DE19" i="1"/>
  <c r="DE4" i="1"/>
  <c r="DE39" i="1"/>
  <c r="DC37" i="1"/>
  <c r="DC35" i="1"/>
  <c r="DE2" i="1"/>
  <c r="DE25" i="1"/>
  <c r="DE44" i="1"/>
  <c r="DC29" i="1"/>
  <c r="DE17" i="1"/>
  <c r="DE20" i="1"/>
  <c r="DE41" i="1"/>
  <c r="DE36" i="1"/>
  <c r="DE42" i="1"/>
  <c r="DE32" i="1"/>
  <c r="DC25" i="1"/>
  <c r="DE34" i="1"/>
  <c r="DC39" i="1"/>
  <c r="DC41" i="1"/>
  <c r="DC3" i="1"/>
  <c r="DC33" i="1"/>
  <c r="DE31" i="1"/>
  <c r="DC11" i="1"/>
  <c r="DC15" i="1"/>
  <c r="DC7" i="1"/>
  <c r="DC5" i="1"/>
  <c r="DC17" i="1"/>
  <c r="DC1" i="1"/>
  <c r="DC19" i="1"/>
  <c r="DE10" i="1"/>
  <c r="DE12" i="1"/>
  <c r="DE43" i="1"/>
  <c r="DE40" i="1"/>
  <c r="DE30" i="1"/>
  <c r="DC9" i="1"/>
  <c r="DE38" i="1"/>
  <c r="DE14" i="1"/>
  <c r="DE7" i="1"/>
  <c r="DE15" i="1"/>
  <c r="DE11" i="1"/>
  <c r="DE35" i="1"/>
  <c r="DC27" i="1"/>
  <c r="DE18" i="1"/>
  <c r="DE13" i="1"/>
  <c r="DE6" i="1"/>
  <c r="DE5" i="1"/>
  <c r="DE27" i="1"/>
  <c r="DE37" i="1"/>
  <c r="DE3" i="1"/>
  <c r="DE9" i="1"/>
  <c r="DE29" i="1"/>
  <c r="I50" i="1"/>
  <c r="CM53" i="1" s="1"/>
  <c r="CM51" i="1" s="1"/>
  <c r="H52" i="1"/>
  <c r="DA46" i="1" l="1"/>
  <c r="DA47" i="1"/>
  <c r="DG28" i="1"/>
  <c r="CN47" i="1"/>
  <c r="CN46" i="1"/>
  <c r="CT28" i="1"/>
  <c r="BN43" i="1"/>
  <c r="BN26" i="1"/>
  <c r="BN44" i="1"/>
  <c r="BN36" i="1"/>
  <c r="BN35" i="1"/>
  <c r="BN32" i="1"/>
  <c r="BN34" i="1"/>
  <c r="BN40" i="1"/>
  <c r="BN41" i="1"/>
  <c r="BN25" i="1"/>
  <c r="BN31" i="1"/>
  <c r="BN27" i="1"/>
  <c r="BN33" i="1"/>
  <c r="BN37" i="1"/>
  <c r="BN39" i="1"/>
  <c r="BN29" i="1"/>
  <c r="BN38" i="1"/>
  <c r="BN30" i="1"/>
  <c r="BN42" i="1"/>
  <c r="J50" i="1"/>
  <c r="CN53" i="1" s="1"/>
  <c r="CN51" i="1" s="1"/>
  <c r="I52" i="1"/>
  <c r="CT25" i="1" l="1"/>
  <c r="CT44" i="1"/>
  <c r="CT30" i="1"/>
  <c r="CT42" i="1"/>
  <c r="CT43" i="1"/>
  <c r="CT31" i="1"/>
  <c r="CT39" i="1"/>
  <c r="CT33" i="1"/>
  <c r="CT38" i="1"/>
  <c r="CT35" i="1"/>
  <c r="CT40" i="1"/>
  <c r="CT27" i="1"/>
  <c r="CT32" i="1"/>
  <c r="CT37" i="1"/>
  <c r="CT36" i="1"/>
  <c r="CT41" i="1"/>
  <c r="CT29" i="1"/>
  <c r="CT34" i="1"/>
  <c r="CT26" i="1"/>
  <c r="DG27" i="1"/>
  <c r="DG29" i="1"/>
  <c r="DG31" i="1"/>
  <c r="DG36" i="1"/>
  <c r="DG34" i="1"/>
  <c r="DG38" i="1"/>
  <c r="DG44" i="1"/>
  <c r="DG39" i="1"/>
  <c r="DG26" i="1"/>
  <c r="DG25" i="1"/>
  <c r="DG37" i="1"/>
  <c r="DG33" i="1"/>
  <c r="DG35" i="1"/>
  <c r="DG43" i="1"/>
  <c r="DG32" i="1"/>
  <c r="DG42" i="1"/>
  <c r="DG40" i="1"/>
  <c r="DG41" i="1"/>
  <c r="DG30" i="1"/>
  <c r="K50" i="1"/>
  <c r="CO53" i="1" s="1"/>
  <c r="CO51" i="1" s="1"/>
  <c r="J52" i="1"/>
  <c r="L50" i="1" l="1"/>
  <c r="CP53" i="1" s="1"/>
  <c r="CP51" i="1" s="1"/>
  <c r="K52" i="1"/>
  <c r="L52" i="1" l="1"/>
  <c r="M50" i="1"/>
  <c r="CQ53" i="1" s="1"/>
  <c r="CQ51" i="1" s="1"/>
  <c r="M52" i="1" l="1"/>
  <c r="N50" i="1"/>
  <c r="CR53" i="1" s="1"/>
  <c r="CR51" i="1" s="1"/>
  <c r="N52" i="1" l="1"/>
  <c r="O50" i="1"/>
  <c r="CS53" i="1" s="1"/>
  <c r="CS51" i="1" s="1"/>
  <c r="O52" i="1" l="1"/>
  <c r="P50" i="1"/>
  <c r="CT53" i="1" s="1"/>
  <c r="CT51" i="1" s="1"/>
  <c r="P52" i="1" l="1"/>
  <c r="Q50" i="1"/>
  <c r="CU53" i="1" s="1"/>
  <c r="CU51" i="1" s="1"/>
  <c r="R50" i="1" l="1"/>
  <c r="CV53" i="1" s="1"/>
  <c r="CV51" i="1" s="1"/>
  <c r="Q52" i="1"/>
  <c r="S50" i="1" l="1"/>
  <c r="CW53" i="1" s="1"/>
  <c r="CW51" i="1" s="1"/>
  <c r="R52" i="1"/>
  <c r="T50" i="1" l="1"/>
  <c r="CX53" i="1" s="1"/>
  <c r="CX51" i="1" s="1"/>
  <c r="S52" i="1"/>
  <c r="U50" i="1" l="1"/>
  <c r="CY53" i="1" s="1"/>
  <c r="CY51" i="1" s="1"/>
  <c r="T52" i="1"/>
  <c r="V50" i="1" l="1"/>
  <c r="CZ53" i="1" s="1"/>
  <c r="CZ51" i="1" s="1"/>
  <c r="U52" i="1"/>
  <c r="V52" i="1" l="1"/>
</calcChain>
</file>

<file path=xl/sharedStrings.xml><?xml version="1.0" encoding="utf-8"?>
<sst xmlns="http://schemas.openxmlformats.org/spreadsheetml/2006/main" count="6280" uniqueCount="127">
  <si>
    <t>Total</t>
  </si>
  <si>
    <t>Value</t>
  </si>
  <si>
    <t>Mercedes</t>
  </si>
  <si>
    <t>Hamilton</t>
  </si>
  <si>
    <t>Austria</t>
  </si>
  <si>
    <t>Bottas</t>
  </si>
  <si>
    <t>Styria</t>
  </si>
  <si>
    <t>Ferrari</t>
  </si>
  <si>
    <t>Vettel</t>
  </si>
  <si>
    <t>Hungary</t>
  </si>
  <si>
    <t>Leclerc</t>
  </si>
  <si>
    <t>Great Britain</t>
  </si>
  <si>
    <t>Red Bull</t>
  </si>
  <si>
    <t>Verstappen</t>
  </si>
  <si>
    <t>70th Anniversary</t>
  </si>
  <si>
    <t>Albon</t>
  </si>
  <si>
    <t>Spain</t>
  </si>
  <si>
    <t>McLaren</t>
  </si>
  <si>
    <t>Sainz</t>
  </si>
  <si>
    <t>Belgium</t>
  </si>
  <si>
    <t>Norris</t>
  </si>
  <si>
    <t>Monza</t>
  </si>
  <si>
    <t>Renault</t>
  </si>
  <si>
    <t>Ricciardo</t>
  </si>
  <si>
    <t>Tuscany</t>
  </si>
  <si>
    <t>Ocon</t>
  </si>
  <si>
    <t>Russia</t>
  </si>
  <si>
    <t>AlphaTauri</t>
  </si>
  <si>
    <t>Kvyat</t>
  </si>
  <si>
    <t>Eifel</t>
  </si>
  <si>
    <t>Gasly</t>
  </si>
  <si>
    <t>Portugal</t>
  </si>
  <si>
    <t>Racing Point</t>
  </si>
  <si>
    <t>Perez</t>
  </si>
  <si>
    <t>Romagna</t>
  </si>
  <si>
    <t>Stroll</t>
  </si>
  <si>
    <t>Turkey</t>
  </si>
  <si>
    <t>Alfa Romeo</t>
  </si>
  <si>
    <t>Raikkonen</t>
  </si>
  <si>
    <t>Bahrain</t>
  </si>
  <si>
    <t>Giovanazzi</t>
  </si>
  <si>
    <t>Sakhir</t>
  </si>
  <si>
    <t>Haas</t>
  </si>
  <si>
    <t>Grosjean</t>
  </si>
  <si>
    <t>Abu Dhabi</t>
  </si>
  <si>
    <t>Magnussen</t>
  </si>
  <si>
    <t>Williams</t>
  </si>
  <si>
    <t>Russell</t>
  </si>
  <si>
    <t>Latifi</t>
  </si>
  <si>
    <t>Budget</t>
  </si>
  <si>
    <t>Weekly Average</t>
  </si>
  <si>
    <t>Weekly Points/Price</t>
  </si>
  <si>
    <t>Total Points/Price</t>
  </si>
  <si>
    <t>Manager</t>
  </si>
  <si>
    <t>Race Name</t>
  </si>
  <si>
    <t>Josh Male</t>
  </si>
  <si>
    <t>Driver 1</t>
  </si>
  <si>
    <t>Team Name</t>
  </si>
  <si>
    <t>Score</t>
  </si>
  <si>
    <t>Plan A</t>
  </si>
  <si>
    <t>Driver 2</t>
  </si>
  <si>
    <t>Driver 3</t>
  </si>
  <si>
    <t>Driver 4</t>
  </si>
  <si>
    <t>Driver 5</t>
  </si>
  <si>
    <t>Team</t>
  </si>
  <si>
    <t>Turbo</t>
  </si>
  <si>
    <t>Mega</t>
  </si>
  <si>
    <t>None</t>
  </si>
  <si>
    <t>Penalties</t>
  </si>
  <si>
    <t>Weekly Score</t>
  </si>
  <si>
    <t>Total Score</t>
  </si>
  <si>
    <t>Average Slot Score</t>
  </si>
  <si>
    <t>Rolling Average Score</t>
  </si>
  <si>
    <t>Average Driver Score</t>
  </si>
  <si>
    <t>Weekly Value</t>
  </si>
  <si>
    <t>Total Value</t>
  </si>
  <si>
    <t>Average Slot Value</t>
  </si>
  <si>
    <t>Rolling Average Value</t>
  </si>
  <si>
    <t>Average Driver Value</t>
  </si>
  <si>
    <t>VALUE</t>
  </si>
  <si>
    <t>SCORE</t>
  </si>
  <si>
    <t>Total Use</t>
  </si>
  <si>
    <t>Different</t>
  </si>
  <si>
    <t>Percentage Use</t>
  </si>
  <si>
    <t>Plan C</t>
  </si>
  <si>
    <t>AVERAGE</t>
  </si>
  <si>
    <t>Plan B</t>
  </si>
  <si>
    <t>Nathan Waddell</t>
  </si>
  <si>
    <t>Force India 1</t>
  </si>
  <si>
    <t>Force India 2</t>
  </si>
  <si>
    <t>Force India 3</t>
  </si>
  <si>
    <t>Matty Jones</t>
  </si>
  <si>
    <t>Bottas and Hoes</t>
  </si>
  <si>
    <t>Micro Machines Racing</t>
  </si>
  <si>
    <t>James Reckitt</t>
  </si>
  <si>
    <t>Bwoah Racing</t>
  </si>
  <si>
    <t>F1.5 Tesco-Hyundai Bwoah Racing</t>
  </si>
  <si>
    <t>Rolex Bwoah Racing Golf</t>
  </si>
  <si>
    <t>Will Reckitt</t>
  </si>
  <si>
    <t>What Would Maldonado?</t>
  </si>
  <si>
    <t>Perezzing My Buttons</t>
  </si>
  <si>
    <t>The Show Must Grosjean</t>
  </si>
  <si>
    <t>Jake Male</t>
  </si>
  <si>
    <t>Red Alpha Rosso Honda F1</t>
  </si>
  <si>
    <t>Prancing Horse</t>
  </si>
  <si>
    <t>Meme Lords Rule</t>
  </si>
  <si>
    <t>Val Male</t>
  </si>
  <si>
    <t>And It's Lights Out In Austria, Not Melbourne</t>
  </si>
  <si>
    <t>Kimi's Hobby-Craftonnen</t>
  </si>
  <si>
    <t>It's A Load Of Red Bull</t>
  </si>
  <si>
    <t>Cameron Morris</t>
  </si>
  <si>
    <t>Cameron Team 1</t>
  </si>
  <si>
    <t>Cameron Team 2</t>
  </si>
  <si>
    <t>Cameron Team 3</t>
  </si>
  <si>
    <t>Nick Van Lith</t>
  </si>
  <si>
    <t>Nick Team 1</t>
  </si>
  <si>
    <t>Nick Team 2</t>
  </si>
  <si>
    <t>Nick Team 3</t>
  </si>
  <si>
    <t>Josh Holland</t>
  </si>
  <si>
    <t>Toosh 1</t>
  </si>
  <si>
    <t>Toosh 2</t>
  </si>
  <si>
    <t>Toosh 3</t>
  </si>
  <si>
    <t>Matt Horrocks</t>
  </si>
  <si>
    <t>Lando &amp; The Lads</t>
  </si>
  <si>
    <t>I Have Them In My Sainz</t>
  </si>
  <si>
    <t>Get To The Point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</si>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</sst>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5FFFA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C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5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5" xfId="0" applyFill="1" applyBorder="1"/>
    <xf numFmtId="0" fontId="0" fillId="3" borderId="9" xfId="0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5" xfId="0" applyFill="1" applyBorder="1"/>
    <xf numFmtId="0" fontId="0" fillId="0" borderId="9" xfId="0" applyFill="1" applyBorder="1"/>
    <xf numFmtId="0" fontId="3" fillId="2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9" xfId="0" applyFont="1" applyFill="1" applyBorder="1"/>
    <xf numFmtId="0" fontId="4" fillId="14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5" borderId="9" xfId="0" applyFont="1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5" xfId="0" applyFill="1" applyBorder="1"/>
    <xf numFmtId="0" fontId="0" fillId="15" borderId="9" xfId="0" applyFill="1" applyBorder="1"/>
    <xf numFmtId="0" fontId="3" fillId="16" borderId="1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5" xfId="0" applyFill="1" applyBorder="1"/>
    <xf numFmtId="0" fontId="0" fillId="16" borderId="9" xfId="0" applyFill="1" applyBorder="1"/>
    <xf numFmtId="0" fontId="0" fillId="7" borderId="15" xfId="0" applyFill="1" applyBorder="1" applyAlignment="1">
      <alignment horizontal="center"/>
    </xf>
    <xf numFmtId="0" fontId="0" fillId="7" borderId="15" xfId="0" applyFill="1" applyBorder="1"/>
    <xf numFmtId="0" fontId="0" fillId="7" borderId="9" xfId="0" applyFill="1" applyBorder="1"/>
    <xf numFmtId="0" fontId="5" fillId="7" borderId="15" xfId="0" applyFont="1" applyFill="1" applyBorder="1" applyAlignment="1">
      <alignment horizontal="center"/>
    </xf>
    <xf numFmtId="0" fontId="5" fillId="7" borderId="15" xfId="0" applyFont="1" applyFill="1" applyBorder="1"/>
    <xf numFmtId="0" fontId="5" fillId="7" borderId="9" xfId="0" applyFont="1" applyFill="1" applyBorder="1"/>
    <xf numFmtId="0" fontId="3" fillId="17" borderId="1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5" fillId="17" borderId="15" xfId="0" applyFont="1" applyFill="1" applyBorder="1" applyAlignment="1">
      <alignment horizontal="center"/>
    </xf>
    <xf numFmtId="0" fontId="5" fillId="17" borderId="15" xfId="0" applyFont="1" applyFill="1" applyBorder="1"/>
    <xf numFmtId="0" fontId="5" fillId="17" borderId="9" xfId="0" applyFont="1" applyFill="1" applyBorder="1"/>
    <xf numFmtId="0" fontId="5" fillId="5" borderId="15" xfId="0" applyFont="1" applyFill="1" applyBorder="1" applyAlignment="1">
      <alignment horizontal="center"/>
    </xf>
    <xf numFmtId="0" fontId="5" fillId="5" borderId="15" xfId="0" applyFont="1" applyFill="1" applyBorder="1"/>
    <xf numFmtId="0" fontId="5" fillId="5" borderId="9" xfId="0" applyFont="1" applyFill="1" applyBorder="1"/>
    <xf numFmtId="0" fontId="7" fillId="18" borderId="1" xfId="0" applyFont="1" applyFill="1" applyBorder="1" applyAlignment="1">
      <alignment horizontal="center"/>
    </xf>
    <xf numFmtId="0" fontId="11" fillId="18" borderId="9" xfId="0" applyFont="1" applyFill="1" applyBorder="1" applyAlignment="1">
      <alignment horizontal="center"/>
    </xf>
    <xf numFmtId="0" fontId="7" fillId="18" borderId="9" xfId="0" applyFont="1" applyFill="1" applyBorder="1" applyAlignment="1">
      <alignment horizontal="center"/>
    </xf>
    <xf numFmtId="0" fontId="8" fillId="18" borderId="15" xfId="0" applyFont="1" applyFill="1" applyBorder="1" applyAlignment="1">
      <alignment horizontal="center"/>
    </xf>
    <xf numFmtId="0" fontId="8" fillId="18" borderId="15" xfId="0" applyFont="1" applyFill="1" applyBorder="1"/>
    <xf numFmtId="0" fontId="8" fillId="18" borderId="9" xfId="0" applyFont="1" applyFill="1" applyBorder="1"/>
    <xf numFmtId="0" fontId="3" fillId="18" borderId="1" xfId="0" applyFont="1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3" fillId="18" borderId="9" xfId="0" applyFont="1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5" xfId="0" applyFill="1" applyBorder="1"/>
    <xf numFmtId="0" fontId="0" fillId="18" borderId="9" xfId="0" applyFill="1" applyBorder="1"/>
    <xf numFmtId="0" fontId="3" fillId="19" borderId="1" xfId="0" applyFont="1" applyFill="1" applyBorder="1" applyAlignment="1">
      <alignment horizontal="center"/>
    </xf>
    <xf numFmtId="0" fontId="2" fillId="19" borderId="9" xfId="0" applyFont="1" applyFill="1" applyBorder="1" applyAlignment="1">
      <alignment horizontal="center"/>
    </xf>
    <xf numFmtId="0" fontId="3" fillId="19" borderId="9" xfId="0" applyFont="1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5" xfId="0" applyFill="1" applyBorder="1"/>
    <xf numFmtId="0" fontId="0" fillId="19" borderId="9" xfId="0" applyFill="1" applyBorder="1"/>
    <xf numFmtId="0" fontId="3" fillId="20" borderId="1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0" fontId="3" fillId="20" borderId="9" xfId="0" applyFont="1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0" borderId="15" xfId="0" applyFill="1" applyBorder="1"/>
    <xf numFmtId="0" fontId="0" fillId="20" borderId="9" xfId="0" applyFill="1" applyBorder="1"/>
    <xf numFmtId="0" fontId="9" fillId="10" borderId="9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10" fillId="10" borderId="15" xfId="0" applyFont="1" applyFill="1" applyBorder="1"/>
    <xf numFmtId="0" fontId="10" fillId="10" borderId="9" xfId="0" applyFont="1" applyFill="1" applyBorder="1"/>
    <xf numFmtId="0" fontId="3" fillId="21" borderId="1" xfId="0" applyFont="1" applyFill="1" applyBorder="1" applyAlignment="1">
      <alignment horizontal="center"/>
    </xf>
    <xf numFmtId="0" fontId="2" fillId="21" borderId="9" xfId="0" applyFont="1" applyFill="1" applyBorder="1" applyAlignment="1">
      <alignment horizontal="center"/>
    </xf>
    <xf numFmtId="0" fontId="3" fillId="21" borderId="9" xfId="0" applyFont="1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5" xfId="0" applyFill="1" applyBorder="1"/>
    <xf numFmtId="0" fontId="0" fillId="21" borderId="9" xfId="0" applyFill="1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8000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Driver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Sheet1!$D$2:$D$18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27</c:v>
                </c:pt>
                <c:pt idx="1">
                  <c:v>71</c:v>
                </c:pt>
                <c:pt idx="2">
                  <c:v>120</c:v>
                </c:pt>
                <c:pt idx="3">
                  <c:v>164</c:v>
                </c:pt>
                <c:pt idx="4">
                  <c:v>218</c:v>
                </c:pt>
                <c:pt idx="5">
                  <c:v>262</c:v>
                </c:pt>
                <c:pt idx="6">
                  <c:v>306</c:v>
                </c:pt>
                <c:pt idx="7">
                  <c:v>323</c:v>
                </c:pt>
                <c:pt idx="8">
                  <c:v>372</c:v>
                </c:pt>
                <c:pt idx="9">
                  <c:v>414</c:v>
                </c:pt>
                <c:pt idx="10">
                  <c:v>457</c:v>
                </c:pt>
                <c:pt idx="11">
                  <c:v>506</c:v>
                </c:pt>
                <c:pt idx="12">
                  <c:v>554</c:v>
                </c:pt>
                <c:pt idx="13">
                  <c:v>603</c:v>
                </c:pt>
                <c:pt idx="14">
                  <c:v>662</c:v>
                </c:pt>
                <c:pt idx="15">
                  <c:v>672</c:v>
                </c:pt>
                <c:pt idx="16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B-469C-81A1-401FF600799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Bottas</c:v>
                </c:pt>
              </c:strCache>
            </c:strRef>
          </c:tx>
          <c:spPr>
            <a:ln w="25400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Sheet1!$J$2:$J$18</c:f>
              <c:numCache>
                <c:formatCode>General</c:formatCode>
                <c:ptCount val="17"/>
                <c:pt idx="0">
                  <c:v>44</c:v>
                </c:pt>
                <c:pt idx="1">
                  <c:v>77</c:v>
                </c:pt>
                <c:pt idx="2">
                  <c:v>103</c:v>
                </c:pt>
                <c:pt idx="3">
                  <c:v>106</c:v>
                </c:pt>
                <c:pt idx="4">
                  <c:v>138</c:v>
                </c:pt>
                <c:pt idx="5">
                  <c:v>169</c:v>
                </c:pt>
                <c:pt idx="6">
                  <c:v>200</c:v>
                </c:pt>
                <c:pt idx="7">
                  <c:v>220</c:v>
                </c:pt>
                <c:pt idx="8">
                  <c:v>261</c:v>
                </c:pt>
                <c:pt idx="9">
                  <c:v>315</c:v>
                </c:pt>
                <c:pt idx="10">
                  <c:v>315</c:v>
                </c:pt>
                <c:pt idx="11">
                  <c:v>346</c:v>
                </c:pt>
                <c:pt idx="12">
                  <c:v>378</c:v>
                </c:pt>
                <c:pt idx="13">
                  <c:v>374</c:v>
                </c:pt>
                <c:pt idx="14">
                  <c:v>386</c:v>
                </c:pt>
                <c:pt idx="15">
                  <c:v>399</c:v>
                </c:pt>
                <c:pt idx="16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0B-469C-81A1-401FF600799A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Vettel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Sheet1!$N$2:$N$18</c:f>
              <c:numCache>
                <c:formatCode>General</c:formatCode>
                <c:ptCount val="17"/>
                <c:pt idx="0">
                  <c:v>6</c:v>
                </c:pt>
                <c:pt idx="1">
                  <c:v>-3</c:v>
                </c:pt>
                <c:pt idx="2">
                  <c:v>18</c:v>
                </c:pt>
                <c:pt idx="3">
                  <c:v>24</c:v>
                </c:pt>
                <c:pt idx="4">
                  <c:v>26</c:v>
                </c:pt>
                <c:pt idx="5">
                  <c:v>46</c:v>
                </c:pt>
                <c:pt idx="6">
                  <c:v>54</c:v>
                </c:pt>
                <c:pt idx="7">
                  <c:v>40</c:v>
                </c:pt>
                <c:pt idx="8">
                  <c:v>52</c:v>
                </c:pt>
                <c:pt idx="9">
                  <c:v>57</c:v>
                </c:pt>
                <c:pt idx="10">
                  <c:v>60</c:v>
                </c:pt>
                <c:pt idx="11">
                  <c:v>74</c:v>
                </c:pt>
                <c:pt idx="12">
                  <c:v>81</c:v>
                </c:pt>
                <c:pt idx="13">
                  <c:v>114</c:v>
                </c:pt>
                <c:pt idx="14">
                  <c:v>117</c:v>
                </c:pt>
                <c:pt idx="15">
                  <c:v>125</c:v>
                </c:pt>
                <c:pt idx="1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0B-469C-81A1-401FF600799A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Leclerc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Sheet1!$P$2:$P$18</c:f>
              <c:numCache>
                <c:formatCode>General</c:formatCode>
                <c:ptCount val="17"/>
                <c:pt idx="0">
                  <c:v>41</c:v>
                </c:pt>
                <c:pt idx="1">
                  <c:v>28</c:v>
                </c:pt>
                <c:pt idx="2">
                  <c:v>27</c:v>
                </c:pt>
                <c:pt idx="3">
                  <c:v>60</c:v>
                </c:pt>
                <c:pt idx="4">
                  <c:v>92</c:v>
                </c:pt>
                <c:pt idx="5">
                  <c:v>84</c:v>
                </c:pt>
                <c:pt idx="6">
                  <c:v>88</c:v>
                </c:pt>
                <c:pt idx="7">
                  <c:v>77</c:v>
                </c:pt>
                <c:pt idx="8">
                  <c:v>90</c:v>
                </c:pt>
                <c:pt idx="9">
                  <c:v>114</c:v>
                </c:pt>
                <c:pt idx="10">
                  <c:v>130</c:v>
                </c:pt>
                <c:pt idx="11">
                  <c:v>158</c:v>
                </c:pt>
                <c:pt idx="12">
                  <c:v>195</c:v>
                </c:pt>
                <c:pt idx="13">
                  <c:v>220</c:v>
                </c:pt>
                <c:pt idx="14">
                  <c:v>231</c:v>
                </c:pt>
                <c:pt idx="15">
                  <c:v>228</c:v>
                </c:pt>
                <c:pt idx="1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0B-469C-81A1-401FF600799A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Verstappen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Sheet1!$T$2:$T$18</c:f>
              <c:numCache>
                <c:formatCode>General</c:formatCode>
                <c:ptCount val="17"/>
                <c:pt idx="0">
                  <c:v>-2</c:v>
                </c:pt>
                <c:pt idx="1">
                  <c:v>29</c:v>
                </c:pt>
                <c:pt idx="2">
                  <c:v>70</c:v>
                </c:pt>
                <c:pt idx="3">
                  <c:v>112</c:v>
                </c:pt>
                <c:pt idx="4">
                  <c:v>164</c:v>
                </c:pt>
                <c:pt idx="5">
                  <c:v>211</c:v>
                </c:pt>
                <c:pt idx="6">
                  <c:v>243</c:v>
                </c:pt>
                <c:pt idx="7">
                  <c:v>239</c:v>
                </c:pt>
                <c:pt idx="8">
                  <c:v>237</c:v>
                </c:pt>
                <c:pt idx="9">
                  <c:v>278</c:v>
                </c:pt>
                <c:pt idx="10">
                  <c:v>320</c:v>
                </c:pt>
                <c:pt idx="11">
                  <c:v>352</c:v>
                </c:pt>
                <c:pt idx="12">
                  <c:v>350</c:v>
                </c:pt>
                <c:pt idx="13">
                  <c:v>368</c:v>
                </c:pt>
                <c:pt idx="14">
                  <c:v>415</c:v>
                </c:pt>
                <c:pt idx="15">
                  <c:v>413</c:v>
                </c:pt>
                <c:pt idx="16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0B-469C-81A1-401FF600799A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Albon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Sheet1!$V$2:$V$18</c:f>
              <c:numCache>
                <c:formatCode>General</c:formatCode>
                <c:ptCount val="17"/>
                <c:pt idx="0">
                  <c:v>3</c:v>
                </c:pt>
                <c:pt idx="1">
                  <c:v>27</c:v>
                </c:pt>
                <c:pt idx="2">
                  <c:v>50</c:v>
                </c:pt>
                <c:pt idx="3">
                  <c:v>65</c:v>
                </c:pt>
                <c:pt idx="4">
                  <c:v>89</c:v>
                </c:pt>
                <c:pt idx="5">
                  <c:v>108</c:v>
                </c:pt>
                <c:pt idx="6">
                  <c:v>124</c:v>
                </c:pt>
                <c:pt idx="7">
                  <c:v>123</c:v>
                </c:pt>
                <c:pt idx="8">
                  <c:v>159</c:v>
                </c:pt>
                <c:pt idx="9">
                  <c:v>175</c:v>
                </c:pt>
                <c:pt idx="10">
                  <c:v>169</c:v>
                </c:pt>
                <c:pt idx="11">
                  <c:v>168</c:v>
                </c:pt>
                <c:pt idx="12">
                  <c:v>170</c:v>
                </c:pt>
                <c:pt idx="13">
                  <c:v>186</c:v>
                </c:pt>
                <c:pt idx="14">
                  <c:v>214</c:v>
                </c:pt>
                <c:pt idx="15">
                  <c:v>238</c:v>
                </c:pt>
                <c:pt idx="16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0B-469C-81A1-401FF600799A}"/>
            </c:ext>
          </c:extLst>
        </c:ser>
        <c:ser>
          <c:idx val="6"/>
          <c:order val="6"/>
          <c:tx>
            <c:strRef>
              <c:f>Sheet1!$Y$1</c:f>
              <c:strCache>
                <c:ptCount val="1"/>
                <c:pt idx="0">
                  <c:v>Sainz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Sheet1!$Z$2:$Z$18</c:f>
              <c:numCache>
                <c:formatCode>General</c:formatCode>
                <c:ptCount val="17"/>
                <c:pt idx="0">
                  <c:v>23</c:v>
                </c:pt>
                <c:pt idx="1">
                  <c:v>34</c:v>
                </c:pt>
                <c:pt idx="2">
                  <c:v>45</c:v>
                </c:pt>
                <c:pt idx="3">
                  <c:v>43</c:v>
                </c:pt>
                <c:pt idx="4">
                  <c:v>45</c:v>
                </c:pt>
                <c:pt idx="5">
                  <c:v>68</c:v>
                </c:pt>
                <c:pt idx="6">
                  <c:v>62</c:v>
                </c:pt>
                <c:pt idx="7">
                  <c:v>99</c:v>
                </c:pt>
                <c:pt idx="8">
                  <c:v>91</c:v>
                </c:pt>
                <c:pt idx="9">
                  <c:v>91</c:v>
                </c:pt>
                <c:pt idx="10">
                  <c:v>119</c:v>
                </c:pt>
                <c:pt idx="11">
                  <c:v>142</c:v>
                </c:pt>
                <c:pt idx="12">
                  <c:v>162</c:v>
                </c:pt>
                <c:pt idx="13">
                  <c:v>188</c:v>
                </c:pt>
                <c:pt idx="14">
                  <c:v>221</c:v>
                </c:pt>
                <c:pt idx="15">
                  <c:v>253</c:v>
                </c:pt>
                <c:pt idx="1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0B-469C-81A1-401FF600799A}"/>
            </c:ext>
          </c:extLst>
        </c:ser>
        <c:ser>
          <c:idx val="7"/>
          <c:order val="7"/>
          <c:tx>
            <c:strRef>
              <c:f>Sheet1!$AA$1</c:f>
              <c:strCache>
                <c:ptCount val="1"/>
                <c:pt idx="0">
                  <c:v>Norris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Sheet1!$AB$2:$AB$18</c:f>
              <c:numCache>
                <c:formatCode>General</c:formatCode>
                <c:ptCount val="17"/>
                <c:pt idx="0">
                  <c:v>36</c:v>
                </c:pt>
                <c:pt idx="1">
                  <c:v>66</c:v>
                </c:pt>
                <c:pt idx="2">
                  <c:v>65</c:v>
                </c:pt>
                <c:pt idx="3">
                  <c:v>90</c:v>
                </c:pt>
                <c:pt idx="4">
                  <c:v>109</c:v>
                </c:pt>
                <c:pt idx="5">
                  <c:v>113</c:v>
                </c:pt>
                <c:pt idx="6">
                  <c:v>133</c:v>
                </c:pt>
                <c:pt idx="7">
                  <c:v>168</c:v>
                </c:pt>
                <c:pt idx="8">
                  <c:v>192</c:v>
                </c:pt>
                <c:pt idx="9">
                  <c:v>192</c:v>
                </c:pt>
                <c:pt idx="10">
                  <c:v>185</c:v>
                </c:pt>
                <c:pt idx="11">
                  <c:v>182</c:v>
                </c:pt>
                <c:pt idx="12">
                  <c:v>196</c:v>
                </c:pt>
                <c:pt idx="13">
                  <c:v>220</c:v>
                </c:pt>
                <c:pt idx="14">
                  <c:v>253</c:v>
                </c:pt>
                <c:pt idx="15">
                  <c:v>267</c:v>
                </c:pt>
                <c:pt idx="16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0B-469C-81A1-401FF600799A}"/>
            </c:ext>
          </c:extLst>
        </c:ser>
        <c:ser>
          <c:idx val="8"/>
          <c:order val="8"/>
          <c:tx>
            <c:strRef>
              <c:f>Sheet1!$AE$1</c:f>
              <c:strCache>
                <c:ptCount val="1"/>
                <c:pt idx="0">
                  <c:v>Ricciardo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Sheet1!$AF$2:$AF$18</c:f>
              <c:numCache>
                <c:formatCode>General</c:formatCode>
                <c:ptCount val="17"/>
                <c:pt idx="0">
                  <c:v>-9</c:v>
                </c:pt>
                <c:pt idx="1">
                  <c:v>4</c:v>
                </c:pt>
                <c:pt idx="2">
                  <c:v>22</c:v>
                </c:pt>
                <c:pt idx="3">
                  <c:v>54</c:v>
                </c:pt>
                <c:pt idx="4">
                  <c:v>56</c:v>
                </c:pt>
                <c:pt idx="5">
                  <c:v>68</c:v>
                </c:pt>
                <c:pt idx="6">
                  <c:v>101</c:v>
                </c:pt>
                <c:pt idx="7">
                  <c:v>124</c:v>
                </c:pt>
                <c:pt idx="8">
                  <c:v>156</c:v>
                </c:pt>
                <c:pt idx="9">
                  <c:v>181</c:v>
                </c:pt>
                <c:pt idx="10">
                  <c:v>231</c:v>
                </c:pt>
                <c:pt idx="11">
                  <c:v>242</c:v>
                </c:pt>
                <c:pt idx="12">
                  <c:v>276</c:v>
                </c:pt>
                <c:pt idx="13">
                  <c:v>282</c:v>
                </c:pt>
                <c:pt idx="14">
                  <c:v>300</c:v>
                </c:pt>
                <c:pt idx="15">
                  <c:v>339</c:v>
                </c:pt>
                <c:pt idx="16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0B-469C-81A1-401FF600799A}"/>
            </c:ext>
          </c:extLst>
        </c:ser>
        <c:ser>
          <c:idx val="9"/>
          <c:order val="9"/>
          <c:tx>
            <c:strRef>
              <c:f>Sheet1!$AG$1</c:f>
              <c:strCache>
                <c:ptCount val="1"/>
                <c:pt idx="0">
                  <c:v>Ocon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Sheet1!$AH$2:$AH$18</c:f>
              <c:numCache>
                <c:formatCode>General</c:formatCode>
                <c:ptCount val="17"/>
                <c:pt idx="0">
                  <c:v>20</c:v>
                </c:pt>
                <c:pt idx="1">
                  <c:v>16</c:v>
                </c:pt>
                <c:pt idx="2">
                  <c:v>19</c:v>
                </c:pt>
                <c:pt idx="3">
                  <c:v>39</c:v>
                </c:pt>
                <c:pt idx="4">
                  <c:v>59</c:v>
                </c:pt>
                <c:pt idx="5">
                  <c:v>66</c:v>
                </c:pt>
                <c:pt idx="6">
                  <c:v>87</c:v>
                </c:pt>
                <c:pt idx="7">
                  <c:v>102</c:v>
                </c:pt>
                <c:pt idx="8">
                  <c:v>91</c:v>
                </c:pt>
                <c:pt idx="9">
                  <c:v>105</c:v>
                </c:pt>
                <c:pt idx="10">
                  <c:v>97</c:v>
                </c:pt>
                <c:pt idx="11">
                  <c:v>113</c:v>
                </c:pt>
                <c:pt idx="12">
                  <c:v>100</c:v>
                </c:pt>
                <c:pt idx="13">
                  <c:v>100</c:v>
                </c:pt>
                <c:pt idx="14">
                  <c:v>106</c:v>
                </c:pt>
                <c:pt idx="15">
                  <c:v>140</c:v>
                </c:pt>
                <c:pt idx="1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0B-469C-81A1-401FF600799A}"/>
            </c:ext>
          </c:extLst>
        </c:ser>
        <c:ser>
          <c:idx val="10"/>
          <c:order val="10"/>
          <c:tx>
            <c:strRef>
              <c:f>Sheet1!$AK$1</c:f>
              <c:strCache>
                <c:ptCount val="1"/>
                <c:pt idx="0">
                  <c:v>Kvyat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Sheet1!$AL$2:$AL$18</c:f>
              <c:numCache>
                <c:formatCode>General</c:formatCode>
                <c:ptCount val="17"/>
                <c:pt idx="0">
                  <c:v>5</c:v>
                </c:pt>
                <c:pt idx="1">
                  <c:v>18</c:v>
                </c:pt>
                <c:pt idx="2">
                  <c:v>33</c:v>
                </c:pt>
                <c:pt idx="3">
                  <c:v>20</c:v>
                </c:pt>
                <c:pt idx="4">
                  <c:v>36</c:v>
                </c:pt>
                <c:pt idx="5">
                  <c:v>39</c:v>
                </c:pt>
                <c:pt idx="6">
                  <c:v>44</c:v>
                </c:pt>
                <c:pt idx="7">
                  <c:v>53</c:v>
                </c:pt>
                <c:pt idx="8">
                  <c:v>77</c:v>
                </c:pt>
                <c:pt idx="9">
                  <c:v>93</c:v>
                </c:pt>
                <c:pt idx="10">
                  <c:v>94</c:v>
                </c:pt>
                <c:pt idx="11">
                  <c:v>92</c:v>
                </c:pt>
                <c:pt idx="12">
                  <c:v>122</c:v>
                </c:pt>
                <c:pt idx="13">
                  <c:v>135</c:v>
                </c:pt>
                <c:pt idx="14">
                  <c:v>138</c:v>
                </c:pt>
                <c:pt idx="15">
                  <c:v>156</c:v>
                </c:pt>
                <c:pt idx="1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0B-469C-81A1-401FF600799A}"/>
            </c:ext>
          </c:extLst>
        </c:ser>
        <c:ser>
          <c:idx val="11"/>
          <c:order val="11"/>
          <c:tx>
            <c:strRef>
              <c:f>Sheet1!$AM$1</c:f>
              <c:strCache>
                <c:ptCount val="1"/>
                <c:pt idx="0">
                  <c:v>Gasly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Sheet1!$AN$2:$AN$18</c:f>
              <c:numCache>
                <c:formatCode>General</c:formatCode>
                <c:ptCount val="17"/>
                <c:pt idx="0">
                  <c:v>24</c:v>
                </c:pt>
                <c:pt idx="1">
                  <c:v>23</c:v>
                </c:pt>
                <c:pt idx="2">
                  <c:v>14</c:v>
                </c:pt>
                <c:pt idx="3">
                  <c:v>36</c:v>
                </c:pt>
                <c:pt idx="4">
                  <c:v>38</c:v>
                </c:pt>
                <c:pt idx="5">
                  <c:v>52</c:v>
                </c:pt>
                <c:pt idx="6">
                  <c:v>70</c:v>
                </c:pt>
                <c:pt idx="7">
                  <c:v>115</c:v>
                </c:pt>
                <c:pt idx="8">
                  <c:v>101</c:v>
                </c:pt>
                <c:pt idx="9">
                  <c:v>111</c:v>
                </c:pt>
                <c:pt idx="10">
                  <c:v>137</c:v>
                </c:pt>
                <c:pt idx="11">
                  <c:v>166</c:v>
                </c:pt>
                <c:pt idx="12">
                  <c:v>163</c:v>
                </c:pt>
                <c:pt idx="13">
                  <c:v>178</c:v>
                </c:pt>
                <c:pt idx="14">
                  <c:v>202</c:v>
                </c:pt>
                <c:pt idx="15">
                  <c:v>204</c:v>
                </c:pt>
                <c:pt idx="16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0B-469C-81A1-401FF600799A}"/>
            </c:ext>
          </c:extLst>
        </c:ser>
        <c:ser>
          <c:idx val="12"/>
          <c:order val="12"/>
          <c:tx>
            <c:strRef>
              <c:f>Sheet1!$AQ$1</c:f>
              <c:strCache>
                <c:ptCount val="1"/>
                <c:pt idx="0">
                  <c:v>Perez</c:v>
                </c:pt>
              </c:strCache>
            </c:strRef>
          </c:tx>
          <c:spPr>
            <a:ln w="2540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Sheet1!$AR$2:$AR$18</c:f>
              <c:numCache>
                <c:formatCode>General</c:formatCode>
                <c:ptCount val="17"/>
                <c:pt idx="0">
                  <c:v>22</c:v>
                </c:pt>
                <c:pt idx="1">
                  <c:v>45</c:v>
                </c:pt>
                <c:pt idx="2">
                  <c:v>56</c:v>
                </c:pt>
                <c:pt idx="3">
                  <c:v>43</c:v>
                </c:pt>
                <c:pt idx="4">
                  <c:v>55</c:v>
                </c:pt>
                <c:pt idx="5">
                  <c:v>76</c:v>
                </c:pt>
                <c:pt idx="6">
                  <c:v>82</c:v>
                </c:pt>
                <c:pt idx="7">
                  <c:v>86</c:v>
                </c:pt>
                <c:pt idx="8">
                  <c:v>129</c:v>
                </c:pt>
                <c:pt idx="9">
                  <c:v>157</c:v>
                </c:pt>
                <c:pt idx="10">
                  <c:v>190</c:v>
                </c:pt>
                <c:pt idx="11">
                  <c:v>207</c:v>
                </c:pt>
                <c:pt idx="12">
                  <c:v>233</c:v>
                </c:pt>
                <c:pt idx="13">
                  <c:v>278</c:v>
                </c:pt>
                <c:pt idx="14">
                  <c:v>283</c:v>
                </c:pt>
                <c:pt idx="15">
                  <c:v>331</c:v>
                </c:pt>
                <c:pt idx="16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70B-469C-81A1-401FF600799A}"/>
            </c:ext>
          </c:extLst>
        </c:ser>
        <c:ser>
          <c:idx val="13"/>
          <c:order val="13"/>
          <c:tx>
            <c:strRef>
              <c:f>Sheet1!$AS$1</c:f>
              <c:strCache>
                <c:ptCount val="1"/>
                <c:pt idx="0">
                  <c:v>Stroll</c:v>
                </c:pt>
              </c:strCache>
            </c:strRef>
          </c:tx>
          <c:spPr>
            <a:ln w="2540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Sheet1!$AT$2:$AT$18</c:f>
              <c:numCache>
                <c:formatCode>General</c:formatCode>
                <c:ptCount val="17"/>
                <c:pt idx="0">
                  <c:v>-10</c:v>
                </c:pt>
                <c:pt idx="1">
                  <c:v>11</c:v>
                </c:pt>
                <c:pt idx="2">
                  <c:v>38</c:v>
                </c:pt>
                <c:pt idx="3">
                  <c:v>48</c:v>
                </c:pt>
                <c:pt idx="4">
                  <c:v>68</c:v>
                </c:pt>
                <c:pt idx="5">
                  <c:v>105</c:v>
                </c:pt>
                <c:pt idx="6">
                  <c:v>121</c:v>
                </c:pt>
                <c:pt idx="7">
                  <c:v>156</c:v>
                </c:pt>
                <c:pt idx="8">
                  <c:v>148</c:v>
                </c:pt>
                <c:pt idx="9">
                  <c:v>135</c:v>
                </c:pt>
                <c:pt idx="10">
                  <c:v>151</c:v>
                </c:pt>
                <c:pt idx="11">
                  <c:v>138</c:v>
                </c:pt>
                <c:pt idx="12">
                  <c:v>145</c:v>
                </c:pt>
                <c:pt idx="13">
                  <c:v>153</c:v>
                </c:pt>
                <c:pt idx="14">
                  <c:v>140</c:v>
                </c:pt>
                <c:pt idx="15">
                  <c:v>170</c:v>
                </c:pt>
                <c:pt idx="16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70B-469C-81A1-401FF600799A}"/>
            </c:ext>
          </c:extLst>
        </c:ser>
        <c:ser>
          <c:idx val="14"/>
          <c:order val="14"/>
          <c:tx>
            <c:strRef>
              <c:f>Sheet1!$AW$1</c:f>
              <c:strCache>
                <c:ptCount val="1"/>
                <c:pt idx="0">
                  <c:v>Raikkonen</c:v>
                </c:pt>
              </c:strCache>
            </c:strRef>
          </c:tx>
          <c:spPr>
            <a:ln w="25400" cap="rnd">
              <a:solidFill>
                <a:srgbClr val="8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Sheet1!$AX$2:$AX$18</c:f>
              <c:numCache>
                <c:formatCode>General</c:formatCode>
                <c:ptCount val="17"/>
                <c:pt idx="0">
                  <c:v>-14</c:v>
                </c:pt>
                <c:pt idx="1">
                  <c:v>3</c:v>
                </c:pt>
                <c:pt idx="2">
                  <c:v>18</c:v>
                </c:pt>
                <c:pt idx="3">
                  <c:v>19</c:v>
                </c:pt>
                <c:pt idx="4">
                  <c:v>34</c:v>
                </c:pt>
                <c:pt idx="5">
                  <c:v>42</c:v>
                </c:pt>
                <c:pt idx="6">
                  <c:v>57</c:v>
                </c:pt>
                <c:pt idx="7">
                  <c:v>67</c:v>
                </c:pt>
                <c:pt idx="8">
                  <c:v>85</c:v>
                </c:pt>
                <c:pt idx="9">
                  <c:v>97</c:v>
                </c:pt>
                <c:pt idx="10">
                  <c:v>109</c:v>
                </c:pt>
                <c:pt idx="11">
                  <c:v>126</c:v>
                </c:pt>
                <c:pt idx="12">
                  <c:v>145</c:v>
                </c:pt>
                <c:pt idx="13">
                  <c:v>147</c:v>
                </c:pt>
                <c:pt idx="14">
                  <c:v>156</c:v>
                </c:pt>
                <c:pt idx="15">
                  <c:v>166</c:v>
                </c:pt>
                <c:pt idx="16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70B-469C-81A1-401FF600799A}"/>
            </c:ext>
          </c:extLst>
        </c:ser>
        <c:ser>
          <c:idx val="15"/>
          <c:order val="15"/>
          <c:tx>
            <c:strRef>
              <c:f>Sheet1!$AY$1</c:f>
              <c:strCache>
                <c:ptCount val="1"/>
                <c:pt idx="0">
                  <c:v>Giovanazzi</c:v>
                </c:pt>
              </c:strCache>
            </c:strRef>
          </c:tx>
          <c:spPr>
            <a:ln w="25400" cap="rnd">
              <a:solidFill>
                <a:srgbClr val="8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Sheet1!$AZ$2:$AZ$18</c:f>
              <c:numCache>
                <c:formatCode>General</c:formatCode>
                <c:ptCount val="17"/>
                <c:pt idx="0">
                  <c:v>19</c:v>
                </c:pt>
                <c:pt idx="1">
                  <c:v>31</c:v>
                </c:pt>
                <c:pt idx="2">
                  <c:v>39</c:v>
                </c:pt>
                <c:pt idx="3">
                  <c:v>48</c:v>
                </c:pt>
                <c:pt idx="4">
                  <c:v>56</c:v>
                </c:pt>
                <c:pt idx="5">
                  <c:v>66</c:v>
                </c:pt>
                <c:pt idx="6">
                  <c:v>52</c:v>
                </c:pt>
                <c:pt idx="7">
                  <c:v>58</c:v>
                </c:pt>
                <c:pt idx="8">
                  <c:v>44</c:v>
                </c:pt>
                <c:pt idx="9">
                  <c:v>61</c:v>
                </c:pt>
                <c:pt idx="10">
                  <c:v>78</c:v>
                </c:pt>
                <c:pt idx="11">
                  <c:v>84</c:v>
                </c:pt>
                <c:pt idx="12">
                  <c:v>97</c:v>
                </c:pt>
                <c:pt idx="13">
                  <c:v>86</c:v>
                </c:pt>
                <c:pt idx="14">
                  <c:v>90</c:v>
                </c:pt>
                <c:pt idx="15">
                  <c:v>100</c:v>
                </c:pt>
                <c:pt idx="1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70B-469C-81A1-401FF600799A}"/>
            </c:ext>
          </c:extLst>
        </c:ser>
        <c:ser>
          <c:idx val="16"/>
          <c:order val="16"/>
          <c:tx>
            <c:strRef>
              <c:f>Sheet1!$BC$1</c:f>
              <c:strCache>
                <c:ptCount val="1"/>
                <c:pt idx="0">
                  <c:v>Grosjean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Sheet1!$BD$2:$BD$18</c:f>
              <c:numCache>
                <c:formatCode>General</c:formatCode>
                <c:ptCount val="17"/>
                <c:pt idx="0">
                  <c:v>-11</c:v>
                </c:pt>
                <c:pt idx="1">
                  <c:v>-5</c:v>
                </c:pt>
                <c:pt idx="2">
                  <c:v>1</c:v>
                </c:pt>
                <c:pt idx="3">
                  <c:v>8</c:v>
                </c:pt>
                <c:pt idx="4">
                  <c:v>13</c:v>
                </c:pt>
                <c:pt idx="5">
                  <c:v>13</c:v>
                </c:pt>
                <c:pt idx="6">
                  <c:v>24</c:v>
                </c:pt>
                <c:pt idx="7">
                  <c:v>37</c:v>
                </c:pt>
                <c:pt idx="8">
                  <c:v>51</c:v>
                </c:pt>
                <c:pt idx="9">
                  <c:v>54</c:v>
                </c:pt>
                <c:pt idx="10">
                  <c:v>71</c:v>
                </c:pt>
                <c:pt idx="11">
                  <c:v>77</c:v>
                </c:pt>
                <c:pt idx="12">
                  <c:v>88</c:v>
                </c:pt>
                <c:pt idx="13">
                  <c:v>74</c:v>
                </c:pt>
                <c:pt idx="14">
                  <c:v>60</c:v>
                </c:pt>
                <c:pt idx="15">
                  <c:v>68</c:v>
                </c:pt>
                <c:pt idx="1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70B-469C-81A1-401FF600799A}"/>
            </c:ext>
          </c:extLst>
        </c:ser>
        <c:ser>
          <c:idx val="17"/>
          <c:order val="17"/>
          <c:tx>
            <c:strRef>
              <c:f>Sheet1!$BE$1</c:f>
              <c:strCache>
                <c:ptCount val="1"/>
                <c:pt idx="0">
                  <c:v>Magnussen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Sheet1!$BF$2:$BF$18</c:f>
              <c:numCache>
                <c:formatCode>General</c:formatCode>
                <c:ptCount val="17"/>
                <c:pt idx="0">
                  <c:v>-14</c:v>
                </c:pt>
                <c:pt idx="1">
                  <c:v>0</c:v>
                </c:pt>
                <c:pt idx="2">
                  <c:v>18</c:v>
                </c:pt>
                <c:pt idx="3">
                  <c:v>6</c:v>
                </c:pt>
                <c:pt idx="4">
                  <c:v>-8</c:v>
                </c:pt>
                <c:pt idx="5">
                  <c:v>1</c:v>
                </c:pt>
                <c:pt idx="6">
                  <c:v>9</c:v>
                </c:pt>
                <c:pt idx="7">
                  <c:v>-2</c:v>
                </c:pt>
                <c:pt idx="8">
                  <c:v>-16</c:v>
                </c:pt>
                <c:pt idx="9">
                  <c:v>-1</c:v>
                </c:pt>
                <c:pt idx="10">
                  <c:v>8</c:v>
                </c:pt>
                <c:pt idx="11">
                  <c:v>19</c:v>
                </c:pt>
                <c:pt idx="12">
                  <c:v>5</c:v>
                </c:pt>
                <c:pt idx="13">
                  <c:v>8</c:v>
                </c:pt>
                <c:pt idx="14">
                  <c:v>17</c:v>
                </c:pt>
                <c:pt idx="15">
                  <c:v>24</c:v>
                </c:pt>
                <c:pt idx="1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70B-469C-81A1-401FF600799A}"/>
            </c:ext>
          </c:extLst>
        </c:ser>
        <c:ser>
          <c:idx val="18"/>
          <c:order val="18"/>
          <c:tx>
            <c:strRef>
              <c:f>Sheet1!$BI$1</c:f>
              <c:strCache>
                <c:ptCount val="1"/>
                <c:pt idx="0">
                  <c:v>Russell</c:v>
                </c:pt>
              </c:strCache>
            </c:strRef>
          </c:tx>
          <c:spPr>
            <a:ln w="25400" cap="rnd">
              <a:solidFill>
                <a:srgbClr val="CC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Sheet1!$BJ$2:$BJ$18</c:f>
              <c:numCache>
                <c:formatCode>General</c:formatCode>
                <c:ptCount val="17"/>
                <c:pt idx="0">
                  <c:v>-12</c:v>
                </c:pt>
                <c:pt idx="1">
                  <c:v>-9</c:v>
                </c:pt>
                <c:pt idx="2">
                  <c:v>-6</c:v>
                </c:pt>
                <c:pt idx="3">
                  <c:v>12</c:v>
                </c:pt>
                <c:pt idx="4">
                  <c:v>17</c:v>
                </c:pt>
                <c:pt idx="5">
                  <c:v>26</c:v>
                </c:pt>
                <c:pt idx="6">
                  <c:v>15</c:v>
                </c:pt>
                <c:pt idx="7">
                  <c:v>29</c:v>
                </c:pt>
                <c:pt idx="8">
                  <c:v>46</c:v>
                </c:pt>
                <c:pt idx="9">
                  <c:v>46</c:v>
                </c:pt>
                <c:pt idx="10">
                  <c:v>34</c:v>
                </c:pt>
                <c:pt idx="11">
                  <c:v>42</c:v>
                </c:pt>
                <c:pt idx="12">
                  <c:v>31</c:v>
                </c:pt>
                <c:pt idx="13">
                  <c:v>46</c:v>
                </c:pt>
                <c:pt idx="14">
                  <c:v>58</c:v>
                </c:pt>
                <c:pt idx="15">
                  <c:v>65</c:v>
                </c:pt>
                <c:pt idx="1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70B-469C-81A1-401FF600799A}"/>
            </c:ext>
          </c:extLst>
        </c:ser>
        <c:ser>
          <c:idx val="19"/>
          <c:order val="19"/>
          <c:tx>
            <c:strRef>
              <c:f>Sheet1!$BK$1</c:f>
              <c:strCache>
                <c:ptCount val="1"/>
                <c:pt idx="0">
                  <c:v>Latifi</c:v>
                </c:pt>
              </c:strCache>
            </c:strRef>
          </c:tx>
          <c:spPr>
            <a:ln w="25400" cap="rnd">
              <a:solidFill>
                <a:srgbClr val="CC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Sheet1!$BL$2:$BL$18</c:f>
              <c:numCache>
                <c:formatCode>General</c:formatCode>
                <c:ptCount val="17"/>
                <c:pt idx="0">
                  <c:v>15</c:v>
                </c:pt>
                <c:pt idx="1">
                  <c:v>19</c:v>
                </c:pt>
                <c:pt idx="2">
                  <c:v>18</c:v>
                </c:pt>
                <c:pt idx="3">
                  <c:v>26</c:v>
                </c:pt>
                <c:pt idx="4">
                  <c:v>27</c:v>
                </c:pt>
                <c:pt idx="5">
                  <c:v>31</c:v>
                </c:pt>
                <c:pt idx="6">
                  <c:v>42</c:v>
                </c:pt>
                <c:pt idx="7">
                  <c:v>57</c:v>
                </c:pt>
                <c:pt idx="8">
                  <c:v>43</c:v>
                </c:pt>
                <c:pt idx="9">
                  <c:v>56</c:v>
                </c:pt>
                <c:pt idx="10">
                  <c:v>69</c:v>
                </c:pt>
                <c:pt idx="11">
                  <c:v>75</c:v>
                </c:pt>
                <c:pt idx="12">
                  <c:v>90</c:v>
                </c:pt>
                <c:pt idx="13">
                  <c:v>76</c:v>
                </c:pt>
                <c:pt idx="14">
                  <c:v>88</c:v>
                </c:pt>
                <c:pt idx="15">
                  <c:v>76</c:v>
                </c:pt>
                <c:pt idx="1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70B-469C-81A1-401FF6007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Josh Male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Plan 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Sheet1!$Z$25:$Z$44</c:f>
              <c:numCache>
                <c:formatCode>General</c:formatCode>
                <c:ptCount val="20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8</c:v>
                </c:pt>
                <c:pt idx="9">
                  <c:v>1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  <c:pt idx="13">
                  <c:v>11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9-4619-8BCD-31A2E0B3B649}"/>
            </c:ext>
          </c:extLst>
        </c:ser>
        <c:ser>
          <c:idx val="1"/>
          <c:order val="1"/>
          <c:tx>
            <c:strRef>
              <c:f>Sheet1!$AJ$27</c:f>
              <c:strCache>
                <c:ptCount val="1"/>
                <c:pt idx="0">
                  <c:v>Plan B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Sheet1!$BF$25:$BF$44</c:f>
              <c:numCache>
                <c:formatCode>General</c:formatCode>
                <c:ptCount val="20"/>
                <c:pt idx="0">
                  <c:v>17</c:v>
                </c:pt>
                <c:pt idx="1">
                  <c:v>6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10</c:v>
                </c:pt>
                <c:pt idx="9">
                  <c:v>4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11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9-4619-8BCD-31A2E0B3B649}"/>
            </c:ext>
          </c:extLst>
        </c:ser>
        <c:ser>
          <c:idx val="2"/>
          <c:order val="2"/>
          <c:tx>
            <c:strRef>
              <c:f>Sheet1!$BP$27</c:f>
              <c:strCache>
                <c:ptCount val="1"/>
                <c:pt idx="0">
                  <c:v>Plan C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Sheet1!$CL$25:$CL$44</c:f>
              <c:numCache>
                <c:formatCode>General</c:formatCode>
                <c:ptCount val="20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3</c:v>
                </c:pt>
                <c:pt idx="6">
                  <c:v>1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12</c:v>
                </c:pt>
                <c:pt idx="13">
                  <c:v>6</c:v>
                </c:pt>
                <c:pt idx="14">
                  <c:v>9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9-4619-8BCD-31A2E0B3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Josh Male Team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Plan 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Sheet1!$X$25:$X$44</c:f>
              <c:numCache>
                <c:formatCode>General</c:formatCode>
                <c:ptCount val="20"/>
                <c:pt idx="0">
                  <c:v>17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9-49FC-82FE-580CF0A454F9}"/>
            </c:ext>
          </c:extLst>
        </c:ser>
        <c:ser>
          <c:idx val="1"/>
          <c:order val="1"/>
          <c:tx>
            <c:strRef>
              <c:f>Sheet1!$AJ$27</c:f>
              <c:strCache>
                <c:ptCount val="1"/>
                <c:pt idx="0">
                  <c:v>Plan B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Sheet1!$BD$25:$BD$44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3</c:v>
                </c:pt>
                <c:pt idx="8">
                  <c:v>6</c:v>
                </c:pt>
                <c:pt idx="10">
                  <c:v>0</c:v>
                </c:pt>
                <c:pt idx="12">
                  <c:v>8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9-49FC-82FE-580CF0A454F9}"/>
            </c:ext>
          </c:extLst>
        </c:ser>
        <c:ser>
          <c:idx val="2"/>
          <c:order val="2"/>
          <c:tx>
            <c:strRef>
              <c:f>Sheet1!$BP$27</c:f>
              <c:strCache>
                <c:ptCount val="1"/>
                <c:pt idx="0">
                  <c:v>Plan C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Sheet1!$CJ$25:$CJ$44</c:f>
              <c:numCache>
                <c:formatCode>General</c:formatCode>
                <c:ptCount val="20"/>
                <c:pt idx="0">
                  <c:v>0</c:v>
                </c:pt>
                <c:pt idx="2">
                  <c:v>1</c:v>
                </c:pt>
                <c:pt idx="4">
                  <c:v>0</c:v>
                </c:pt>
                <c:pt idx="6">
                  <c:v>2</c:v>
                </c:pt>
                <c:pt idx="8">
                  <c:v>6</c:v>
                </c:pt>
                <c:pt idx="10">
                  <c:v>0</c:v>
                </c:pt>
                <c:pt idx="12">
                  <c:v>8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9-49FC-82FE-580CF0A45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Josh Male Turbo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Sheet1!$D$27</c:f>
              <c:strCache>
                <c:ptCount val="1"/>
                <c:pt idx="0">
                  <c:v>Plan A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Sheet1!$AA$25:$AA$44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1-4356-80F5-F91D2A98B862}"/>
            </c:ext>
          </c:extLst>
        </c:ser>
        <c:ser>
          <c:idx val="1"/>
          <c:order val="1"/>
          <c:tx>
            <c:strRef>
              <c:f>Sheet1!$AJ$27</c:f>
              <c:strCache>
                <c:ptCount val="1"/>
                <c:pt idx="0">
                  <c:v>Plan B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Sheet1!$BG$25:$BG$44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1-4356-80F5-F91D2A98B862}"/>
            </c:ext>
          </c:extLst>
        </c:ser>
        <c:ser>
          <c:idx val="2"/>
          <c:order val="2"/>
          <c:tx>
            <c:strRef>
              <c:f>Sheet1!$BP$27</c:f>
              <c:strCache>
                <c:ptCount val="1"/>
                <c:pt idx="0">
                  <c:v>Plan C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Sheet1!$CM$25:$CM$44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41-4356-80F5-F91D2A98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Josh Male Team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Sheet1!$CI$53</c:f>
              <c:strCache>
                <c:ptCount val="1"/>
                <c:pt idx="0">
                  <c:v>Plan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Sheet1!$F$54:$V$54</c:f>
              <c:numCache>
                <c:formatCode>General</c:formatCode>
                <c:ptCount val="17"/>
                <c:pt idx="0">
                  <c:v>99.2</c:v>
                </c:pt>
                <c:pt idx="1">
                  <c:v>100.10000000000001</c:v>
                </c:pt>
                <c:pt idx="2">
                  <c:v>86.8</c:v>
                </c:pt>
                <c:pt idx="3">
                  <c:v>90.8</c:v>
                </c:pt>
                <c:pt idx="4">
                  <c:v>100.69999999999999</c:v>
                </c:pt>
                <c:pt idx="5">
                  <c:v>101.4</c:v>
                </c:pt>
                <c:pt idx="6">
                  <c:v>101.69999999999999</c:v>
                </c:pt>
                <c:pt idx="7">
                  <c:v>101.5</c:v>
                </c:pt>
                <c:pt idx="8">
                  <c:v>102</c:v>
                </c:pt>
                <c:pt idx="9">
                  <c:v>102.69999999999999</c:v>
                </c:pt>
                <c:pt idx="10">
                  <c:v>101.8</c:v>
                </c:pt>
                <c:pt idx="11">
                  <c:v>102.69999999999999</c:v>
                </c:pt>
                <c:pt idx="12">
                  <c:v>100.4</c:v>
                </c:pt>
                <c:pt idx="13">
                  <c:v>100.5</c:v>
                </c:pt>
                <c:pt idx="14">
                  <c:v>100.9</c:v>
                </c:pt>
                <c:pt idx="15">
                  <c:v>101.6</c:v>
                </c:pt>
                <c:pt idx="16">
                  <c:v>101.3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9-4731-893A-4EAED5B11D63}"/>
            </c:ext>
          </c:extLst>
        </c:ser>
        <c:ser>
          <c:idx val="1"/>
          <c:order val="1"/>
          <c:tx>
            <c:strRef>
              <c:f>Sheet1!$CI$55</c:f>
              <c:strCache>
                <c:ptCount val="1"/>
                <c:pt idx="0">
                  <c:v>Plan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Sheet1!$AL$54:$BB$54</c:f>
              <c:numCache>
                <c:formatCode>General</c:formatCode>
                <c:ptCount val="17"/>
                <c:pt idx="0">
                  <c:v>99.7</c:v>
                </c:pt>
                <c:pt idx="1">
                  <c:v>46.8</c:v>
                </c:pt>
                <c:pt idx="2">
                  <c:v>46.9</c:v>
                </c:pt>
                <c:pt idx="3">
                  <c:v>37.200000000000003</c:v>
                </c:pt>
                <c:pt idx="4">
                  <c:v>100.30000000000001</c:v>
                </c:pt>
                <c:pt idx="5">
                  <c:v>61.4</c:v>
                </c:pt>
                <c:pt idx="6">
                  <c:v>102.3</c:v>
                </c:pt>
                <c:pt idx="7">
                  <c:v>98.899999999999991</c:v>
                </c:pt>
                <c:pt idx="8">
                  <c:v>99</c:v>
                </c:pt>
                <c:pt idx="9">
                  <c:v>102.3</c:v>
                </c:pt>
                <c:pt idx="10">
                  <c:v>101.7</c:v>
                </c:pt>
                <c:pt idx="11">
                  <c:v>101.5</c:v>
                </c:pt>
                <c:pt idx="12">
                  <c:v>101.99999999999999</c:v>
                </c:pt>
                <c:pt idx="13">
                  <c:v>102.39999999999999</c:v>
                </c:pt>
                <c:pt idx="14">
                  <c:v>103.1</c:v>
                </c:pt>
                <c:pt idx="15">
                  <c:v>103.09999999999998</c:v>
                </c:pt>
                <c:pt idx="16">
                  <c:v>102.39999999999999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9-4731-893A-4EAED5B11D63}"/>
            </c:ext>
          </c:extLst>
        </c:ser>
        <c:ser>
          <c:idx val="2"/>
          <c:order val="2"/>
          <c:tx>
            <c:strRef>
              <c:f>Sheet1!$CI$57</c:f>
              <c:strCache>
                <c:ptCount val="1"/>
                <c:pt idx="0">
                  <c:v>Plan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Sheet1!$BR$54:$CH$54</c:f>
              <c:numCache>
                <c:formatCode>General</c:formatCode>
                <c:ptCount val="17"/>
                <c:pt idx="0">
                  <c:v>99.9</c:v>
                </c:pt>
                <c:pt idx="1">
                  <c:v>32</c:v>
                </c:pt>
                <c:pt idx="2">
                  <c:v>26.1</c:v>
                </c:pt>
                <c:pt idx="3">
                  <c:v>70.2</c:v>
                </c:pt>
                <c:pt idx="4">
                  <c:v>101.4</c:v>
                </c:pt>
                <c:pt idx="5">
                  <c:v>90.600000000000009</c:v>
                </c:pt>
                <c:pt idx="6">
                  <c:v>102.1</c:v>
                </c:pt>
                <c:pt idx="7">
                  <c:v>101.9</c:v>
                </c:pt>
                <c:pt idx="8">
                  <c:v>102.10000000000001</c:v>
                </c:pt>
                <c:pt idx="9">
                  <c:v>102</c:v>
                </c:pt>
                <c:pt idx="10">
                  <c:v>101.89999999999999</c:v>
                </c:pt>
                <c:pt idx="11">
                  <c:v>102.5</c:v>
                </c:pt>
                <c:pt idx="12">
                  <c:v>102.5</c:v>
                </c:pt>
                <c:pt idx="13">
                  <c:v>102.50000000000001</c:v>
                </c:pt>
                <c:pt idx="14">
                  <c:v>102.50000000000001</c:v>
                </c:pt>
                <c:pt idx="15">
                  <c:v>102.5</c:v>
                </c:pt>
                <c:pt idx="16">
                  <c:v>102.5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79-4731-893A-4EAED5B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League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Sheet1!$CI$53</c:f>
              <c:strCache>
                <c:ptCount val="1"/>
                <c:pt idx="0">
                  <c:v>Plan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Sheet1!$CJ$49:$CZ$49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Sheet1!$CJ$53:$CZ$53</c:f>
              <c:numCache>
                <c:formatCode>General</c:formatCode>
                <c:ptCount val="17"/>
                <c:pt idx="0">
                  <c:v>98</c:v>
                </c:pt>
                <c:pt idx="1">
                  <c:v>333</c:v>
                </c:pt>
                <c:pt idx="2">
                  <c:v>457</c:v>
                </c:pt>
                <c:pt idx="3">
                  <c:v>641</c:v>
                </c:pt>
                <c:pt idx="4">
                  <c:v>799</c:v>
                </c:pt>
                <c:pt idx="5">
                  <c:v>982</c:v>
                </c:pt>
                <c:pt idx="6">
                  <c:v>1172</c:v>
                </c:pt>
                <c:pt idx="7">
                  <c:v>1335</c:v>
                </c:pt>
                <c:pt idx="8">
                  <c:v>1499</c:v>
                </c:pt>
                <c:pt idx="9">
                  <c:v>1687</c:v>
                </c:pt>
                <c:pt idx="10">
                  <c:v>1807</c:v>
                </c:pt>
                <c:pt idx="11">
                  <c:v>1937</c:v>
                </c:pt>
                <c:pt idx="12">
                  <c:v>2064</c:v>
                </c:pt>
                <c:pt idx="13">
                  <c:v>2208</c:v>
                </c:pt>
                <c:pt idx="14">
                  <c:v>2370</c:v>
                </c:pt>
                <c:pt idx="15">
                  <c:v>2463</c:v>
                </c:pt>
                <c:pt idx="16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A1-46E1-9731-09723491C324}"/>
            </c:ext>
          </c:extLst>
        </c:ser>
        <c:ser>
          <c:idx val="1"/>
          <c:order val="1"/>
          <c:tx>
            <c:strRef>
              <c:f>Sheet1!$CI$55</c:f>
              <c:strCache>
                <c:ptCount val="1"/>
                <c:pt idx="0">
                  <c:v>Plan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Sheet1!$CJ$55:$CZ$55</c:f>
              <c:numCache>
                <c:formatCode>General</c:formatCode>
                <c:ptCount val="17"/>
                <c:pt idx="0">
                  <c:v>109</c:v>
                </c:pt>
                <c:pt idx="1">
                  <c:v>304</c:v>
                </c:pt>
                <c:pt idx="2">
                  <c:v>414</c:v>
                </c:pt>
                <c:pt idx="3">
                  <c:v>506</c:v>
                </c:pt>
                <c:pt idx="4">
                  <c:v>684</c:v>
                </c:pt>
                <c:pt idx="5">
                  <c:v>897</c:v>
                </c:pt>
                <c:pt idx="6">
                  <c:v>1053</c:v>
                </c:pt>
                <c:pt idx="7">
                  <c:v>1195</c:v>
                </c:pt>
                <c:pt idx="8">
                  <c:v>1345</c:v>
                </c:pt>
                <c:pt idx="9">
                  <c:v>1587</c:v>
                </c:pt>
                <c:pt idx="10">
                  <c:v>1763</c:v>
                </c:pt>
                <c:pt idx="11">
                  <c:v>1881</c:v>
                </c:pt>
                <c:pt idx="12">
                  <c:v>2038</c:v>
                </c:pt>
                <c:pt idx="13">
                  <c:v>2119</c:v>
                </c:pt>
                <c:pt idx="14">
                  <c:v>2337</c:v>
                </c:pt>
                <c:pt idx="15">
                  <c:v>2422</c:v>
                </c:pt>
                <c:pt idx="16">
                  <c:v>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A1-46E1-9731-09723491C324}"/>
            </c:ext>
          </c:extLst>
        </c:ser>
        <c:ser>
          <c:idx val="2"/>
          <c:order val="2"/>
          <c:tx>
            <c:strRef>
              <c:f>Sheet1!$CI$57</c:f>
              <c:strCache>
                <c:ptCount val="1"/>
                <c:pt idx="0">
                  <c:v>Plan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Sheet1!$CJ$57:$CZ$57</c:f>
              <c:numCache>
                <c:formatCode>General</c:formatCode>
                <c:ptCount val="17"/>
                <c:pt idx="0">
                  <c:v>8</c:v>
                </c:pt>
                <c:pt idx="1">
                  <c:v>144</c:v>
                </c:pt>
                <c:pt idx="2">
                  <c:v>274</c:v>
                </c:pt>
                <c:pt idx="3">
                  <c:v>524</c:v>
                </c:pt>
                <c:pt idx="4">
                  <c:v>727</c:v>
                </c:pt>
                <c:pt idx="5">
                  <c:v>927</c:v>
                </c:pt>
                <c:pt idx="6">
                  <c:v>1092</c:v>
                </c:pt>
                <c:pt idx="7">
                  <c:v>1258</c:v>
                </c:pt>
                <c:pt idx="8">
                  <c:v>1412</c:v>
                </c:pt>
                <c:pt idx="9">
                  <c:v>1619</c:v>
                </c:pt>
                <c:pt idx="10">
                  <c:v>1751</c:v>
                </c:pt>
                <c:pt idx="11">
                  <c:v>1882</c:v>
                </c:pt>
                <c:pt idx="12">
                  <c:v>2032</c:v>
                </c:pt>
                <c:pt idx="13">
                  <c:v>2195</c:v>
                </c:pt>
                <c:pt idx="14">
                  <c:v>2400</c:v>
                </c:pt>
                <c:pt idx="15">
                  <c:v>2547</c:v>
                </c:pt>
                <c:pt idx="16">
                  <c:v>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A1-46E1-9731-09723491C324}"/>
            </c:ext>
          </c:extLst>
        </c:ser>
        <c:ser>
          <c:idx val="3"/>
          <c:order val="3"/>
          <c:tx>
            <c:strRef>
              <c:f>Sheet1!$CI$89</c:f>
              <c:strCache>
                <c:ptCount val="1"/>
                <c:pt idx="0">
                  <c:v>Force India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Sheet1!$CJ$89:$CZ$89</c:f>
              <c:numCache>
                <c:formatCode>General</c:formatCode>
                <c:ptCount val="17"/>
                <c:pt idx="0">
                  <c:v>184</c:v>
                </c:pt>
                <c:pt idx="1">
                  <c:v>254</c:v>
                </c:pt>
                <c:pt idx="2">
                  <c:v>300</c:v>
                </c:pt>
                <c:pt idx="3">
                  <c:v>480</c:v>
                </c:pt>
                <c:pt idx="4">
                  <c:v>636</c:v>
                </c:pt>
                <c:pt idx="5">
                  <c:v>729</c:v>
                </c:pt>
                <c:pt idx="6">
                  <c:v>869</c:v>
                </c:pt>
                <c:pt idx="7">
                  <c:v>1026</c:v>
                </c:pt>
                <c:pt idx="8">
                  <c:v>1051</c:v>
                </c:pt>
                <c:pt idx="9">
                  <c:v>1159</c:v>
                </c:pt>
                <c:pt idx="10">
                  <c:v>1251</c:v>
                </c:pt>
                <c:pt idx="11">
                  <c:v>1389</c:v>
                </c:pt>
                <c:pt idx="12">
                  <c:v>1438</c:v>
                </c:pt>
                <c:pt idx="13">
                  <c:v>1560</c:v>
                </c:pt>
                <c:pt idx="14">
                  <c:v>1748</c:v>
                </c:pt>
                <c:pt idx="15">
                  <c:v>1868</c:v>
                </c:pt>
                <c:pt idx="16">
                  <c:v>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A1-46E1-9731-09723491C324}"/>
            </c:ext>
          </c:extLst>
        </c:ser>
        <c:ser>
          <c:idx val="4"/>
          <c:order val="4"/>
          <c:tx>
            <c:strRef>
              <c:f>Sheet1!$CI$91</c:f>
              <c:strCache>
                <c:ptCount val="1"/>
                <c:pt idx="0">
                  <c:v>Force India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Sheet1!$CJ$91:$CZ$91</c:f>
              <c:numCache>
                <c:formatCode>General</c:formatCode>
                <c:ptCount val="17"/>
                <c:pt idx="0">
                  <c:v>230</c:v>
                </c:pt>
                <c:pt idx="1">
                  <c:v>328</c:v>
                </c:pt>
                <c:pt idx="2">
                  <c:v>415</c:v>
                </c:pt>
                <c:pt idx="3">
                  <c:v>506</c:v>
                </c:pt>
                <c:pt idx="4">
                  <c:v>608</c:v>
                </c:pt>
                <c:pt idx="5">
                  <c:v>759</c:v>
                </c:pt>
                <c:pt idx="6">
                  <c:v>833</c:v>
                </c:pt>
                <c:pt idx="7">
                  <c:v>991</c:v>
                </c:pt>
                <c:pt idx="8">
                  <c:v>1059</c:v>
                </c:pt>
                <c:pt idx="9">
                  <c:v>1176</c:v>
                </c:pt>
                <c:pt idx="10">
                  <c:v>1361</c:v>
                </c:pt>
                <c:pt idx="11">
                  <c:v>1545</c:v>
                </c:pt>
                <c:pt idx="12">
                  <c:v>1700</c:v>
                </c:pt>
                <c:pt idx="13">
                  <c:v>1900</c:v>
                </c:pt>
                <c:pt idx="14">
                  <c:v>2075</c:v>
                </c:pt>
                <c:pt idx="15">
                  <c:v>2202</c:v>
                </c:pt>
                <c:pt idx="16">
                  <c:v>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A1-46E1-9731-09723491C324}"/>
            </c:ext>
          </c:extLst>
        </c:ser>
        <c:ser>
          <c:idx val="5"/>
          <c:order val="5"/>
          <c:tx>
            <c:strRef>
              <c:f>Sheet1!$CI$93</c:f>
              <c:strCache>
                <c:ptCount val="1"/>
                <c:pt idx="0">
                  <c:v>Force India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Sheet1!$CJ$93:$CZ$93</c:f>
              <c:numCache>
                <c:formatCode>General</c:formatCode>
                <c:ptCount val="17"/>
                <c:pt idx="0">
                  <c:v>211</c:v>
                </c:pt>
                <c:pt idx="1">
                  <c:v>354</c:v>
                </c:pt>
                <c:pt idx="2">
                  <c:v>462</c:v>
                </c:pt>
                <c:pt idx="3">
                  <c:v>671</c:v>
                </c:pt>
                <c:pt idx="4">
                  <c:v>872</c:v>
                </c:pt>
                <c:pt idx="5">
                  <c:v>979</c:v>
                </c:pt>
                <c:pt idx="6">
                  <c:v>1088</c:v>
                </c:pt>
                <c:pt idx="7">
                  <c:v>1168</c:v>
                </c:pt>
                <c:pt idx="8">
                  <c:v>1269</c:v>
                </c:pt>
                <c:pt idx="9">
                  <c:v>1403</c:v>
                </c:pt>
                <c:pt idx="10">
                  <c:v>1493</c:v>
                </c:pt>
                <c:pt idx="11">
                  <c:v>1587</c:v>
                </c:pt>
                <c:pt idx="12">
                  <c:v>1667</c:v>
                </c:pt>
                <c:pt idx="13">
                  <c:v>1786</c:v>
                </c:pt>
                <c:pt idx="14">
                  <c:v>1986</c:v>
                </c:pt>
                <c:pt idx="15">
                  <c:v>2058</c:v>
                </c:pt>
                <c:pt idx="16">
                  <c:v>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A1-46E1-9731-09723491C324}"/>
            </c:ext>
          </c:extLst>
        </c:ser>
        <c:ser>
          <c:idx val="6"/>
          <c:order val="6"/>
          <c:tx>
            <c:strRef>
              <c:f>Sheet1!$CI$125</c:f>
              <c:strCache>
                <c:ptCount val="1"/>
                <c:pt idx="0">
                  <c:v>Bottas and Hoes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Sheet1!$CJ$125:$CZ$125</c:f>
              <c:numCache>
                <c:formatCode>General</c:formatCode>
                <c:ptCount val="17"/>
                <c:pt idx="0">
                  <c:v>75</c:v>
                </c:pt>
                <c:pt idx="1">
                  <c:v>272</c:v>
                </c:pt>
                <c:pt idx="2">
                  <c:v>431</c:v>
                </c:pt>
                <c:pt idx="3">
                  <c:v>582</c:v>
                </c:pt>
                <c:pt idx="4">
                  <c:v>837</c:v>
                </c:pt>
                <c:pt idx="5">
                  <c:v>987</c:v>
                </c:pt>
                <c:pt idx="6">
                  <c:v>1134</c:v>
                </c:pt>
                <c:pt idx="7">
                  <c:v>1303</c:v>
                </c:pt>
                <c:pt idx="8">
                  <c:v>1342</c:v>
                </c:pt>
                <c:pt idx="9">
                  <c:v>1437</c:v>
                </c:pt>
                <c:pt idx="10">
                  <c:v>1639</c:v>
                </c:pt>
                <c:pt idx="11">
                  <c:v>1737</c:v>
                </c:pt>
                <c:pt idx="12">
                  <c:v>1860</c:v>
                </c:pt>
                <c:pt idx="13">
                  <c:v>1993</c:v>
                </c:pt>
                <c:pt idx="14">
                  <c:v>2120</c:v>
                </c:pt>
                <c:pt idx="15">
                  <c:v>2281</c:v>
                </c:pt>
                <c:pt idx="16">
                  <c:v>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A1-46E1-9731-09723491C324}"/>
            </c:ext>
          </c:extLst>
        </c:ser>
        <c:ser>
          <c:idx val="7"/>
          <c:order val="7"/>
          <c:tx>
            <c:strRef>
              <c:f>Sheet1!$CI$127</c:f>
              <c:strCache>
                <c:ptCount val="1"/>
                <c:pt idx="0">
                  <c:v>Micro Machines Racing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Sheet1!$CJ$127:$CZ$127</c:f>
              <c:numCache>
                <c:formatCode>General</c:formatCode>
                <c:ptCount val="17"/>
                <c:pt idx="0">
                  <c:v>4</c:v>
                </c:pt>
                <c:pt idx="1">
                  <c:v>103</c:v>
                </c:pt>
                <c:pt idx="2">
                  <c:v>230</c:v>
                </c:pt>
                <c:pt idx="3">
                  <c:v>379</c:v>
                </c:pt>
                <c:pt idx="4">
                  <c:v>614</c:v>
                </c:pt>
                <c:pt idx="5">
                  <c:v>761</c:v>
                </c:pt>
                <c:pt idx="6">
                  <c:v>819</c:v>
                </c:pt>
                <c:pt idx="7">
                  <c:v>885</c:v>
                </c:pt>
                <c:pt idx="8">
                  <c:v>968</c:v>
                </c:pt>
                <c:pt idx="9">
                  <c:v>1120</c:v>
                </c:pt>
                <c:pt idx="10">
                  <c:v>1266</c:v>
                </c:pt>
                <c:pt idx="11">
                  <c:v>1382</c:v>
                </c:pt>
                <c:pt idx="12">
                  <c:v>1498</c:v>
                </c:pt>
                <c:pt idx="13">
                  <c:v>1540</c:v>
                </c:pt>
                <c:pt idx="14">
                  <c:v>1692</c:v>
                </c:pt>
                <c:pt idx="15">
                  <c:v>1723</c:v>
                </c:pt>
                <c:pt idx="16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A1-46E1-9731-09723491C324}"/>
            </c:ext>
          </c:extLst>
        </c:ser>
        <c:ser>
          <c:idx val="8"/>
          <c:order val="8"/>
          <c:tx>
            <c:strRef>
              <c:f>Sheet1!$CI$161</c:f>
              <c:strCache>
                <c:ptCount val="1"/>
                <c:pt idx="0">
                  <c:v>Bwoah Racing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Sheet1!$CJ$161:$CZ$161</c:f>
              <c:numCache>
                <c:formatCode>General</c:formatCode>
                <c:ptCount val="17"/>
                <c:pt idx="0">
                  <c:v>109</c:v>
                </c:pt>
                <c:pt idx="1">
                  <c:v>359</c:v>
                </c:pt>
                <c:pt idx="2">
                  <c:v>516</c:v>
                </c:pt>
                <c:pt idx="3">
                  <c:v>602</c:v>
                </c:pt>
                <c:pt idx="4">
                  <c:v>777</c:v>
                </c:pt>
                <c:pt idx="5">
                  <c:v>999</c:v>
                </c:pt>
                <c:pt idx="6">
                  <c:v>1170</c:v>
                </c:pt>
                <c:pt idx="7">
                  <c:v>1337</c:v>
                </c:pt>
                <c:pt idx="8">
                  <c:v>1549</c:v>
                </c:pt>
                <c:pt idx="9">
                  <c:v>1784</c:v>
                </c:pt>
                <c:pt idx="10">
                  <c:v>1913</c:v>
                </c:pt>
                <c:pt idx="11">
                  <c:v>2117</c:v>
                </c:pt>
                <c:pt idx="12">
                  <c:v>2280</c:v>
                </c:pt>
                <c:pt idx="13">
                  <c:v>2484</c:v>
                </c:pt>
                <c:pt idx="14">
                  <c:v>2638</c:v>
                </c:pt>
                <c:pt idx="15">
                  <c:v>2807</c:v>
                </c:pt>
                <c:pt idx="16">
                  <c:v>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A1-46E1-9731-09723491C324}"/>
            </c:ext>
          </c:extLst>
        </c:ser>
        <c:ser>
          <c:idx val="9"/>
          <c:order val="9"/>
          <c:tx>
            <c:strRef>
              <c:f>Sheet1!$CI$163</c:f>
              <c:strCache>
                <c:ptCount val="1"/>
                <c:pt idx="0">
                  <c:v>F1.5 Tesco-Hyundai Bwoah Racing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Sheet1!$CJ$163:$CZ$163</c:f>
              <c:numCache>
                <c:formatCode>General</c:formatCode>
                <c:ptCount val="17"/>
                <c:pt idx="0">
                  <c:v>106</c:v>
                </c:pt>
                <c:pt idx="1">
                  <c:v>308</c:v>
                </c:pt>
                <c:pt idx="2">
                  <c:v>391</c:v>
                </c:pt>
                <c:pt idx="3">
                  <c:v>437</c:v>
                </c:pt>
                <c:pt idx="4">
                  <c:v>538</c:v>
                </c:pt>
                <c:pt idx="5">
                  <c:v>715</c:v>
                </c:pt>
                <c:pt idx="6">
                  <c:v>827</c:v>
                </c:pt>
                <c:pt idx="7">
                  <c:v>1029</c:v>
                </c:pt>
                <c:pt idx="8">
                  <c:v>1144</c:v>
                </c:pt>
                <c:pt idx="9">
                  <c:v>1199</c:v>
                </c:pt>
                <c:pt idx="10">
                  <c:v>1423</c:v>
                </c:pt>
                <c:pt idx="11">
                  <c:v>1543</c:v>
                </c:pt>
                <c:pt idx="12">
                  <c:v>1619</c:v>
                </c:pt>
                <c:pt idx="13">
                  <c:v>1755</c:v>
                </c:pt>
                <c:pt idx="14">
                  <c:v>1895</c:v>
                </c:pt>
                <c:pt idx="15">
                  <c:v>2158</c:v>
                </c:pt>
                <c:pt idx="16">
                  <c:v>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A1-46E1-9731-09723491C324}"/>
            </c:ext>
          </c:extLst>
        </c:ser>
        <c:ser>
          <c:idx val="10"/>
          <c:order val="10"/>
          <c:tx>
            <c:strRef>
              <c:f>Sheet1!$CI$165</c:f>
              <c:strCache>
                <c:ptCount val="1"/>
                <c:pt idx="0">
                  <c:v>Rolex Bwoah Racing Golf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Sheet1!$CJ$165:$CZ$165</c:f>
              <c:numCache>
                <c:formatCode>General</c:formatCode>
                <c:ptCount val="17"/>
                <c:pt idx="0">
                  <c:v>8</c:v>
                </c:pt>
                <c:pt idx="1">
                  <c:v>72</c:v>
                </c:pt>
                <c:pt idx="2">
                  <c:v>138</c:v>
                </c:pt>
                <c:pt idx="3">
                  <c:v>199</c:v>
                </c:pt>
                <c:pt idx="4">
                  <c:v>217</c:v>
                </c:pt>
                <c:pt idx="5">
                  <c:v>255</c:v>
                </c:pt>
                <c:pt idx="6">
                  <c:v>310</c:v>
                </c:pt>
                <c:pt idx="7">
                  <c:v>364</c:v>
                </c:pt>
                <c:pt idx="8">
                  <c:v>406</c:v>
                </c:pt>
                <c:pt idx="9">
                  <c:v>477</c:v>
                </c:pt>
                <c:pt idx="10">
                  <c:v>541</c:v>
                </c:pt>
                <c:pt idx="11">
                  <c:v>598</c:v>
                </c:pt>
                <c:pt idx="12">
                  <c:v>612</c:v>
                </c:pt>
                <c:pt idx="13">
                  <c:v>605</c:v>
                </c:pt>
                <c:pt idx="14">
                  <c:v>656</c:v>
                </c:pt>
                <c:pt idx="15">
                  <c:v>688</c:v>
                </c:pt>
                <c:pt idx="16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1A1-46E1-9731-09723491C324}"/>
            </c:ext>
          </c:extLst>
        </c:ser>
        <c:ser>
          <c:idx val="11"/>
          <c:order val="11"/>
          <c:tx>
            <c:strRef>
              <c:f>Sheet1!$CI$197</c:f>
              <c:strCache>
                <c:ptCount val="1"/>
                <c:pt idx="0">
                  <c:v>What Would Maldonado?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Sheet1!$CJ$197:$CZ$197</c:f>
              <c:numCache>
                <c:formatCode>General</c:formatCode>
                <c:ptCount val="17"/>
                <c:pt idx="0">
                  <c:v>109</c:v>
                </c:pt>
                <c:pt idx="1">
                  <c:v>293</c:v>
                </c:pt>
                <c:pt idx="2">
                  <c:v>482</c:v>
                </c:pt>
                <c:pt idx="3">
                  <c:v>607</c:v>
                </c:pt>
                <c:pt idx="4">
                  <c:v>883</c:v>
                </c:pt>
                <c:pt idx="5">
                  <c:v>1073</c:v>
                </c:pt>
                <c:pt idx="6">
                  <c:v>1243</c:v>
                </c:pt>
                <c:pt idx="7">
                  <c:v>1398</c:v>
                </c:pt>
                <c:pt idx="8">
                  <c:v>1453</c:v>
                </c:pt>
                <c:pt idx="9">
                  <c:v>1562</c:v>
                </c:pt>
                <c:pt idx="10">
                  <c:v>1696</c:v>
                </c:pt>
                <c:pt idx="11">
                  <c:v>1839</c:v>
                </c:pt>
                <c:pt idx="12">
                  <c:v>1950</c:v>
                </c:pt>
                <c:pt idx="13">
                  <c:v>2117</c:v>
                </c:pt>
                <c:pt idx="14">
                  <c:v>2328</c:v>
                </c:pt>
                <c:pt idx="15">
                  <c:v>2455</c:v>
                </c:pt>
                <c:pt idx="16">
                  <c:v>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1A1-46E1-9731-09723491C324}"/>
            </c:ext>
          </c:extLst>
        </c:ser>
        <c:ser>
          <c:idx val="12"/>
          <c:order val="12"/>
          <c:tx>
            <c:strRef>
              <c:f>Sheet1!$CI$199</c:f>
              <c:strCache>
                <c:ptCount val="1"/>
                <c:pt idx="0">
                  <c:v>Perezzing My Buttons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Sheet1!$CJ$199:$CZ$199</c:f>
              <c:numCache>
                <c:formatCode>General</c:formatCode>
                <c:ptCount val="17"/>
                <c:pt idx="0">
                  <c:v>106</c:v>
                </c:pt>
                <c:pt idx="1">
                  <c:v>266</c:v>
                </c:pt>
                <c:pt idx="2">
                  <c:v>414</c:v>
                </c:pt>
                <c:pt idx="3">
                  <c:v>460</c:v>
                </c:pt>
                <c:pt idx="4">
                  <c:v>554</c:v>
                </c:pt>
                <c:pt idx="5">
                  <c:v>715</c:v>
                </c:pt>
                <c:pt idx="6">
                  <c:v>817</c:v>
                </c:pt>
                <c:pt idx="7">
                  <c:v>1022</c:v>
                </c:pt>
                <c:pt idx="8">
                  <c:v>1060</c:v>
                </c:pt>
                <c:pt idx="9">
                  <c:v>1107</c:v>
                </c:pt>
                <c:pt idx="10">
                  <c:v>1297</c:v>
                </c:pt>
                <c:pt idx="11">
                  <c:v>1417</c:v>
                </c:pt>
                <c:pt idx="12">
                  <c:v>1557</c:v>
                </c:pt>
                <c:pt idx="13">
                  <c:v>1739</c:v>
                </c:pt>
                <c:pt idx="14">
                  <c:v>1946</c:v>
                </c:pt>
                <c:pt idx="15">
                  <c:v>2154</c:v>
                </c:pt>
                <c:pt idx="16">
                  <c:v>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01A1-46E1-9731-09723491C324}"/>
            </c:ext>
          </c:extLst>
        </c:ser>
        <c:ser>
          <c:idx val="13"/>
          <c:order val="13"/>
          <c:tx>
            <c:strRef>
              <c:f>Sheet1!$CI$201</c:f>
              <c:strCache>
                <c:ptCount val="1"/>
                <c:pt idx="0">
                  <c:v>The Show Must Grosjean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Sheet1!$CJ$201:$CZ$201</c:f>
              <c:numCache>
                <c:formatCode>General</c:formatCode>
                <c:ptCount val="17"/>
                <c:pt idx="0">
                  <c:v>44</c:v>
                </c:pt>
                <c:pt idx="1">
                  <c:v>121</c:v>
                </c:pt>
                <c:pt idx="2">
                  <c:v>175</c:v>
                </c:pt>
                <c:pt idx="3">
                  <c:v>217</c:v>
                </c:pt>
                <c:pt idx="4">
                  <c:v>238</c:v>
                </c:pt>
                <c:pt idx="5">
                  <c:v>282</c:v>
                </c:pt>
                <c:pt idx="6">
                  <c:v>338</c:v>
                </c:pt>
                <c:pt idx="7">
                  <c:v>396</c:v>
                </c:pt>
                <c:pt idx="8">
                  <c:v>410</c:v>
                </c:pt>
                <c:pt idx="9">
                  <c:v>516</c:v>
                </c:pt>
                <c:pt idx="10">
                  <c:v>614</c:v>
                </c:pt>
                <c:pt idx="11">
                  <c:v>683</c:v>
                </c:pt>
                <c:pt idx="12">
                  <c:v>720</c:v>
                </c:pt>
                <c:pt idx="13">
                  <c:v>688</c:v>
                </c:pt>
                <c:pt idx="14">
                  <c:v>722</c:v>
                </c:pt>
                <c:pt idx="15">
                  <c:v>763</c:v>
                </c:pt>
                <c:pt idx="16">
                  <c:v>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1A1-46E1-9731-09723491C324}"/>
            </c:ext>
          </c:extLst>
        </c:ser>
        <c:ser>
          <c:idx val="14"/>
          <c:order val="14"/>
          <c:tx>
            <c:strRef>
              <c:f>Sheet1!$CI$233</c:f>
              <c:strCache>
                <c:ptCount val="1"/>
                <c:pt idx="0">
                  <c:v>Red Alpha Rosso Honda F1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Sheet1!$CJ$233:$CZ$233</c:f>
              <c:numCache>
                <c:formatCode>General</c:formatCode>
                <c:ptCount val="17"/>
                <c:pt idx="0">
                  <c:v>51</c:v>
                </c:pt>
                <c:pt idx="1">
                  <c:v>181</c:v>
                </c:pt>
                <c:pt idx="2">
                  <c:v>319</c:v>
                </c:pt>
                <c:pt idx="3">
                  <c:v>488</c:v>
                </c:pt>
                <c:pt idx="4">
                  <c:v>651</c:v>
                </c:pt>
                <c:pt idx="5">
                  <c:v>793</c:v>
                </c:pt>
                <c:pt idx="6">
                  <c:v>951</c:v>
                </c:pt>
                <c:pt idx="7">
                  <c:v>1065</c:v>
                </c:pt>
                <c:pt idx="8">
                  <c:v>1120</c:v>
                </c:pt>
                <c:pt idx="9">
                  <c:v>1265</c:v>
                </c:pt>
                <c:pt idx="10">
                  <c:v>1383</c:v>
                </c:pt>
                <c:pt idx="11">
                  <c:v>1504</c:v>
                </c:pt>
                <c:pt idx="12">
                  <c:v>1532</c:v>
                </c:pt>
                <c:pt idx="13">
                  <c:v>1648</c:v>
                </c:pt>
                <c:pt idx="14">
                  <c:v>1846</c:v>
                </c:pt>
                <c:pt idx="15">
                  <c:v>1929</c:v>
                </c:pt>
                <c:pt idx="16">
                  <c:v>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01A1-46E1-9731-09723491C324}"/>
            </c:ext>
          </c:extLst>
        </c:ser>
        <c:ser>
          <c:idx val="15"/>
          <c:order val="15"/>
          <c:tx>
            <c:strRef>
              <c:f>Sheet1!$CI$235</c:f>
              <c:strCache>
                <c:ptCount val="1"/>
                <c:pt idx="0">
                  <c:v>Prancing Horse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Sheet1!$CJ$235:$CZ$235</c:f>
              <c:numCache>
                <c:formatCode>General</c:formatCode>
                <c:ptCount val="17"/>
                <c:pt idx="0">
                  <c:v>145</c:v>
                </c:pt>
                <c:pt idx="1">
                  <c:v>177</c:v>
                </c:pt>
                <c:pt idx="2">
                  <c:v>228</c:v>
                </c:pt>
                <c:pt idx="3">
                  <c:v>310</c:v>
                </c:pt>
                <c:pt idx="4">
                  <c:v>407</c:v>
                </c:pt>
                <c:pt idx="5">
                  <c:v>534</c:v>
                </c:pt>
                <c:pt idx="6">
                  <c:v>579</c:v>
                </c:pt>
                <c:pt idx="7">
                  <c:v>646</c:v>
                </c:pt>
                <c:pt idx="8">
                  <c:v>675</c:v>
                </c:pt>
                <c:pt idx="9">
                  <c:v>741</c:v>
                </c:pt>
                <c:pt idx="10">
                  <c:v>835</c:v>
                </c:pt>
                <c:pt idx="11">
                  <c:v>911</c:v>
                </c:pt>
                <c:pt idx="12">
                  <c:v>1028</c:v>
                </c:pt>
                <c:pt idx="13">
                  <c:v>1143</c:v>
                </c:pt>
                <c:pt idx="14">
                  <c:v>1135</c:v>
                </c:pt>
                <c:pt idx="15">
                  <c:v>1233</c:v>
                </c:pt>
                <c:pt idx="16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1A1-46E1-9731-09723491C324}"/>
            </c:ext>
          </c:extLst>
        </c:ser>
        <c:ser>
          <c:idx val="16"/>
          <c:order val="16"/>
          <c:tx>
            <c:strRef>
              <c:f>Sheet1!$CI$237</c:f>
              <c:strCache>
                <c:ptCount val="1"/>
                <c:pt idx="0">
                  <c:v>Meme Lords Rule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Sheet1!$CJ$237:$CZ$237</c:f>
              <c:numCache>
                <c:formatCode>General</c:formatCode>
                <c:ptCount val="17"/>
                <c:pt idx="0">
                  <c:v>170</c:v>
                </c:pt>
                <c:pt idx="1">
                  <c:v>299</c:v>
                </c:pt>
                <c:pt idx="2">
                  <c:v>373</c:v>
                </c:pt>
                <c:pt idx="3">
                  <c:v>588</c:v>
                </c:pt>
                <c:pt idx="4">
                  <c:v>716</c:v>
                </c:pt>
                <c:pt idx="5">
                  <c:v>895</c:v>
                </c:pt>
                <c:pt idx="6">
                  <c:v>1042</c:v>
                </c:pt>
                <c:pt idx="7">
                  <c:v>1286</c:v>
                </c:pt>
                <c:pt idx="8">
                  <c:v>1393</c:v>
                </c:pt>
                <c:pt idx="9">
                  <c:v>1477</c:v>
                </c:pt>
                <c:pt idx="10">
                  <c:v>1688</c:v>
                </c:pt>
                <c:pt idx="11">
                  <c:v>1786</c:v>
                </c:pt>
                <c:pt idx="12">
                  <c:v>1972</c:v>
                </c:pt>
                <c:pt idx="13">
                  <c:v>2131</c:v>
                </c:pt>
                <c:pt idx="14">
                  <c:v>2340</c:v>
                </c:pt>
                <c:pt idx="15">
                  <c:v>2545</c:v>
                </c:pt>
                <c:pt idx="16">
                  <c:v>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1A1-46E1-9731-09723491C324}"/>
            </c:ext>
          </c:extLst>
        </c:ser>
        <c:ser>
          <c:idx val="17"/>
          <c:order val="17"/>
          <c:tx>
            <c:strRef>
              <c:f>Sheet1!$CI$269</c:f>
              <c:strCache>
                <c:ptCount val="1"/>
                <c:pt idx="0">
                  <c:v>And It's Lights Out In Austria, Not Melbourne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Sheet1!$CJ$269:$CZ$269</c:f>
              <c:numCache>
                <c:formatCode>General</c:formatCode>
                <c:ptCount val="17"/>
                <c:pt idx="0">
                  <c:v>54</c:v>
                </c:pt>
                <c:pt idx="1">
                  <c:v>157</c:v>
                </c:pt>
                <c:pt idx="2">
                  <c:v>283</c:v>
                </c:pt>
                <c:pt idx="3">
                  <c:v>320</c:v>
                </c:pt>
                <c:pt idx="4">
                  <c:v>458</c:v>
                </c:pt>
                <c:pt idx="5">
                  <c:v>743</c:v>
                </c:pt>
                <c:pt idx="6">
                  <c:v>904</c:v>
                </c:pt>
                <c:pt idx="7">
                  <c:v>1050</c:v>
                </c:pt>
                <c:pt idx="8">
                  <c:v>1212</c:v>
                </c:pt>
                <c:pt idx="9">
                  <c:v>1410</c:v>
                </c:pt>
                <c:pt idx="10">
                  <c:v>1617</c:v>
                </c:pt>
                <c:pt idx="11">
                  <c:v>1741</c:v>
                </c:pt>
                <c:pt idx="12">
                  <c:v>1874</c:v>
                </c:pt>
                <c:pt idx="13">
                  <c:v>2037</c:v>
                </c:pt>
                <c:pt idx="14">
                  <c:v>2138</c:v>
                </c:pt>
                <c:pt idx="15">
                  <c:v>2364</c:v>
                </c:pt>
                <c:pt idx="16">
                  <c:v>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1A1-46E1-9731-09723491C324}"/>
            </c:ext>
          </c:extLst>
        </c:ser>
        <c:ser>
          <c:idx val="18"/>
          <c:order val="18"/>
          <c:tx>
            <c:strRef>
              <c:f>Sheet1!$CI$271</c:f>
              <c:strCache>
                <c:ptCount val="1"/>
                <c:pt idx="0">
                  <c:v>Kimi's Hobby-Craftonnen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Sheet1!$CJ$271:$CZ$271</c:f>
              <c:numCache>
                <c:formatCode>General</c:formatCode>
                <c:ptCount val="17"/>
                <c:pt idx="0">
                  <c:v>91</c:v>
                </c:pt>
                <c:pt idx="1">
                  <c:v>203</c:v>
                </c:pt>
                <c:pt idx="2">
                  <c:v>327</c:v>
                </c:pt>
                <c:pt idx="3">
                  <c:v>480</c:v>
                </c:pt>
                <c:pt idx="4">
                  <c:v>622</c:v>
                </c:pt>
                <c:pt idx="5">
                  <c:v>699</c:v>
                </c:pt>
                <c:pt idx="6">
                  <c:v>857</c:v>
                </c:pt>
                <c:pt idx="7">
                  <c:v>1038</c:v>
                </c:pt>
                <c:pt idx="8">
                  <c:v>1178</c:v>
                </c:pt>
                <c:pt idx="9">
                  <c:v>1310</c:v>
                </c:pt>
                <c:pt idx="10">
                  <c:v>1531</c:v>
                </c:pt>
                <c:pt idx="11">
                  <c:v>1703</c:v>
                </c:pt>
                <c:pt idx="12">
                  <c:v>1890</c:v>
                </c:pt>
                <c:pt idx="13">
                  <c:v>2143</c:v>
                </c:pt>
                <c:pt idx="14">
                  <c:v>2337</c:v>
                </c:pt>
                <c:pt idx="15">
                  <c:v>2526</c:v>
                </c:pt>
                <c:pt idx="16">
                  <c:v>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01A1-46E1-9731-09723491C324}"/>
            </c:ext>
          </c:extLst>
        </c:ser>
        <c:ser>
          <c:idx val="19"/>
          <c:order val="19"/>
          <c:tx>
            <c:strRef>
              <c:f>Sheet1!$CI$273</c:f>
              <c:strCache>
                <c:ptCount val="1"/>
                <c:pt idx="0">
                  <c:v>It's A Load Of Red Bull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Sheet1!$CJ$273:$CZ$273</c:f>
              <c:numCache>
                <c:formatCode>General</c:formatCode>
                <c:ptCount val="17"/>
                <c:pt idx="0">
                  <c:v>56</c:v>
                </c:pt>
                <c:pt idx="1">
                  <c:v>222</c:v>
                </c:pt>
                <c:pt idx="2">
                  <c:v>340</c:v>
                </c:pt>
                <c:pt idx="3">
                  <c:v>509</c:v>
                </c:pt>
                <c:pt idx="4">
                  <c:v>689</c:v>
                </c:pt>
                <c:pt idx="5">
                  <c:v>866</c:v>
                </c:pt>
                <c:pt idx="6">
                  <c:v>1076</c:v>
                </c:pt>
                <c:pt idx="7">
                  <c:v>1223</c:v>
                </c:pt>
                <c:pt idx="8">
                  <c:v>1297</c:v>
                </c:pt>
                <c:pt idx="9">
                  <c:v>1428</c:v>
                </c:pt>
                <c:pt idx="10">
                  <c:v>1619</c:v>
                </c:pt>
                <c:pt idx="11">
                  <c:v>1766</c:v>
                </c:pt>
                <c:pt idx="12">
                  <c:v>1829</c:v>
                </c:pt>
                <c:pt idx="13">
                  <c:v>2005</c:v>
                </c:pt>
                <c:pt idx="14">
                  <c:v>2240</c:v>
                </c:pt>
                <c:pt idx="15">
                  <c:v>2368</c:v>
                </c:pt>
                <c:pt idx="16">
                  <c:v>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01A1-46E1-9731-09723491C324}"/>
            </c:ext>
          </c:extLst>
        </c:ser>
        <c:ser>
          <c:idx val="20"/>
          <c:order val="20"/>
          <c:tx>
            <c:strRef>
              <c:f>Sheet1!$CI$305</c:f>
              <c:strCache>
                <c:ptCount val="1"/>
                <c:pt idx="0">
                  <c:v>Cameron Team 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Sheet1!$CJ$305:$CZ$305</c:f>
              <c:numCache>
                <c:formatCode>General</c:formatCode>
                <c:ptCount val="17"/>
                <c:pt idx="0">
                  <c:v>174</c:v>
                </c:pt>
                <c:pt idx="1">
                  <c:v>323</c:v>
                </c:pt>
                <c:pt idx="2">
                  <c:v>437</c:v>
                </c:pt>
                <c:pt idx="3">
                  <c:v>547</c:v>
                </c:pt>
                <c:pt idx="4">
                  <c:v>684</c:v>
                </c:pt>
                <c:pt idx="5">
                  <c:v>834</c:v>
                </c:pt>
                <c:pt idx="6">
                  <c:v>959</c:v>
                </c:pt>
                <c:pt idx="7">
                  <c:v>1170</c:v>
                </c:pt>
                <c:pt idx="8">
                  <c:v>1334</c:v>
                </c:pt>
                <c:pt idx="9">
                  <c:v>1455</c:v>
                </c:pt>
                <c:pt idx="10">
                  <c:v>1583</c:v>
                </c:pt>
                <c:pt idx="11">
                  <c:v>1700</c:v>
                </c:pt>
                <c:pt idx="12">
                  <c:v>1879</c:v>
                </c:pt>
                <c:pt idx="13">
                  <c:v>1996</c:v>
                </c:pt>
                <c:pt idx="14">
                  <c:v>2275</c:v>
                </c:pt>
                <c:pt idx="15">
                  <c:v>2352</c:v>
                </c:pt>
                <c:pt idx="16">
                  <c:v>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01A1-46E1-9731-09723491C324}"/>
            </c:ext>
          </c:extLst>
        </c:ser>
        <c:ser>
          <c:idx val="21"/>
          <c:order val="21"/>
          <c:tx>
            <c:strRef>
              <c:f>Sheet1!$CI$307</c:f>
              <c:strCache>
                <c:ptCount val="1"/>
                <c:pt idx="0">
                  <c:v>Cameron Team 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Sheet1!$CJ$307:$CZ$307</c:f>
              <c:numCache>
                <c:formatCode>General</c:formatCode>
                <c:ptCount val="17"/>
                <c:pt idx="0">
                  <c:v>178</c:v>
                </c:pt>
                <c:pt idx="1">
                  <c:v>337</c:v>
                </c:pt>
                <c:pt idx="2">
                  <c:v>460</c:v>
                </c:pt>
                <c:pt idx="3">
                  <c:v>589</c:v>
                </c:pt>
                <c:pt idx="4">
                  <c:v>780</c:v>
                </c:pt>
                <c:pt idx="5">
                  <c:v>954</c:v>
                </c:pt>
                <c:pt idx="6">
                  <c:v>1152</c:v>
                </c:pt>
                <c:pt idx="7">
                  <c:v>1284</c:v>
                </c:pt>
                <c:pt idx="8">
                  <c:v>1487</c:v>
                </c:pt>
                <c:pt idx="9">
                  <c:v>1711</c:v>
                </c:pt>
                <c:pt idx="10">
                  <c:v>1962</c:v>
                </c:pt>
                <c:pt idx="11">
                  <c:v>2142</c:v>
                </c:pt>
                <c:pt idx="12">
                  <c:v>2355</c:v>
                </c:pt>
                <c:pt idx="13">
                  <c:v>2490</c:v>
                </c:pt>
                <c:pt idx="14">
                  <c:v>2767</c:v>
                </c:pt>
                <c:pt idx="15">
                  <c:v>2885</c:v>
                </c:pt>
                <c:pt idx="16">
                  <c:v>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01A1-46E1-9731-09723491C324}"/>
            </c:ext>
          </c:extLst>
        </c:ser>
        <c:ser>
          <c:idx val="22"/>
          <c:order val="22"/>
          <c:tx>
            <c:strRef>
              <c:f>Sheet1!$CI$309</c:f>
              <c:strCache>
                <c:ptCount val="1"/>
                <c:pt idx="0">
                  <c:v>Cameron Team 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Sheet1!$CJ$309:$CZ$309</c:f>
              <c:numCache>
                <c:formatCode>General</c:formatCode>
                <c:ptCount val="17"/>
                <c:pt idx="0">
                  <c:v>131</c:v>
                </c:pt>
                <c:pt idx="1">
                  <c:v>233</c:v>
                </c:pt>
                <c:pt idx="2">
                  <c:v>351</c:v>
                </c:pt>
                <c:pt idx="3">
                  <c:v>506</c:v>
                </c:pt>
                <c:pt idx="4">
                  <c:v>626</c:v>
                </c:pt>
                <c:pt idx="5">
                  <c:v>785</c:v>
                </c:pt>
                <c:pt idx="6">
                  <c:v>864</c:v>
                </c:pt>
                <c:pt idx="7">
                  <c:v>1026</c:v>
                </c:pt>
                <c:pt idx="8">
                  <c:v>1231</c:v>
                </c:pt>
                <c:pt idx="9">
                  <c:v>1412</c:v>
                </c:pt>
                <c:pt idx="10">
                  <c:v>1639</c:v>
                </c:pt>
                <c:pt idx="11">
                  <c:v>1828</c:v>
                </c:pt>
                <c:pt idx="12">
                  <c:v>2011</c:v>
                </c:pt>
                <c:pt idx="13">
                  <c:v>2128</c:v>
                </c:pt>
                <c:pt idx="14">
                  <c:v>2414</c:v>
                </c:pt>
                <c:pt idx="15">
                  <c:v>2532</c:v>
                </c:pt>
                <c:pt idx="16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1A1-46E1-9731-09723491C324}"/>
            </c:ext>
          </c:extLst>
        </c:ser>
        <c:ser>
          <c:idx val="23"/>
          <c:order val="23"/>
          <c:tx>
            <c:strRef>
              <c:f>Sheet1!$CI$341</c:f>
              <c:strCache>
                <c:ptCount val="1"/>
                <c:pt idx="0">
                  <c:v>Nick Team 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Sheet1!$CJ$341:$CZ$341</c:f>
              <c:numCache>
                <c:formatCode>General</c:formatCode>
                <c:ptCount val="17"/>
                <c:pt idx="0">
                  <c:v>132</c:v>
                </c:pt>
                <c:pt idx="1">
                  <c:v>296</c:v>
                </c:pt>
                <c:pt idx="2">
                  <c:v>431</c:v>
                </c:pt>
                <c:pt idx="3">
                  <c:v>547</c:v>
                </c:pt>
                <c:pt idx="4">
                  <c:v>730</c:v>
                </c:pt>
                <c:pt idx="5">
                  <c:v>894</c:v>
                </c:pt>
                <c:pt idx="6">
                  <c:v>1031</c:v>
                </c:pt>
                <c:pt idx="7">
                  <c:v>1127</c:v>
                </c:pt>
                <c:pt idx="8">
                  <c:v>1255</c:v>
                </c:pt>
                <c:pt idx="9">
                  <c:v>1418</c:v>
                </c:pt>
                <c:pt idx="10">
                  <c:v>1580</c:v>
                </c:pt>
                <c:pt idx="11">
                  <c:v>1708</c:v>
                </c:pt>
                <c:pt idx="12">
                  <c:v>1794</c:v>
                </c:pt>
                <c:pt idx="13">
                  <c:v>1976</c:v>
                </c:pt>
                <c:pt idx="14">
                  <c:v>2165</c:v>
                </c:pt>
                <c:pt idx="15">
                  <c:v>2371</c:v>
                </c:pt>
                <c:pt idx="16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01A1-46E1-9731-09723491C324}"/>
            </c:ext>
          </c:extLst>
        </c:ser>
        <c:ser>
          <c:idx val="24"/>
          <c:order val="24"/>
          <c:tx>
            <c:strRef>
              <c:f>Sheet1!$CI$343</c:f>
              <c:strCache>
                <c:ptCount val="1"/>
                <c:pt idx="0">
                  <c:v>Nick Team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Sheet1!$CJ$343:$CZ$343</c:f>
              <c:numCache>
                <c:formatCode>General</c:formatCode>
                <c:ptCount val="17"/>
                <c:pt idx="0">
                  <c:v>66</c:v>
                </c:pt>
                <c:pt idx="1">
                  <c:v>176</c:v>
                </c:pt>
                <c:pt idx="2">
                  <c:v>320</c:v>
                </c:pt>
                <c:pt idx="3">
                  <c:v>478</c:v>
                </c:pt>
                <c:pt idx="4">
                  <c:v>635</c:v>
                </c:pt>
                <c:pt idx="5">
                  <c:v>814</c:v>
                </c:pt>
                <c:pt idx="6">
                  <c:v>972</c:v>
                </c:pt>
                <c:pt idx="7">
                  <c:v>1150</c:v>
                </c:pt>
                <c:pt idx="8">
                  <c:v>1244</c:v>
                </c:pt>
                <c:pt idx="9">
                  <c:v>1344</c:v>
                </c:pt>
                <c:pt idx="10">
                  <c:v>1555</c:v>
                </c:pt>
                <c:pt idx="11">
                  <c:v>1660</c:v>
                </c:pt>
                <c:pt idx="12">
                  <c:v>1818</c:v>
                </c:pt>
                <c:pt idx="13">
                  <c:v>1967</c:v>
                </c:pt>
                <c:pt idx="14">
                  <c:v>2055</c:v>
                </c:pt>
                <c:pt idx="15">
                  <c:v>2236</c:v>
                </c:pt>
                <c:pt idx="16">
                  <c:v>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1A1-46E1-9731-09723491C324}"/>
            </c:ext>
          </c:extLst>
        </c:ser>
        <c:ser>
          <c:idx val="25"/>
          <c:order val="25"/>
          <c:tx>
            <c:strRef>
              <c:f>Sheet1!$CI$345</c:f>
              <c:strCache>
                <c:ptCount val="1"/>
                <c:pt idx="0">
                  <c:v>Nick Team 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Sheet1!$CJ$345:$CZ$345</c:f>
              <c:numCache>
                <c:formatCode>General</c:formatCode>
                <c:ptCount val="17"/>
                <c:pt idx="0">
                  <c:v>157</c:v>
                </c:pt>
                <c:pt idx="1">
                  <c:v>285</c:v>
                </c:pt>
                <c:pt idx="2">
                  <c:v>377</c:v>
                </c:pt>
                <c:pt idx="3">
                  <c:v>478</c:v>
                </c:pt>
                <c:pt idx="4">
                  <c:v>595</c:v>
                </c:pt>
                <c:pt idx="5">
                  <c:v>736</c:v>
                </c:pt>
                <c:pt idx="6">
                  <c:v>840</c:v>
                </c:pt>
                <c:pt idx="7">
                  <c:v>995</c:v>
                </c:pt>
                <c:pt idx="8">
                  <c:v>1114</c:v>
                </c:pt>
                <c:pt idx="9">
                  <c:v>1193</c:v>
                </c:pt>
                <c:pt idx="10">
                  <c:v>1316</c:v>
                </c:pt>
                <c:pt idx="11">
                  <c:v>1416</c:v>
                </c:pt>
                <c:pt idx="12">
                  <c:v>1524</c:v>
                </c:pt>
                <c:pt idx="13">
                  <c:v>1734</c:v>
                </c:pt>
                <c:pt idx="14">
                  <c:v>1949</c:v>
                </c:pt>
                <c:pt idx="15">
                  <c:v>2104</c:v>
                </c:pt>
                <c:pt idx="16">
                  <c:v>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01A1-46E1-9731-09723491C324}"/>
            </c:ext>
          </c:extLst>
        </c:ser>
        <c:ser>
          <c:idx val="26"/>
          <c:order val="26"/>
          <c:tx>
            <c:strRef>
              <c:f>Sheet1!$CI$377</c:f>
              <c:strCache>
                <c:ptCount val="1"/>
                <c:pt idx="0">
                  <c:v>Toosh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Sheet1!$CJ$377:$CZ$377</c:f>
              <c:numCache>
                <c:formatCode>General</c:formatCode>
                <c:ptCount val="17"/>
                <c:pt idx="0">
                  <c:v>115</c:v>
                </c:pt>
                <c:pt idx="1">
                  <c:v>234</c:v>
                </c:pt>
                <c:pt idx="2">
                  <c:v>361</c:v>
                </c:pt>
                <c:pt idx="3">
                  <c:v>483</c:v>
                </c:pt>
                <c:pt idx="4">
                  <c:v>615</c:v>
                </c:pt>
                <c:pt idx="5">
                  <c:v>780</c:v>
                </c:pt>
                <c:pt idx="6">
                  <c:v>845</c:v>
                </c:pt>
                <c:pt idx="7">
                  <c:v>1003</c:v>
                </c:pt>
                <c:pt idx="8">
                  <c:v>1054</c:v>
                </c:pt>
                <c:pt idx="9">
                  <c:v>1121</c:v>
                </c:pt>
                <c:pt idx="10">
                  <c:v>1230</c:v>
                </c:pt>
                <c:pt idx="11">
                  <c:v>1373</c:v>
                </c:pt>
                <c:pt idx="12">
                  <c:v>1569</c:v>
                </c:pt>
                <c:pt idx="13">
                  <c:v>1746</c:v>
                </c:pt>
                <c:pt idx="14">
                  <c:v>1885</c:v>
                </c:pt>
                <c:pt idx="15">
                  <c:v>2045</c:v>
                </c:pt>
                <c:pt idx="16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01A1-46E1-9731-09723491C324}"/>
            </c:ext>
          </c:extLst>
        </c:ser>
        <c:ser>
          <c:idx val="27"/>
          <c:order val="27"/>
          <c:tx>
            <c:strRef>
              <c:f>Sheet1!$CI$379</c:f>
              <c:strCache>
                <c:ptCount val="1"/>
                <c:pt idx="0">
                  <c:v>Toosh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Sheet1!$CJ$379:$CZ$379</c:f>
              <c:numCache>
                <c:formatCode>General</c:formatCode>
                <c:ptCount val="17"/>
                <c:pt idx="0">
                  <c:v>40</c:v>
                </c:pt>
                <c:pt idx="1">
                  <c:v>204</c:v>
                </c:pt>
                <c:pt idx="2">
                  <c:v>390</c:v>
                </c:pt>
                <c:pt idx="3">
                  <c:v>555</c:v>
                </c:pt>
                <c:pt idx="4">
                  <c:v>695</c:v>
                </c:pt>
                <c:pt idx="5">
                  <c:v>854</c:v>
                </c:pt>
                <c:pt idx="6">
                  <c:v>1044</c:v>
                </c:pt>
                <c:pt idx="7">
                  <c:v>1142</c:v>
                </c:pt>
                <c:pt idx="8">
                  <c:v>1297</c:v>
                </c:pt>
                <c:pt idx="9">
                  <c:v>1496</c:v>
                </c:pt>
                <c:pt idx="10">
                  <c:v>1737</c:v>
                </c:pt>
                <c:pt idx="11">
                  <c:v>1895</c:v>
                </c:pt>
                <c:pt idx="12">
                  <c:v>2070</c:v>
                </c:pt>
                <c:pt idx="13">
                  <c:v>2117</c:v>
                </c:pt>
                <c:pt idx="14">
                  <c:v>2250</c:v>
                </c:pt>
                <c:pt idx="15">
                  <c:v>2367</c:v>
                </c:pt>
                <c:pt idx="16">
                  <c:v>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01A1-46E1-9731-09723491C324}"/>
            </c:ext>
          </c:extLst>
        </c:ser>
        <c:ser>
          <c:idx val="28"/>
          <c:order val="28"/>
          <c:tx>
            <c:strRef>
              <c:f>Sheet1!$CI$381</c:f>
              <c:strCache>
                <c:ptCount val="1"/>
                <c:pt idx="0">
                  <c:v>Toosh 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Sheet1!$CJ$381:$CZ$381</c:f>
              <c:numCache>
                <c:formatCode>General</c:formatCode>
                <c:ptCount val="17"/>
                <c:pt idx="0">
                  <c:v>145</c:v>
                </c:pt>
                <c:pt idx="1">
                  <c:v>209</c:v>
                </c:pt>
                <c:pt idx="2">
                  <c:v>265</c:v>
                </c:pt>
                <c:pt idx="3">
                  <c:v>367</c:v>
                </c:pt>
                <c:pt idx="4">
                  <c:v>454</c:v>
                </c:pt>
                <c:pt idx="5">
                  <c:v>531</c:v>
                </c:pt>
                <c:pt idx="6">
                  <c:v>659</c:v>
                </c:pt>
                <c:pt idx="7">
                  <c:v>789</c:v>
                </c:pt>
                <c:pt idx="8">
                  <c:v>856</c:v>
                </c:pt>
                <c:pt idx="9">
                  <c:v>1019</c:v>
                </c:pt>
                <c:pt idx="10">
                  <c:v>1139</c:v>
                </c:pt>
                <c:pt idx="11">
                  <c:v>1287</c:v>
                </c:pt>
                <c:pt idx="12">
                  <c:v>1471</c:v>
                </c:pt>
                <c:pt idx="13">
                  <c:v>1539</c:v>
                </c:pt>
                <c:pt idx="14">
                  <c:v>1641</c:v>
                </c:pt>
                <c:pt idx="15">
                  <c:v>1733</c:v>
                </c:pt>
                <c:pt idx="16">
                  <c:v>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01A1-46E1-9731-09723491C324}"/>
            </c:ext>
          </c:extLst>
        </c:ser>
        <c:ser>
          <c:idx val="29"/>
          <c:order val="29"/>
          <c:tx>
            <c:strRef>
              <c:f>Sheet1!$CI$413</c:f>
              <c:strCache>
                <c:ptCount val="1"/>
                <c:pt idx="0">
                  <c:v>Lando &amp; The Lads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Sheet1!$CJ$413:$CZ$413</c:f>
              <c:numCache>
                <c:formatCode>General</c:formatCode>
                <c:ptCount val="17"/>
                <c:pt idx="0">
                  <c:v>101</c:v>
                </c:pt>
                <c:pt idx="1">
                  <c:v>298</c:v>
                </c:pt>
                <c:pt idx="2">
                  <c:v>434</c:v>
                </c:pt>
                <c:pt idx="3">
                  <c:v>583</c:v>
                </c:pt>
                <c:pt idx="4">
                  <c:v>743</c:v>
                </c:pt>
                <c:pt idx="5">
                  <c:v>877</c:v>
                </c:pt>
                <c:pt idx="6">
                  <c:v>1141</c:v>
                </c:pt>
                <c:pt idx="7">
                  <c:v>1319</c:v>
                </c:pt>
                <c:pt idx="8">
                  <c:v>1506</c:v>
                </c:pt>
                <c:pt idx="9">
                  <c:v>1601</c:v>
                </c:pt>
                <c:pt idx="10">
                  <c:v>1820</c:v>
                </c:pt>
                <c:pt idx="11">
                  <c:v>1874</c:v>
                </c:pt>
                <c:pt idx="12">
                  <c:v>2021</c:v>
                </c:pt>
                <c:pt idx="13">
                  <c:v>2186</c:v>
                </c:pt>
                <c:pt idx="14">
                  <c:v>2346</c:v>
                </c:pt>
                <c:pt idx="15">
                  <c:v>2550</c:v>
                </c:pt>
                <c:pt idx="16">
                  <c:v>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01A1-46E1-9731-09723491C324}"/>
            </c:ext>
          </c:extLst>
        </c:ser>
        <c:ser>
          <c:idx val="30"/>
          <c:order val="30"/>
          <c:tx>
            <c:strRef>
              <c:f>Sheet1!$CI$415</c:f>
              <c:strCache>
                <c:ptCount val="1"/>
                <c:pt idx="0">
                  <c:v>I Have Them In My Sainz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Sheet1!$CJ$415:$CZ$415</c:f>
              <c:numCache>
                <c:formatCode>General</c:formatCode>
                <c:ptCount val="17"/>
                <c:pt idx="0">
                  <c:v>101</c:v>
                </c:pt>
                <c:pt idx="1">
                  <c:v>266</c:v>
                </c:pt>
                <c:pt idx="2">
                  <c:v>451</c:v>
                </c:pt>
                <c:pt idx="3">
                  <c:v>533</c:v>
                </c:pt>
                <c:pt idx="4">
                  <c:v>655</c:v>
                </c:pt>
                <c:pt idx="5">
                  <c:v>842</c:v>
                </c:pt>
                <c:pt idx="6">
                  <c:v>953</c:v>
                </c:pt>
                <c:pt idx="7">
                  <c:v>1101</c:v>
                </c:pt>
                <c:pt idx="8">
                  <c:v>1255</c:v>
                </c:pt>
                <c:pt idx="9">
                  <c:v>1378</c:v>
                </c:pt>
                <c:pt idx="10">
                  <c:v>1531</c:v>
                </c:pt>
                <c:pt idx="11">
                  <c:v>1653</c:v>
                </c:pt>
                <c:pt idx="12">
                  <c:v>1828</c:v>
                </c:pt>
                <c:pt idx="13">
                  <c:v>2002</c:v>
                </c:pt>
                <c:pt idx="14">
                  <c:v>2142</c:v>
                </c:pt>
                <c:pt idx="15">
                  <c:v>2339</c:v>
                </c:pt>
                <c:pt idx="16">
                  <c:v>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01A1-46E1-9731-09723491C324}"/>
            </c:ext>
          </c:extLst>
        </c:ser>
        <c:ser>
          <c:idx val="31"/>
          <c:order val="31"/>
          <c:tx>
            <c:strRef>
              <c:f>Sheet1!$CI$417</c:f>
              <c:strCache>
                <c:ptCount val="1"/>
                <c:pt idx="0">
                  <c:v>Get To The Point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Sheet1!$CJ$417:$CZ$417</c:f>
              <c:numCache>
                <c:formatCode>General</c:formatCode>
                <c:ptCount val="17"/>
                <c:pt idx="0">
                  <c:v>22</c:v>
                </c:pt>
                <c:pt idx="1">
                  <c:v>187</c:v>
                </c:pt>
                <c:pt idx="2">
                  <c:v>370</c:v>
                </c:pt>
                <c:pt idx="3">
                  <c:v>522</c:v>
                </c:pt>
                <c:pt idx="4">
                  <c:v>665</c:v>
                </c:pt>
                <c:pt idx="5">
                  <c:v>842</c:v>
                </c:pt>
                <c:pt idx="6">
                  <c:v>1067</c:v>
                </c:pt>
                <c:pt idx="7">
                  <c:v>1223</c:v>
                </c:pt>
                <c:pt idx="8">
                  <c:v>1351</c:v>
                </c:pt>
                <c:pt idx="9">
                  <c:v>1461</c:v>
                </c:pt>
                <c:pt idx="10">
                  <c:v>1648</c:v>
                </c:pt>
                <c:pt idx="11">
                  <c:v>1731</c:v>
                </c:pt>
                <c:pt idx="12">
                  <c:v>1859</c:v>
                </c:pt>
                <c:pt idx="13">
                  <c:v>2049</c:v>
                </c:pt>
                <c:pt idx="14">
                  <c:v>2169</c:v>
                </c:pt>
                <c:pt idx="15">
                  <c:v>2372</c:v>
                </c:pt>
                <c:pt idx="16">
                  <c:v>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01A1-46E1-9731-09723491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Average League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Sheet1!$CI$50</c:f>
              <c:strCache>
                <c:ptCount val="1"/>
                <c:pt idx="0">
                  <c:v>Josh 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Sheet1!$CJ$49:$CZ$49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Sheet1!$CJ$51:$CZ$51</c:f>
              <c:numCache>
                <c:formatCode>General</c:formatCode>
                <c:ptCount val="17"/>
                <c:pt idx="0">
                  <c:v>71.666666666666671</c:v>
                </c:pt>
                <c:pt idx="1">
                  <c:v>260.33333333333331</c:v>
                </c:pt>
                <c:pt idx="2">
                  <c:v>381.66666666666669</c:v>
                </c:pt>
                <c:pt idx="3">
                  <c:v>557</c:v>
                </c:pt>
                <c:pt idx="4">
                  <c:v>736.66666666666663</c:v>
                </c:pt>
                <c:pt idx="5">
                  <c:v>935.33333333333337</c:v>
                </c:pt>
                <c:pt idx="6">
                  <c:v>1105.6666666666667</c:v>
                </c:pt>
                <c:pt idx="7">
                  <c:v>1262.6666666666667</c:v>
                </c:pt>
                <c:pt idx="8">
                  <c:v>1418.6666666666667</c:v>
                </c:pt>
                <c:pt idx="9">
                  <c:v>1631</c:v>
                </c:pt>
                <c:pt idx="10">
                  <c:v>1773.6666666666667</c:v>
                </c:pt>
                <c:pt idx="11">
                  <c:v>1900</c:v>
                </c:pt>
                <c:pt idx="12">
                  <c:v>2044.6666666666667</c:v>
                </c:pt>
                <c:pt idx="13">
                  <c:v>2174</c:v>
                </c:pt>
                <c:pt idx="14">
                  <c:v>2369</c:v>
                </c:pt>
                <c:pt idx="15">
                  <c:v>2477.3333333333335</c:v>
                </c:pt>
                <c:pt idx="16">
                  <c:v>2625.3333333333335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930-4BC5-9E6E-A1DA90EAB3A5}"/>
            </c:ext>
          </c:extLst>
        </c:ser>
        <c:ser>
          <c:idx val="1"/>
          <c:order val="1"/>
          <c:tx>
            <c:strRef>
              <c:f>Sheet1!$CI$86</c:f>
              <c:strCache>
                <c:ptCount val="1"/>
                <c:pt idx="0">
                  <c:v>Nathan Waddell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Sheet1!$CJ$87:$CZ$87</c:f>
              <c:numCache>
                <c:formatCode>General</c:formatCode>
                <c:ptCount val="17"/>
                <c:pt idx="0">
                  <c:v>208.33333333333334</c:v>
                </c:pt>
                <c:pt idx="1">
                  <c:v>312</c:v>
                </c:pt>
                <c:pt idx="2">
                  <c:v>392.33333333333331</c:v>
                </c:pt>
                <c:pt idx="3">
                  <c:v>552.33333333333337</c:v>
                </c:pt>
                <c:pt idx="4">
                  <c:v>705.33333333333337</c:v>
                </c:pt>
                <c:pt idx="5">
                  <c:v>822.33333333333337</c:v>
                </c:pt>
                <c:pt idx="6">
                  <c:v>930</c:v>
                </c:pt>
                <c:pt idx="7">
                  <c:v>1061.6666666666667</c:v>
                </c:pt>
                <c:pt idx="8">
                  <c:v>1126.3333333333333</c:v>
                </c:pt>
                <c:pt idx="9">
                  <c:v>1246</c:v>
                </c:pt>
                <c:pt idx="10">
                  <c:v>1368.3333333333333</c:v>
                </c:pt>
                <c:pt idx="11">
                  <c:v>1507</c:v>
                </c:pt>
                <c:pt idx="12">
                  <c:v>1601.6666666666667</c:v>
                </c:pt>
                <c:pt idx="13">
                  <c:v>1748.6666666666667</c:v>
                </c:pt>
                <c:pt idx="14">
                  <c:v>1936.3333333333333</c:v>
                </c:pt>
                <c:pt idx="15">
                  <c:v>2042.6666666666667</c:v>
                </c:pt>
                <c:pt idx="16">
                  <c:v>2241.3333333333335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930-4BC5-9E6E-A1DA90EAB3A5}"/>
            </c:ext>
          </c:extLst>
        </c:ser>
        <c:ser>
          <c:idx val="2"/>
          <c:order val="2"/>
          <c:tx>
            <c:strRef>
              <c:f>Sheet1!$CI$122</c:f>
              <c:strCache>
                <c:ptCount val="1"/>
                <c:pt idx="0">
                  <c:v>Matty Jones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Sheet1!$CJ$123:$CZ$123</c:f>
              <c:numCache>
                <c:formatCode>General</c:formatCode>
                <c:ptCount val="17"/>
                <c:pt idx="0">
                  <c:v>39.5</c:v>
                </c:pt>
                <c:pt idx="1">
                  <c:v>187.5</c:v>
                </c:pt>
                <c:pt idx="2">
                  <c:v>330.5</c:v>
                </c:pt>
                <c:pt idx="3">
                  <c:v>480.5</c:v>
                </c:pt>
                <c:pt idx="4">
                  <c:v>725.5</c:v>
                </c:pt>
                <c:pt idx="5">
                  <c:v>874</c:v>
                </c:pt>
                <c:pt idx="6">
                  <c:v>976.5</c:v>
                </c:pt>
                <c:pt idx="7">
                  <c:v>1094</c:v>
                </c:pt>
                <c:pt idx="8">
                  <c:v>1155</c:v>
                </c:pt>
                <c:pt idx="9">
                  <c:v>1278.5</c:v>
                </c:pt>
                <c:pt idx="10">
                  <c:v>1452.5</c:v>
                </c:pt>
                <c:pt idx="11">
                  <c:v>1559.5</c:v>
                </c:pt>
                <c:pt idx="12">
                  <c:v>1679</c:v>
                </c:pt>
                <c:pt idx="13">
                  <c:v>1766.5</c:v>
                </c:pt>
                <c:pt idx="14">
                  <c:v>1906</c:v>
                </c:pt>
                <c:pt idx="15">
                  <c:v>2002</c:v>
                </c:pt>
                <c:pt idx="16">
                  <c:v>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930-4BC5-9E6E-A1DA90EAB3A5}"/>
            </c:ext>
          </c:extLst>
        </c:ser>
        <c:ser>
          <c:idx val="3"/>
          <c:order val="3"/>
          <c:tx>
            <c:strRef>
              <c:f>Sheet1!$CI$158</c:f>
              <c:strCache>
                <c:ptCount val="1"/>
                <c:pt idx="0">
                  <c:v>James Reckitt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Sheet1!$CJ$159:$CZ$159</c:f>
              <c:numCache>
                <c:formatCode>General</c:formatCode>
                <c:ptCount val="17"/>
                <c:pt idx="0">
                  <c:v>74.333333333333329</c:v>
                </c:pt>
                <c:pt idx="1">
                  <c:v>246.33333333333334</c:v>
                </c:pt>
                <c:pt idx="2">
                  <c:v>348.33333333333331</c:v>
                </c:pt>
                <c:pt idx="3">
                  <c:v>412.66666666666669</c:v>
                </c:pt>
                <c:pt idx="4">
                  <c:v>510.66666666666669</c:v>
                </c:pt>
                <c:pt idx="5">
                  <c:v>656.33333333333337</c:v>
                </c:pt>
                <c:pt idx="6">
                  <c:v>769</c:v>
                </c:pt>
                <c:pt idx="7">
                  <c:v>910</c:v>
                </c:pt>
                <c:pt idx="8">
                  <c:v>1033</c:v>
                </c:pt>
                <c:pt idx="9">
                  <c:v>1153.3333333333333</c:v>
                </c:pt>
                <c:pt idx="10">
                  <c:v>1292.3333333333333</c:v>
                </c:pt>
                <c:pt idx="11">
                  <c:v>1419.3333333333333</c:v>
                </c:pt>
                <c:pt idx="12">
                  <c:v>1503.6666666666667</c:v>
                </c:pt>
                <c:pt idx="13">
                  <c:v>1614.6666666666667</c:v>
                </c:pt>
                <c:pt idx="14">
                  <c:v>1729.6666666666667</c:v>
                </c:pt>
                <c:pt idx="15">
                  <c:v>1884.3333333333333</c:v>
                </c:pt>
                <c:pt idx="16">
                  <c:v>1984.6666666666667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930-4BC5-9E6E-A1DA90EAB3A5}"/>
            </c:ext>
          </c:extLst>
        </c:ser>
        <c:ser>
          <c:idx val="4"/>
          <c:order val="4"/>
          <c:tx>
            <c:strRef>
              <c:f>Sheet1!$CI$194</c:f>
              <c:strCache>
                <c:ptCount val="1"/>
                <c:pt idx="0">
                  <c:v>Will Reckitt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Sheet1!$CJ$195:$CZ$195</c:f>
              <c:numCache>
                <c:formatCode>General</c:formatCode>
                <c:ptCount val="17"/>
                <c:pt idx="0">
                  <c:v>86.333333333333329</c:v>
                </c:pt>
                <c:pt idx="1">
                  <c:v>226.66666666666666</c:v>
                </c:pt>
                <c:pt idx="2">
                  <c:v>357</c:v>
                </c:pt>
                <c:pt idx="3">
                  <c:v>428</c:v>
                </c:pt>
                <c:pt idx="4">
                  <c:v>558.33333333333337</c:v>
                </c:pt>
                <c:pt idx="5">
                  <c:v>690</c:v>
                </c:pt>
                <c:pt idx="6">
                  <c:v>799.33333333333337</c:v>
                </c:pt>
                <c:pt idx="7">
                  <c:v>938.66666666666663</c:v>
                </c:pt>
                <c:pt idx="8">
                  <c:v>974.33333333333337</c:v>
                </c:pt>
                <c:pt idx="9">
                  <c:v>1061.6666666666667</c:v>
                </c:pt>
                <c:pt idx="10">
                  <c:v>1202.3333333333333</c:v>
                </c:pt>
                <c:pt idx="11">
                  <c:v>1313</c:v>
                </c:pt>
                <c:pt idx="12">
                  <c:v>1409</c:v>
                </c:pt>
                <c:pt idx="13">
                  <c:v>1514.6666666666667</c:v>
                </c:pt>
                <c:pt idx="14">
                  <c:v>1665.3333333333333</c:v>
                </c:pt>
                <c:pt idx="15">
                  <c:v>1790.6666666666667</c:v>
                </c:pt>
                <c:pt idx="16">
                  <c:v>1930.3333333333333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930-4BC5-9E6E-A1DA90EAB3A5}"/>
            </c:ext>
          </c:extLst>
        </c:ser>
        <c:ser>
          <c:idx val="5"/>
          <c:order val="5"/>
          <c:tx>
            <c:strRef>
              <c:f>Sheet1!$CI$230</c:f>
              <c:strCache>
                <c:ptCount val="1"/>
                <c:pt idx="0">
                  <c:v>Jake 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Sheet1!$CJ$231:$CZ$231</c:f>
              <c:numCache>
                <c:formatCode>General</c:formatCode>
                <c:ptCount val="17"/>
                <c:pt idx="0">
                  <c:v>122</c:v>
                </c:pt>
                <c:pt idx="1">
                  <c:v>219</c:v>
                </c:pt>
                <c:pt idx="2">
                  <c:v>306.66666666666669</c:v>
                </c:pt>
                <c:pt idx="3">
                  <c:v>462</c:v>
                </c:pt>
                <c:pt idx="4">
                  <c:v>591.33333333333337</c:v>
                </c:pt>
                <c:pt idx="5">
                  <c:v>740.66666666666663</c:v>
                </c:pt>
                <c:pt idx="6">
                  <c:v>857.33333333333337</c:v>
                </c:pt>
                <c:pt idx="7">
                  <c:v>999</c:v>
                </c:pt>
                <c:pt idx="8">
                  <c:v>1062.6666666666667</c:v>
                </c:pt>
                <c:pt idx="9">
                  <c:v>1161</c:v>
                </c:pt>
                <c:pt idx="10">
                  <c:v>1302</c:v>
                </c:pt>
                <c:pt idx="11">
                  <c:v>1400.3333333333333</c:v>
                </c:pt>
                <c:pt idx="12">
                  <c:v>1510.6666666666667</c:v>
                </c:pt>
                <c:pt idx="13">
                  <c:v>1640.6666666666667</c:v>
                </c:pt>
                <c:pt idx="14">
                  <c:v>1773.6666666666667</c:v>
                </c:pt>
                <c:pt idx="15">
                  <c:v>1902.3333333333333</c:v>
                </c:pt>
                <c:pt idx="16">
                  <c:v>2032.6666666666667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930-4BC5-9E6E-A1DA90EAB3A5}"/>
            </c:ext>
          </c:extLst>
        </c:ser>
        <c:ser>
          <c:idx val="6"/>
          <c:order val="6"/>
          <c:tx>
            <c:strRef>
              <c:f>Sheet1!$CI$266</c:f>
              <c:strCache>
                <c:ptCount val="1"/>
                <c:pt idx="0">
                  <c:v>Val Male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Sheet1!$CJ$267:$CZ$267</c:f>
              <c:numCache>
                <c:formatCode>General</c:formatCode>
                <c:ptCount val="17"/>
                <c:pt idx="0">
                  <c:v>67</c:v>
                </c:pt>
                <c:pt idx="1">
                  <c:v>194</c:v>
                </c:pt>
                <c:pt idx="2">
                  <c:v>316.66666666666669</c:v>
                </c:pt>
                <c:pt idx="3">
                  <c:v>436.33333333333331</c:v>
                </c:pt>
                <c:pt idx="4">
                  <c:v>589.66666666666663</c:v>
                </c:pt>
                <c:pt idx="5">
                  <c:v>769.33333333333337</c:v>
                </c:pt>
                <c:pt idx="6">
                  <c:v>945.66666666666663</c:v>
                </c:pt>
                <c:pt idx="7">
                  <c:v>1103.6666666666667</c:v>
                </c:pt>
                <c:pt idx="8">
                  <c:v>1229</c:v>
                </c:pt>
                <c:pt idx="9">
                  <c:v>1382.6666666666667</c:v>
                </c:pt>
                <c:pt idx="10">
                  <c:v>1589</c:v>
                </c:pt>
                <c:pt idx="11">
                  <c:v>1736.6666666666667</c:v>
                </c:pt>
                <c:pt idx="12">
                  <c:v>1864.3333333333333</c:v>
                </c:pt>
                <c:pt idx="13">
                  <c:v>2061.6666666666665</c:v>
                </c:pt>
                <c:pt idx="14">
                  <c:v>2238.3333333333335</c:v>
                </c:pt>
                <c:pt idx="15">
                  <c:v>2419.3333333333335</c:v>
                </c:pt>
                <c:pt idx="16">
                  <c:v>2558.3333333333335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930-4BC5-9E6E-A1DA90EAB3A5}"/>
            </c:ext>
          </c:extLst>
        </c:ser>
        <c:ser>
          <c:idx val="7"/>
          <c:order val="7"/>
          <c:tx>
            <c:strRef>
              <c:f>Sheet1!$CI$302</c:f>
              <c:strCache>
                <c:ptCount val="1"/>
                <c:pt idx="0">
                  <c:v>Cameron Morris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Sheet1!$CJ$303:$CZ$303</c:f>
              <c:numCache>
                <c:formatCode>General</c:formatCode>
                <c:ptCount val="17"/>
                <c:pt idx="0">
                  <c:v>161</c:v>
                </c:pt>
                <c:pt idx="1">
                  <c:v>297.66666666666669</c:v>
                </c:pt>
                <c:pt idx="2">
                  <c:v>416</c:v>
                </c:pt>
                <c:pt idx="3">
                  <c:v>547.33333333333337</c:v>
                </c:pt>
                <c:pt idx="4">
                  <c:v>696.66666666666663</c:v>
                </c:pt>
                <c:pt idx="5">
                  <c:v>857.66666666666663</c:v>
                </c:pt>
                <c:pt idx="6">
                  <c:v>991.66666666666663</c:v>
                </c:pt>
                <c:pt idx="7">
                  <c:v>1160</c:v>
                </c:pt>
                <c:pt idx="8">
                  <c:v>1350.6666666666667</c:v>
                </c:pt>
                <c:pt idx="9">
                  <c:v>1526</c:v>
                </c:pt>
                <c:pt idx="10">
                  <c:v>1728</c:v>
                </c:pt>
                <c:pt idx="11">
                  <c:v>1890</c:v>
                </c:pt>
                <c:pt idx="12">
                  <c:v>2081.6666666666665</c:v>
                </c:pt>
                <c:pt idx="13">
                  <c:v>2204.6666666666665</c:v>
                </c:pt>
                <c:pt idx="14">
                  <c:v>2485.3333333333335</c:v>
                </c:pt>
                <c:pt idx="15">
                  <c:v>2589.6666666666665</c:v>
                </c:pt>
                <c:pt idx="16">
                  <c:v>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930-4BC5-9E6E-A1DA90EAB3A5}"/>
            </c:ext>
          </c:extLst>
        </c:ser>
        <c:ser>
          <c:idx val="8"/>
          <c:order val="8"/>
          <c:tx>
            <c:strRef>
              <c:f>Sheet1!$CI$338</c:f>
              <c:strCache>
                <c:ptCount val="1"/>
                <c:pt idx="0">
                  <c:v>Nick Van Lith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Sheet1!$CJ$339:$CZ$339</c:f>
              <c:numCache>
                <c:formatCode>General</c:formatCode>
                <c:ptCount val="17"/>
                <c:pt idx="0">
                  <c:v>118.33333333333333</c:v>
                </c:pt>
                <c:pt idx="1">
                  <c:v>252.33333333333334</c:v>
                </c:pt>
                <c:pt idx="2">
                  <c:v>376</c:v>
                </c:pt>
                <c:pt idx="3">
                  <c:v>501</c:v>
                </c:pt>
                <c:pt idx="4">
                  <c:v>653.33333333333337</c:v>
                </c:pt>
                <c:pt idx="5">
                  <c:v>814.66666666666663</c:v>
                </c:pt>
                <c:pt idx="6">
                  <c:v>947.66666666666663</c:v>
                </c:pt>
                <c:pt idx="7">
                  <c:v>1090.6666666666667</c:v>
                </c:pt>
                <c:pt idx="8">
                  <c:v>1204.3333333333333</c:v>
                </c:pt>
                <c:pt idx="9">
                  <c:v>1318.3333333333333</c:v>
                </c:pt>
                <c:pt idx="10">
                  <c:v>1483.6666666666667</c:v>
                </c:pt>
                <c:pt idx="11">
                  <c:v>1594.6666666666667</c:v>
                </c:pt>
                <c:pt idx="12">
                  <c:v>1712</c:v>
                </c:pt>
                <c:pt idx="13">
                  <c:v>1892.3333333333333</c:v>
                </c:pt>
                <c:pt idx="14">
                  <c:v>2056.3333333333335</c:v>
                </c:pt>
                <c:pt idx="15">
                  <c:v>2237</c:v>
                </c:pt>
                <c:pt idx="16">
                  <c:v>2368.6666666666665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930-4BC5-9E6E-A1DA90EAB3A5}"/>
            </c:ext>
          </c:extLst>
        </c:ser>
        <c:ser>
          <c:idx val="9"/>
          <c:order val="9"/>
          <c:tx>
            <c:strRef>
              <c:f>Sheet1!$CI$374</c:f>
              <c:strCache>
                <c:ptCount val="1"/>
                <c:pt idx="0">
                  <c:v>Josh Holland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Sheet1!$CJ$375:$CZ$375</c:f>
              <c:numCache>
                <c:formatCode>General</c:formatCode>
                <c:ptCount val="17"/>
                <c:pt idx="0">
                  <c:v>100</c:v>
                </c:pt>
                <c:pt idx="1">
                  <c:v>215.66666666666666</c:v>
                </c:pt>
                <c:pt idx="2">
                  <c:v>338.66666666666669</c:v>
                </c:pt>
                <c:pt idx="3">
                  <c:v>468.33333333333331</c:v>
                </c:pt>
                <c:pt idx="4">
                  <c:v>588</c:v>
                </c:pt>
                <c:pt idx="5">
                  <c:v>721.66666666666663</c:v>
                </c:pt>
                <c:pt idx="6">
                  <c:v>849.33333333333337</c:v>
                </c:pt>
                <c:pt idx="7">
                  <c:v>978</c:v>
                </c:pt>
                <c:pt idx="8">
                  <c:v>1069</c:v>
                </c:pt>
                <c:pt idx="9">
                  <c:v>1212</c:v>
                </c:pt>
                <c:pt idx="10">
                  <c:v>1368.6666666666667</c:v>
                </c:pt>
                <c:pt idx="11">
                  <c:v>1518.3333333333333</c:v>
                </c:pt>
                <c:pt idx="12">
                  <c:v>1703.3333333333333</c:v>
                </c:pt>
                <c:pt idx="13">
                  <c:v>1800.6666666666667</c:v>
                </c:pt>
                <c:pt idx="14">
                  <c:v>1925.3333333333333</c:v>
                </c:pt>
                <c:pt idx="15">
                  <c:v>2048.3333333333335</c:v>
                </c:pt>
                <c:pt idx="16">
                  <c:v>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930-4BC5-9E6E-A1DA90EAB3A5}"/>
            </c:ext>
          </c:extLst>
        </c:ser>
        <c:ser>
          <c:idx val="10"/>
          <c:order val="10"/>
          <c:tx>
            <c:strRef>
              <c:f>Sheet1!$CI$410</c:f>
              <c:strCache>
                <c:ptCount val="1"/>
                <c:pt idx="0">
                  <c:v>Matt Horrocks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Sheet1!$CJ$411:$CZ$411</c:f>
              <c:numCache>
                <c:formatCode>General</c:formatCode>
                <c:ptCount val="17"/>
                <c:pt idx="0">
                  <c:v>74.666666666666671</c:v>
                </c:pt>
                <c:pt idx="1">
                  <c:v>250.33333333333334</c:v>
                </c:pt>
                <c:pt idx="2">
                  <c:v>418.33333333333331</c:v>
                </c:pt>
                <c:pt idx="3">
                  <c:v>546</c:v>
                </c:pt>
                <c:pt idx="4">
                  <c:v>687.66666666666663</c:v>
                </c:pt>
                <c:pt idx="5">
                  <c:v>853.66666666666663</c:v>
                </c:pt>
                <c:pt idx="6">
                  <c:v>1053.6666666666667</c:v>
                </c:pt>
                <c:pt idx="7">
                  <c:v>1214.3333333333333</c:v>
                </c:pt>
                <c:pt idx="8">
                  <c:v>1370.6666666666667</c:v>
                </c:pt>
                <c:pt idx="9">
                  <c:v>1480</c:v>
                </c:pt>
                <c:pt idx="10">
                  <c:v>1666.3333333333333</c:v>
                </c:pt>
                <c:pt idx="11">
                  <c:v>1752.6666666666667</c:v>
                </c:pt>
                <c:pt idx="12">
                  <c:v>1902.6666666666667</c:v>
                </c:pt>
                <c:pt idx="13">
                  <c:v>2079</c:v>
                </c:pt>
                <c:pt idx="14">
                  <c:v>2219</c:v>
                </c:pt>
                <c:pt idx="15">
                  <c:v>2420.3333333333335</c:v>
                </c:pt>
                <c:pt idx="16">
                  <c:v>2553.3333333333335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930-4BC5-9E6E-A1DA90EA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Nathan</a:t>
            </a:r>
            <a:r>
              <a:rPr lang="en-GB" sz="3000" baseline="0"/>
              <a:t> Waddell</a:t>
            </a:r>
            <a:r>
              <a:rPr lang="en-GB" sz="3000"/>
              <a:t> 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Sheet1!$CI$89</c:f>
              <c:strCache>
                <c:ptCount val="1"/>
                <c:pt idx="0">
                  <c:v>Force India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Sheet1!$CJ$89:$CZ$89</c:f>
              <c:numCache>
                <c:formatCode>General</c:formatCode>
                <c:ptCount val="17"/>
                <c:pt idx="0">
                  <c:v>184</c:v>
                </c:pt>
                <c:pt idx="1">
                  <c:v>254</c:v>
                </c:pt>
                <c:pt idx="2">
                  <c:v>300</c:v>
                </c:pt>
                <c:pt idx="3">
                  <c:v>480</c:v>
                </c:pt>
                <c:pt idx="4">
                  <c:v>636</c:v>
                </c:pt>
                <c:pt idx="5">
                  <c:v>729</c:v>
                </c:pt>
                <c:pt idx="6">
                  <c:v>869</c:v>
                </c:pt>
                <c:pt idx="7">
                  <c:v>1026</c:v>
                </c:pt>
                <c:pt idx="8">
                  <c:v>1051</c:v>
                </c:pt>
                <c:pt idx="9">
                  <c:v>1159</c:v>
                </c:pt>
                <c:pt idx="10">
                  <c:v>1251</c:v>
                </c:pt>
                <c:pt idx="11">
                  <c:v>1389</c:v>
                </c:pt>
                <c:pt idx="12">
                  <c:v>1438</c:v>
                </c:pt>
                <c:pt idx="13">
                  <c:v>1560</c:v>
                </c:pt>
                <c:pt idx="14">
                  <c:v>1748</c:v>
                </c:pt>
                <c:pt idx="15">
                  <c:v>1868</c:v>
                </c:pt>
                <c:pt idx="16">
                  <c:v>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B-4294-996B-552F3BE7846E}"/>
            </c:ext>
          </c:extLst>
        </c:ser>
        <c:ser>
          <c:idx val="1"/>
          <c:order val="1"/>
          <c:tx>
            <c:strRef>
              <c:f>Sheet1!$CI$91</c:f>
              <c:strCache>
                <c:ptCount val="1"/>
                <c:pt idx="0">
                  <c:v>Force India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Sheet1!$CJ$91:$CZ$91</c:f>
              <c:numCache>
                <c:formatCode>General</c:formatCode>
                <c:ptCount val="17"/>
                <c:pt idx="0">
                  <c:v>230</c:v>
                </c:pt>
                <c:pt idx="1">
                  <c:v>328</c:v>
                </c:pt>
                <c:pt idx="2">
                  <c:v>415</c:v>
                </c:pt>
                <c:pt idx="3">
                  <c:v>506</c:v>
                </c:pt>
                <c:pt idx="4">
                  <c:v>608</c:v>
                </c:pt>
                <c:pt idx="5">
                  <c:v>759</c:v>
                </c:pt>
                <c:pt idx="6">
                  <c:v>833</c:v>
                </c:pt>
                <c:pt idx="7">
                  <c:v>991</c:v>
                </c:pt>
                <c:pt idx="8">
                  <c:v>1059</c:v>
                </c:pt>
                <c:pt idx="9">
                  <c:v>1176</c:v>
                </c:pt>
                <c:pt idx="10">
                  <c:v>1361</c:v>
                </c:pt>
                <c:pt idx="11">
                  <c:v>1545</c:v>
                </c:pt>
                <c:pt idx="12">
                  <c:v>1700</c:v>
                </c:pt>
                <c:pt idx="13">
                  <c:v>1900</c:v>
                </c:pt>
                <c:pt idx="14">
                  <c:v>2075</c:v>
                </c:pt>
                <c:pt idx="15">
                  <c:v>2202</c:v>
                </c:pt>
                <c:pt idx="16">
                  <c:v>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B-4294-996B-552F3BE7846E}"/>
            </c:ext>
          </c:extLst>
        </c:ser>
        <c:ser>
          <c:idx val="2"/>
          <c:order val="2"/>
          <c:tx>
            <c:strRef>
              <c:f>Sheet1!$CI$93</c:f>
              <c:strCache>
                <c:ptCount val="1"/>
                <c:pt idx="0">
                  <c:v>Force India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Sheet1!$CJ$93:$CZ$93</c:f>
              <c:numCache>
                <c:formatCode>General</c:formatCode>
                <c:ptCount val="17"/>
                <c:pt idx="0">
                  <c:v>211</c:v>
                </c:pt>
                <c:pt idx="1">
                  <c:v>354</c:v>
                </c:pt>
                <c:pt idx="2">
                  <c:v>462</c:v>
                </c:pt>
                <c:pt idx="3">
                  <c:v>671</c:v>
                </c:pt>
                <c:pt idx="4">
                  <c:v>872</c:v>
                </c:pt>
                <c:pt idx="5">
                  <c:v>979</c:v>
                </c:pt>
                <c:pt idx="6">
                  <c:v>1088</c:v>
                </c:pt>
                <c:pt idx="7">
                  <c:v>1168</c:v>
                </c:pt>
                <c:pt idx="8">
                  <c:v>1269</c:v>
                </c:pt>
                <c:pt idx="9">
                  <c:v>1403</c:v>
                </c:pt>
                <c:pt idx="10">
                  <c:v>1493</c:v>
                </c:pt>
                <c:pt idx="11">
                  <c:v>1587</c:v>
                </c:pt>
                <c:pt idx="12">
                  <c:v>1667</c:v>
                </c:pt>
                <c:pt idx="13">
                  <c:v>1786</c:v>
                </c:pt>
                <c:pt idx="14">
                  <c:v>1986</c:v>
                </c:pt>
                <c:pt idx="15">
                  <c:v>2058</c:v>
                </c:pt>
                <c:pt idx="16">
                  <c:v>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B-4294-996B-552F3BE7846E}"/>
            </c:ext>
          </c:extLst>
        </c:ser>
        <c:ser>
          <c:idx val="3"/>
          <c:order val="3"/>
          <c:tx>
            <c:strRef>
              <c:f>Sheet1!$CI$87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Sheet1!$CJ$87:$CZ$87</c:f>
              <c:numCache>
                <c:formatCode>General</c:formatCode>
                <c:ptCount val="17"/>
                <c:pt idx="0">
                  <c:v>208.33333333333334</c:v>
                </c:pt>
                <c:pt idx="1">
                  <c:v>312</c:v>
                </c:pt>
                <c:pt idx="2">
                  <c:v>392.33333333333331</c:v>
                </c:pt>
                <c:pt idx="3">
                  <c:v>552.33333333333337</c:v>
                </c:pt>
                <c:pt idx="4">
                  <c:v>705.33333333333337</c:v>
                </c:pt>
                <c:pt idx="5">
                  <c:v>822.33333333333337</c:v>
                </c:pt>
                <c:pt idx="6">
                  <c:v>930</c:v>
                </c:pt>
                <c:pt idx="7">
                  <c:v>1061.6666666666667</c:v>
                </c:pt>
                <c:pt idx="8">
                  <c:v>1126.3333333333333</c:v>
                </c:pt>
                <c:pt idx="9">
                  <c:v>1246</c:v>
                </c:pt>
                <c:pt idx="10">
                  <c:v>1368.3333333333333</c:v>
                </c:pt>
                <c:pt idx="11">
                  <c:v>1507</c:v>
                </c:pt>
                <c:pt idx="12">
                  <c:v>1601.6666666666667</c:v>
                </c:pt>
                <c:pt idx="13">
                  <c:v>1748.6666666666667</c:v>
                </c:pt>
                <c:pt idx="14">
                  <c:v>1936.3333333333333</c:v>
                </c:pt>
                <c:pt idx="15">
                  <c:v>2042.6666666666667</c:v>
                </c:pt>
                <c:pt idx="16">
                  <c:v>2241.3333333333335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B-4294-996B-552F3BE7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Nathan</a:t>
            </a:r>
            <a:r>
              <a:rPr lang="en-GB" baseline="0"/>
              <a:t> Waddell</a:t>
            </a:r>
            <a:r>
              <a:rPr lang="en-GB"/>
              <a:t>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Sheet1!$D$63</c:f>
              <c:strCache>
                <c:ptCount val="1"/>
                <c:pt idx="0">
                  <c:v>Force India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Sheet1!$Z$61:$Z$80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0</c:v>
                </c:pt>
                <c:pt idx="9">
                  <c:v>17</c:v>
                </c:pt>
                <c:pt idx="10">
                  <c:v>0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A-4FF5-B1D5-C2776A1CA741}"/>
            </c:ext>
          </c:extLst>
        </c:ser>
        <c:ser>
          <c:idx val="1"/>
          <c:order val="1"/>
          <c:tx>
            <c:strRef>
              <c:f>Sheet1!$AJ$63</c:f>
              <c:strCache>
                <c:ptCount val="1"/>
                <c:pt idx="0">
                  <c:v>Force India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Sheet1!$BF$61:$BF$80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A-4FF5-B1D5-C2776A1CA741}"/>
            </c:ext>
          </c:extLst>
        </c:ser>
        <c:ser>
          <c:idx val="2"/>
          <c:order val="2"/>
          <c:tx>
            <c:strRef>
              <c:f>Sheet1!$BP$63</c:f>
              <c:strCache>
                <c:ptCount val="1"/>
                <c:pt idx="0">
                  <c:v>Force India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Sheet1!$CL$61:$CL$80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0</c:v>
                </c:pt>
                <c:pt idx="17">
                  <c:v>0</c:v>
                </c:pt>
                <c:pt idx="18">
                  <c:v>17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A-4FF5-B1D5-C2776A1CA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Nathan</a:t>
            </a:r>
            <a:r>
              <a:rPr lang="en-GB" baseline="0"/>
              <a:t> Waddell</a:t>
            </a:r>
            <a:r>
              <a:rPr lang="en-GB"/>
              <a:t> Team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Sheet1!$D$63</c:f>
              <c:strCache>
                <c:ptCount val="1"/>
                <c:pt idx="0">
                  <c:v>Force India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Sheet1!$X$61:$X$80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17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2-4A18-890B-25D2F8E67ABE}"/>
            </c:ext>
          </c:extLst>
        </c:ser>
        <c:ser>
          <c:idx val="1"/>
          <c:order val="1"/>
          <c:tx>
            <c:strRef>
              <c:f>Sheet1!$AJ$63</c:f>
              <c:strCache>
                <c:ptCount val="1"/>
                <c:pt idx="0">
                  <c:v>Force India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Sheet1!$BD$61:$BD$80</c:f>
              <c:numCache>
                <c:formatCode>General</c:formatCode>
                <c:ptCount val="20"/>
                <c:pt idx="0">
                  <c:v>0</c:v>
                </c:pt>
                <c:pt idx="2">
                  <c:v>17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2-4A18-890B-25D2F8E67ABE}"/>
            </c:ext>
          </c:extLst>
        </c:ser>
        <c:ser>
          <c:idx val="2"/>
          <c:order val="2"/>
          <c:tx>
            <c:strRef>
              <c:f>Sheet1!$BP$63</c:f>
              <c:strCache>
                <c:ptCount val="1"/>
                <c:pt idx="0">
                  <c:v>Force India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Sheet1!$CJ$61:$CJ$80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17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2-4A18-890B-25D2F8E6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Nathan</a:t>
            </a:r>
            <a:r>
              <a:rPr lang="en-GB" baseline="0"/>
              <a:t> Waddell</a:t>
            </a:r>
            <a:r>
              <a:rPr lang="en-GB"/>
              <a:t> Turbo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Sheet1!$D$63</c:f>
              <c:strCache>
                <c:ptCount val="1"/>
                <c:pt idx="0">
                  <c:v>Force India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Sheet1!$AA$61:$AA$80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A-454A-BBDC-BAF41A123776}"/>
            </c:ext>
          </c:extLst>
        </c:ser>
        <c:ser>
          <c:idx val="1"/>
          <c:order val="1"/>
          <c:tx>
            <c:strRef>
              <c:f>Sheet1!$AJ$63</c:f>
              <c:strCache>
                <c:ptCount val="1"/>
                <c:pt idx="0">
                  <c:v>Force India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Sheet1!$BG$61:$BG$80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A-454A-BBDC-BAF41A123776}"/>
            </c:ext>
          </c:extLst>
        </c:ser>
        <c:ser>
          <c:idx val="2"/>
          <c:order val="2"/>
          <c:tx>
            <c:strRef>
              <c:f>Sheet1!$BP$63</c:f>
              <c:strCache>
                <c:ptCount val="1"/>
                <c:pt idx="0">
                  <c:v>Force India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Sheet1!$CM$61:$CM$80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A-454A-BBDC-BAF41A123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Mercedes</c:v>
                </c:pt>
              </c:strCache>
            </c:strRef>
          </c:tx>
          <c:spPr>
            <a:ln w="25400" cap="rnd">
              <a:solidFill>
                <a:srgbClr val="00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FF"/>
              </a:solidFill>
              <a:ln w="12700">
                <a:solidFill>
                  <a:srgbClr val="00FFFF"/>
                </a:solidFill>
              </a:ln>
              <a:effectLst/>
            </c:spPr>
          </c:marker>
          <c:cat>
            <c:strRef>
              <c:f>Sheet1!$D$2:$D$18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66</c:v>
                </c:pt>
                <c:pt idx="1">
                  <c:v>138</c:v>
                </c:pt>
                <c:pt idx="2">
                  <c:v>218</c:v>
                </c:pt>
                <c:pt idx="3">
                  <c:v>260</c:v>
                </c:pt>
                <c:pt idx="4">
                  <c:v>316</c:v>
                </c:pt>
                <c:pt idx="5">
                  <c:v>386</c:v>
                </c:pt>
                <c:pt idx="6">
                  <c:v>466</c:v>
                </c:pt>
                <c:pt idx="7">
                  <c:v>493</c:v>
                </c:pt>
                <c:pt idx="8">
                  <c:v>568</c:v>
                </c:pt>
                <c:pt idx="9">
                  <c:v>644</c:v>
                </c:pt>
                <c:pt idx="10">
                  <c:v>697</c:v>
                </c:pt>
                <c:pt idx="11">
                  <c:v>772</c:v>
                </c:pt>
                <c:pt idx="12">
                  <c:v>842</c:v>
                </c:pt>
                <c:pt idx="13">
                  <c:v>882</c:v>
                </c:pt>
                <c:pt idx="14">
                  <c:v>933</c:v>
                </c:pt>
                <c:pt idx="15">
                  <c:v>946</c:v>
                </c:pt>
                <c:pt idx="16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FDF-43A0-AE73-E2BD716E073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Ferrari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Sheet1!$L$2:$L$18</c:f>
              <c:numCache>
                <c:formatCode>General</c:formatCode>
                <c:ptCount val="17"/>
                <c:pt idx="0">
                  <c:v>42</c:v>
                </c:pt>
                <c:pt idx="1">
                  <c:v>48</c:v>
                </c:pt>
                <c:pt idx="2">
                  <c:v>63</c:v>
                </c:pt>
                <c:pt idx="3">
                  <c:v>97</c:v>
                </c:pt>
                <c:pt idx="4">
                  <c:v>126</c:v>
                </c:pt>
                <c:pt idx="5">
                  <c:v>148</c:v>
                </c:pt>
                <c:pt idx="6">
                  <c:v>155</c:v>
                </c:pt>
                <c:pt idx="7">
                  <c:v>158</c:v>
                </c:pt>
                <c:pt idx="8">
                  <c:v>178</c:v>
                </c:pt>
                <c:pt idx="9">
                  <c:v>202</c:v>
                </c:pt>
                <c:pt idx="10">
                  <c:v>216</c:v>
                </c:pt>
                <c:pt idx="11">
                  <c:v>253</c:v>
                </c:pt>
                <c:pt idx="12">
                  <c:v>282</c:v>
                </c:pt>
                <c:pt idx="13">
                  <c:v>335</c:v>
                </c:pt>
                <c:pt idx="14">
                  <c:v>344</c:v>
                </c:pt>
                <c:pt idx="15">
                  <c:v>359</c:v>
                </c:pt>
                <c:pt idx="16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FDF-43A0-AE73-E2BD716E073C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Red Bull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12700">
                <a:solidFill>
                  <a:srgbClr val="002060"/>
                </a:solidFill>
              </a:ln>
              <a:effectLst/>
            </c:spPr>
          </c:marker>
          <c:val>
            <c:numRef>
              <c:f>Sheet1!$R$2:$R$18</c:f>
              <c:numCache>
                <c:formatCode>General</c:formatCode>
                <c:ptCount val="17"/>
                <c:pt idx="0">
                  <c:v>11</c:v>
                </c:pt>
                <c:pt idx="1">
                  <c:v>61</c:v>
                </c:pt>
                <c:pt idx="2">
                  <c:v>120</c:v>
                </c:pt>
                <c:pt idx="3">
                  <c:v>177</c:v>
                </c:pt>
                <c:pt idx="4">
                  <c:v>243</c:v>
                </c:pt>
                <c:pt idx="5">
                  <c:v>284</c:v>
                </c:pt>
                <c:pt idx="6">
                  <c:v>342</c:v>
                </c:pt>
                <c:pt idx="7">
                  <c:v>347</c:v>
                </c:pt>
                <c:pt idx="8">
                  <c:v>386</c:v>
                </c:pt>
                <c:pt idx="9">
                  <c:v>438</c:v>
                </c:pt>
                <c:pt idx="10">
                  <c:v>479</c:v>
                </c:pt>
                <c:pt idx="11">
                  <c:v>505</c:v>
                </c:pt>
                <c:pt idx="12">
                  <c:v>520</c:v>
                </c:pt>
                <c:pt idx="13">
                  <c:v>544</c:v>
                </c:pt>
                <c:pt idx="14">
                  <c:v>604</c:v>
                </c:pt>
                <c:pt idx="15">
                  <c:v>636</c:v>
                </c:pt>
                <c:pt idx="16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FDF-43A0-AE73-E2BD716E073C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McLaren</c:v>
                </c:pt>
              </c:strCache>
            </c:strRef>
          </c:tx>
          <c:spPr>
            <a:ln w="2540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12700">
                <a:solidFill>
                  <a:srgbClr val="ED7D31"/>
                </a:solidFill>
              </a:ln>
              <a:effectLst/>
            </c:spPr>
          </c:marker>
          <c:val>
            <c:numRef>
              <c:f>Sheet1!$X$2:$X$18</c:f>
              <c:numCache>
                <c:formatCode>General</c:formatCode>
                <c:ptCount val="17"/>
                <c:pt idx="0">
                  <c:v>49</c:v>
                </c:pt>
                <c:pt idx="1">
                  <c:v>80</c:v>
                </c:pt>
                <c:pt idx="2">
                  <c:v>90</c:v>
                </c:pt>
                <c:pt idx="3">
                  <c:v>108</c:v>
                </c:pt>
                <c:pt idx="4">
                  <c:v>119</c:v>
                </c:pt>
                <c:pt idx="5">
                  <c:v>141</c:v>
                </c:pt>
                <c:pt idx="6">
                  <c:v>165</c:v>
                </c:pt>
                <c:pt idx="7">
                  <c:v>227</c:v>
                </c:pt>
                <c:pt idx="8">
                  <c:v>253</c:v>
                </c:pt>
                <c:pt idx="9">
                  <c:v>258</c:v>
                </c:pt>
                <c:pt idx="10">
                  <c:v>289</c:v>
                </c:pt>
                <c:pt idx="11">
                  <c:v>309</c:v>
                </c:pt>
                <c:pt idx="12">
                  <c:v>338</c:v>
                </c:pt>
                <c:pt idx="13">
                  <c:v>378</c:v>
                </c:pt>
                <c:pt idx="14">
                  <c:v>439</c:v>
                </c:pt>
                <c:pt idx="15">
                  <c:v>480</c:v>
                </c:pt>
                <c:pt idx="16">
                  <c:v>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FDF-43A0-AE73-E2BD716E073C}"/>
            </c:ext>
          </c:extLst>
        </c:ser>
        <c:ser>
          <c:idx val="4"/>
          <c:order val="4"/>
          <c:tx>
            <c:strRef>
              <c:f>Sheet1!$AC$1</c:f>
              <c:strCache>
                <c:ptCount val="1"/>
                <c:pt idx="0">
                  <c:v>Renault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val>
            <c:numRef>
              <c:f>Sheet1!$AD$2:$AD$18</c:f>
              <c:numCache>
                <c:formatCode>General</c:formatCode>
                <c:ptCount val="17"/>
                <c:pt idx="0">
                  <c:v>21</c:v>
                </c:pt>
                <c:pt idx="1">
                  <c:v>40</c:v>
                </c:pt>
                <c:pt idx="2">
                  <c:v>56</c:v>
                </c:pt>
                <c:pt idx="3">
                  <c:v>103</c:v>
                </c:pt>
                <c:pt idx="4">
                  <c:v>120</c:v>
                </c:pt>
                <c:pt idx="5">
                  <c:v>134</c:v>
                </c:pt>
                <c:pt idx="6">
                  <c:v>178</c:v>
                </c:pt>
                <c:pt idx="7">
                  <c:v>211</c:v>
                </c:pt>
                <c:pt idx="8">
                  <c:v>242</c:v>
                </c:pt>
                <c:pt idx="9">
                  <c:v>276</c:v>
                </c:pt>
                <c:pt idx="10">
                  <c:v>318</c:v>
                </c:pt>
                <c:pt idx="11">
                  <c:v>340</c:v>
                </c:pt>
                <c:pt idx="12">
                  <c:v>371</c:v>
                </c:pt>
                <c:pt idx="13">
                  <c:v>372</c:v>
                </c:pt>
                <c:pt idx="14">
                  <c:v>391</c:v>
                </c:pt>
                <c:pt idx="15">
                  <c:v>444</c:v>
                </c:pt>
                <c:pt idx="16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FDF-43A0-AE73-E2BD716E073C}"/>
            </c:ext>
          </c:extLst>
        </c:ser>
        <c:ser>
          <c:idx val="5"/>
          <c:order val="5"/>
          <c:tx>
            <c:strRef>
              <c:f>Sheet1!$AI$1</c:f>
              <c:strCache>
                <c:ptCount val="1"/>
                <c:pt idx="0">
                  <c:v>AlphaTauri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12700">
                <a:solidFill>
                  <a:srgbClr val="00B0F0"/>
                </a:solidFill>
              </a:ln>
              <a:effectLst/>
            </c:spPr>
          </c:marker>
          <c:val>
            <c:numRef>
              <c:f>Sheet1!$AJ$2:$AJ$18</c:f>
              <c:numCache>
                <c:formatCode>General</c:formatCode>
                <c:ptCount val="17"/>
                <c:pt idx="0">
                  <c:v>24</c:v>
                </c:pt>
                <c:pt idx="1">
                  <c:v>31</c:v>
                </c:pt>
                <c:pt idx="2">
                  <c:v>47</c:v>
                </c:pt>
                <c:pt idx="3">
                  <c:v>66</c:v>
                </c:pt>
                <c:pt idx="4">
                  <c:v>79</c:v>
                </c:pt>
                <c:pt idx="5">
                  <c:v>91</c:v>
                </c:pt>
                <c:pt idx="6">
                  <c:v>109</c:v>
                </c:pt>
                <c:pt idx="7">
                  <c:v>158</c:v>
                </c:pt>
                <c:pt idx="8">
                  <c:v>178</c:v>
                </c:pt>
                <c:pt idx="9">
                  <c:v>199</c:v>
                </c:pt>
                <c:pt idx="10">
                  <c:v>221</c:v>
                </c:pt>
                <c:pt idx="11">
                  <c:v>243</c:v>
                </c:pt>
                <c:pt idx="12">
                  <c:v>280</c:v>
                </c:pt>
                <c:pt idx="13">
                  <c:v>303</c:v>
                </c:pt>
                <c:pt idx="14">
                  <c:v>325</c:v>
                </c:pt>
                <c:pt idx="15">
                  <c:v>340</c:v>
                </c:pt>
                <c:pt idx="16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FDF-43A0-AE73-E2BD716E073C}"/>
            </c:ext>
          </c:extLst>
        </c:ser>
        <c:ser>
          <c:idx val="6"/>
          <c:order val="6"/>
          <c:tx>
            <c:strRef>
              <c:f>Sheet1!$AO$1</c:f>
              <c:strCache>
                <c:ptCount val="1"/>
                <c:pt idx="0">
                  <c:v>Racing Point</c:v>
                </c:pt>
              </c:strCache>
            </c:strRef>
          </c:tx>
          <c:spPr>
            <a:ln w="25400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12700">
                <a:solidFill>
                  <a:srgbClr val="FF00FF"/>
                </a:solidFill>
              </a:ln>
              <a:effectLst/>
            </c:spPr>
          </c:marker>
          <c:val>
            <c:numRef>
              <c:f>Sheet1!$AP$2:$AP$18</c:f>
              <c:numCache>
                <c:formatCode>General</c:formatCode>
                <c:ptCount val="17"/>
                <c:pt idx="0">
                  <c:v>22</c:v>
                </c:pt>
                <c:pt idx="1">
                  <c:v>61</c:v>
                </c:pt>
                <c:pt idx="2">
                  <c:v>94</c:v>
                </c:pt>
                <c:pt idx="3">
                  <c:v>101</c:v>
                </c:pt>
                <c:pt idx="4">
                  <c:v>128</c:v>
                </c:pt>
                <c:pt idx="5">
                  <c:v>171</c:v>
                </c:pt>
                <c:pt idx="6">
                  <c:v>198</c:v>
                </c:pt>
                <c:pt idx="7">
                  <c:v>232</c:v>
                </c:pt>
                <c:pt idx="8">
                  <c:v>262</c:v>
                </c:pt>
                <c:pt idx="9">
                  <c:v>287</c:v>
                </c:pt>
                <c:pt idx="10">
                  <c:v>331</c:v>
                </c:pt>
                <c:pt idx="11">
                  <c:v>345</c:v>
                </c:pt>
                <c:pt idx="12">
                  <c:v>373</c:v>
                </c:pt>
                <c:pt idx="13">
                  <c:v>411</c:v>
                </c:pt>
                <c:pt idx="14">
                  <c:v>413</c:v>
                </c:pt>
                <c:pt idx="15">
                  <c:v>486</c:v>
                </c:pt>
                <c:pt idx="16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FDF-43A0-AE73-E2BD716E073C}"/>
            </c:ext>
          </c:extLst>
        </c:ser>
        <c:ser>
          <c:idx val="7"/>
          <c:order val="7"/>
          <c:tx>
            <c:strRef>
              <c:f>Sheet1!$AU$1</c:f>
              <c:strCache>
                <c:ptCount val="1"/>
                <c:pt idx="0">
                  <c:v>Alfa Romeo</c:v>
                </c:pt>
              </c:strCache>
            </c:strRef>
          </c:tx>
          <c:spPr>
            <a:ln w="25400" cap="rnd">
              <a:solidFill>
                <a:srgbClr val="8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0000"/>
              </a:solidFill>
              <a:ln w="12700">
                <a:solidFill>
                  <a:srgbClr val="800000"/>
                </a:solidFill>
              </a:ln>
              <a:effectLst/>
            </c:spPr>
          </c:marker>
          <c:val>
            <c:numRef>
              <c:f>Sheet1!$AV$2:$AV$18</c:f>
              <c:numCache>
                <c:formatCode>General</c:formatCode>
                <c:ptCount val="17"/>
                <c:pt idx="0">
                  <c:v>15</c:v>
                </c:pt>
                <c:pt idx="1">
                  <c:v>39</c:v>
                </c:pt>
                <c:pt idx="2">
                  <c:v>57</c:v>
                </c:pt>
                <c:pt idx="3">
                  <c:v>62</c:v>
                </c:pt>
                <c:pt idx="4">
                  <c:v>80</c:v>
                </c:pt>
                <c:pt idx="5">
                  <c:v>93</c:v>
                </c:pt>
                <c:pt idx="6">
                  <c:v>104</c:v>
                </c:pt>
                <c:pt idx="7">
                  <c:v>115</c:v>
                </c:pt>
                <c:pt idx="8">
                  <c:v>129</c:v>
                </c:pt>
                <c:pt idx="9">
                  <c:v>153</c:v>
                </c:pt>
                <c:pt idx="10">
                  <c:v>177</c:v>
                </c:pt>
                <c:pt idx="11">
                  <c:v>195</c:v>
                </c:pt>
                <c:pt idx="12">
                  <c:v>222</c:v>
                </c:pt>
                <c:pt idx="13">
                  <c:v>223</c:v>
                </c:pt>
                <c:pt idx="14">
                  <c:v>231</c:v>
                </c:pt>
                <c:pt idx="15">
                  <c:v>246</c:v>
                </c:pt>
                <c:pt idx="16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FDF-43A0-AE73-E2BD716E073C}"/>
            </c:ext>
          </c:extLst>
        </c:ser>
        <c:ser>
          <c:idx val="8"/>
          <c:order val="8"/>
          <c:tx>
            <c:strRef>
              <c:f>Sheet1!$BA$1</c:f>
              <c:strCache>
                <c:ptCount val="1"/>
                <c:pt idx="0">
                  <c:v>Haas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Sheet1!$BB$2:$BB$18</c:f>
              <c:numCache>
                <c:formatCode>General</c:formatCode>
                <c:ptCount val="17"/>
                <c:pt idx="0">
                  <c:v>3</c:v>
                </c:pt>
                <c:pt idx="1">
                  <c:v>23</c:v>
                </c:pt>
                <c:pt idx="2">
                  <c:v>42</c:v>
                </c:pt>
                <c:pt idx="3">
                  <c:v>47</c:v>
                </c:pt>
                <c:pt idx="4">
                  <c:v>48</c:v>
                </c:pt>
                <c:pt idx="5">
                  <c:v>52</c:v>
                </c:pt>
                <c:pt idx="6">
                  <c:v>66</c:v>
                </c:pt>
                <c:pt idx="7">
                  <c:v>78</c:v>
                </c:pt>
                <c:pt idx="8">
                  <c:v>88</c:v>
                </c:pt>
                <c:pt idx="9">
                  <c:v>101</c:v>
                </c:pt>
                <c:pt idx="10">
                  <c:v>122</c:v>
                </c:pt>
                <c:pt idx="11">
                  <c:v>134</c:v>
                </c:pt>
                <c:pt idx="12">
                  <c:v>141</c:v>
                </c:pt>
                <c:pt idx="13">
                  <c:v>140</c:v>
                </c:pt>
                <c:pt idx="14">
                  <c:v>145</c:v>
                </c:pt>
                <c:pt idx="15">
                  <c:v>155</c:v>
                </c:pt>
                <c:pt idx="16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FDF-43A0-AE73-E2BD716E073C}"/>
            </c:ext>
          </c:extLst>
        </c:ser>
        <c:ser>
          <c:idx val="9"/>
          <c:order val="9"/>
          <c:tx>
            <c:strRef>
              <c:f>Sheet1!$BG$1</c:f>
              <c:strCache>
                <c:ptCount val="1"/>
                <c:pt idx="0">
                  <c:v>Williams</c:v>
                </c:pt>
              </c:strCache>
            </c:strRef>
          </c:tx>
          <c:spPr>
            <a:ln w="25400" cap="rnd">
              <a:solidFill>
                <a:srgbClr val="CC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75000"/>
                </a:sysClr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Sheet1!$BH$2:$BH$18</c:f>
              <c:numCache>
                <c:formatCode>General</c:formatCode>
                <c:ptCount val="17"/>
                <c:pt idx="0">
                  <c:v>13</c:v>
                </c:pt>
                <c:pt idx="1">
                  <c:v>15</c:v>
                </c:pt>
                <c:pt idx="2">
                  <c:v>12</c:v>
                </c:pt>
                <c:pt idx="3">
                  <c:v>33</c:v>
                </c:pt>
                <c:pt idx="4">
                  <c:v>34</c:v>
                </c:pt>
                <c:pt idx="5">
                  <c:v>42</c:v>
                </c:pt>
                <c:pt idx="6">
                  <c:v>52</c:v>
                </c:pt>
                <c:pt idx="7">
                  <c:v>76</c:v>
                </c:pt>
                <c:pt idx="8">
                  <c:v>89</c:v>
                </c:pt>
                <c:pt idx="9">
                  <c:v>97</c:v>
                </c:pt>
                <c:pt idx="10">
                  <c:v>108</c:v>
                </c:pt>
                <c:pt idx="11">
                  <c:v>117</c:v>
                </c:pt>
                <c:pt idx="12">
                  <c:v>131</c:v>
                </c:pt>
                <c:pt idx="13">
                  <c:v>142</c:v>
                </c:pt>
                <c:pt idx="14">
                  <c:v>161</c:v>
                </c:pt>
                <c:pt idx="15">
                  <c:v>166</c:v>
                </c:pt>
                <c:pt idx="16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FDF-43A0-AE73-E2BD716E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Nathan</a:t>
            </a:r>
            <a:r>
              <a:rPr lang="en-GB" sz="3000" baseline="0"/>
              <a:t> Waddell</a:t>
            </a:r>
            <a:r>
              <a:rPr lang="en-GB" sz="3000"/>
              <a:t> Team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Sheet1!$CI$89</c:f>
              <c:strCache>
                <c:ptCount val="1"/>
                <c:pt idx="0">
                  <c:v>Force India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Sheet1!$F$90:$V$90</c:f>
              <c:numCache>
                <c:formatCode>General</c:formatCode>
                <c:ptCount val="17"/>
                <c:pt idx="0">
                  <c:v>99.600000000000009</c:v>
                </c:pt>
                <c:pt idx="1">
                  <c:v>38.5</c:v>
                </c:pt>
                <c:pt idx="2">
                  <c:v>38.900000000000006</c:v>
                </c:pt>
                <c:pt idx="3">
                  <c:v>38.9</c:v>
                </c:pt>
                <c:pt idx="4">
                  <c:v>100.9</c:v>
                </c:pt>
                <c:pt idx="5">
                  <c:v>39</c:v>
                </c:pt>
                <c:pt idx="6">
                  <c:v>100.80000000000001</c:v>
                </c:pt>
                <c:pt idx="7">
                  <c:v>100.80000000000001</c:v>
                </c:pt>
                <c:pt idx="8">
                  <c:v>101.10000000000001</c:v>
                </c:pt>
                <c:pt idx="9">
                  <c:v>101.10000000000001</c:v>
                </c:pt>
                <c:pt idx="10">
                  <c:v>101.10000000000001</c:v>
                </c:pt>
                <c:pt idx="11">
                  <c:v>101</c:v>
                </c:pt>
                <c:pt idx="12">
                  <c:v>100.80000000000001</c:v>
                </c:pt>
                <c:pt idx="13">
                  <c:v>100.9</c:v>
                </c:pt>
                <c:pt idx="14">
                  <c:v>101</c:v>
                </c:pt>
                <c:pt idx="15">
                  <c:v>101.1</c:v>
                </c:pt>
                <c:pt idx="16">
                  <c:v>101.1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6-404A-98FA-152EBD591DF7}"/>
            </c:ext>
          </c:extLst>
        </c:ser>
        <c:ser>
          <c:idx val="1"/>
          <c:order val="1"/>
          <c:tx>
            <c:strRef>
              <c:f>Sheet1!$AJ$63</c:f>
              <c:strCache>
                <c:ptCount val="1"/>
                <c:pt idx="0">
                  <c:v>Force India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Sheet1!$AL$90:$BB$90</c:f>
              <c:numCache>
                <c:formatCode>General</c:formatCode>
                <c:ptCount val="17"/>
                <c:pt idx="0">
                  <c:v>99.699999999999989</c:v>
                </c:pt>
                <c:pt idx="1">
                  <c:v>40.9</c:v>
                </c:pt>
                <c:pt idx="2">
                  <c:v>41</c:v>
                </c:pt>
                <c:pt idx="3">
                  <c:v>41.1</c:v>
                </c:pt>
                <c:pt idx="4">
                  <c:v>99.600000000000009</c:v>
                </c:pt>
                <c:pt idx="5">
                  <c:v>41.2</c:v>
                </c:pt>
                <c:pt idx="6">
                  <c:v>99.7</c:v>
                </c:pt>
                <c:pt idx="7">
                  <c:v>99.7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99.800000000000011</c:v>
                </c:pt>
                <c:pt idx="12">
                  <c:v>99.7</c:v>
                </c:pt>
                <c:pt idx="13">
                  <c:v>99.8</c:v>
                </c:pt>
                <c:pt idx="14">
                  <c:v>99.9</c:v>
                </c:pt>
                <c:pt idx="15">
                  <c:v>99.800000000000011</c:v>
                </c:pt>
                <c:pt idx="16">
                  <c:v>99.800000000000011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6-404A-98FA-152EBD591DF7}"/>
            </c:ext>
          </c:extLst>
        </c:ser>
        <c:ser>
          <c:idx val="2"/>
          <c:order val="2"/>
          <c:tx>
            <c:strRef>
              <c:f>Sheet1!$BP$63</c:f>
              <c:strCache>
                <c:ptCount val="1"/>
                <c:pt idx="0">
                  <c:v>Force India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Sheet1!$BR$90:$CH$90</c:f>
              <c:numCache>
                <c:formatCode>General</c:formatCode>
                <c:ptCount val="17"/>
                <c:pt idx="0">
                  <c:v>101</c:v>
                </c:pt>
                <c:pt idx="1">
                  <c:v>44.4</c:v>
                </c:pt>
                <c:pt idx="2">
                  <c:v>44.800000000000004</c:v>
                </c:pt>
                <c:pt idx="3">
                  <c:v>44.8</c:v>
                </c:pt>
                <c:pt idx="4">
                  <c:v>101.60000000000001</c:v>
                </c:pt>
                <c:pt idx="5">
                  <c:v>44.9</c:v>
                </c:pt>
                <c:pt idx="6">
                  <c:v>101.60000000000001</c:v>
                </c:pt>
                <c:pt idx="7">
                  <c:v>101.60000000000001</c:v>
                </c:pt>
                <c:pt idx="8">
                  <c:v>101.4</c:v>
                </c:pt>
                <c:pt idx="9">
                  <c:v>101.4</c:v>
                </c:pt>
                <c:pt idx="10">
                  <c:v>101.20000000000002</c:v>
                </c:pt>
                <c:pt idx="11">
                  <c:v>101</c:v>
                </c:pt>
                <c:pt idx="12">
                  <c:v>100.8</c:v>
                </c:pt>
                <c:pt idx="13">
                  <c:v>100.8</c:v>
                </c:pt>
                <c:pt idx="14">
                  <c:v>100.89999999999999</c:v>
                </c:pt>
                <c:pt idx="15">
                  <c:v>100.99999999999999</c:v>
                </c:pt>
                <c:pt idx="16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6-404A-98FA-152EBD591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Matty</a:t>
            </a:r>
            <a:r>
              <a:rPr lang="en-GB" sz="3000" baseline="0"/>
              <a:t> Jones</a:t>
            </a:r>
            <a:r>
              <a:rPr lang="en-GB" sz="3000"/>
              <a:t> 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Sheet1!$CI$125</c:f>
              <c:strCache>
                <c:ptCount val="1"/>
                <c:pt idx="0">
                  <c:v>Bottas and Hoes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Sheet1!$CJ$125:$CZ$125</c:f>
              <c:numCache>
                <c:formatCode>General</c:formatCode>
                <c:ptCount val="17"/>
                <c:pt idx="0">
                  <c:v>75</c:v>
                </c:pt>
                <c:pt idx="1">
                  <c:v>272</c:v>
                </c:pt>
                <c:pt idx="2">
                  <c:v>431</c:v>
                </c:pt>
                <c:pt idx="3">
                  <c:v>582</c:v>
                </c:pt>
                <c:pt idx="4">
                  <c:v>837</c:v>
                </c:pt>
                <c:pt idx="5">
                  <c:v>987</c:v>
                </c:pt>
                <c:pt idx="6">
                  <c:v>1134</c:v>
                </c:pt>
                <c:pt idx="7">
                  <c:v>1303</c:v>
                </c:pt>
                <c:pt idx="8">
                  <c:v>1342</c:v>
                </c:pt>
                <c:pt idx="9">
                  <c:v>1437</c:v>
                </c:pt>
                <c:pt idx="10">
                  <c:v>1639</c:v>
                </c:pt>
                <c:pt idx="11">
                  <c:v>1737</c:v>
                </c:pt>
                <c:pt idx="12">
                  <c:v>1860</c:v>
                </c:pt>
                <c:pt idx="13">
                  <c:v>1993</c:v>
                </c:pt>
                <c:pt idx="14">
                  <c:v>2120</c:v>
                </c:pt>
                <c:pt idx="15">
                  <c:v>2281</c:v>
                </c:pt>
                <c:pt idx="16">
                  <c:v>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F-4BBC-AF2A-78AAE0CD76F3}"/>
            </c:ext>
          </c:extLst>
        </c:ser>
        <c:ser>
          <c:idx val="1"/>
          <c:order val="1"/>
          <c:tx>
            <c:strRef>
              <c:f>Sheet1!$CI$127</c:f>
              <c:strCache>
                <c:ptCount val="1"/>
                <c:pt idx="0">
                  <c:v>Micro Machines Racing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Sheet1!$CJ$127:$CZ$127</c:f>
              <c:numCache>
                <c:formatCode>General</c:formatCode>
                <c:ptCount val="17"/>
                <c:pt idx="0">
                  <c:v>4</c:v>
                </c:pt>
                <c:pt idx="1">
                  <c:v>103</c:v>
                </c:pt>
                <c:pt idx="2">
                  <c:v>230</c:v>
                </c:pt>
                <c:pt idx="3">
                  <c:v>379</c:v>
                </c:pt>
                <c:pt idx="4">
                  <c:v>614</c:v>
                </c:pt>
                <c:pt idx="5">
                  <c:v>761</c:v>
                </c:pt>
                <c:pt idx="6">
                  <c:v>819</c:v>
                </c:pt>
                <c:pt idx="7">
                  <c:v>885</c:v>
                </c:pt>
                <c:pt idx="8">
                  <c:v>968</c:v>
                </c:pt>
                <c:pt idx="9">
                  <c:v>1120</c:v>
                </c:pt>
                <c:pt idx="10">
                  <c:v>1266</c:v>
                </c:pt>
                <c:pt idx="11">
                  <c:v>1382</c:v>
                </c:pt>
                <c:pt idx="12">
                  <c:v>1498</c:v>
                </c:pt>
                <c:pt idx="13">
                  <c:v>1540</c:v>
                </c:pt>
                <c:pt idx="14">
                  <c:v>1692</c:v>
                </c:pt>
                <c:pt idx="15">
                  <c:v>1723</c:v>
                </c:pt>
                <c:pt idx="16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F-4BBC-AF2A-78AAE0CD76F3}"/>
            </c:ext>
          </c:extLst>
        </c:ser>
        <c:ser>
          <c:idx val="2"/>
          <c:order val="2"/>
          <c:tx>
            <c:strRef>
              <c:f>Sheet1!$CI$129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Sheet1!$CJ$129:$CZ$129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F-4BBC-AF2A-78AAE0CD76F3}"/>
            </c:ext>
          </c:extLst>
        </c:ser>
        <c:ser>
          <c:idx val="3"/>
          <c:order val="3"/>
          <c:tx>
            <c:strRef>
              <c:f>Sheet1!$CI$123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Sheet1!$CJ$123:$CZ$123</c:f>
              <c:numCache>
                <c:formatCode>General</c:formatCode>
                <c:ptCount val="17"/>
                <c:pt idx="0">
                  <c:v>39.5</c:v>
                </c:pt>
                <c:pt idx="1">
                  <c:v>187.5</c:v>
                </c:pt>
                <c:pt idx="2">
                  <c:v>330.5</c:v>
                </c:pt>
                <c:pt idx="3">
                  <c:v>480.5</c:v>
                </c:pt>
                <c:pt idx="4">
                  <c:v>725.5</c:v>
                </c:pt>
                <c:pt idx="5">
                  <c:v>874</c:v>
                </c:pt>
                <c:pt idx="6">
                  <c:v>976.5</c:v>
                </c:pt>
                <c:pt idx="7">
                  <c:v>1094</c:v>
                </c:pt>
                <c:pt idx="8">
                  <c:v>1155</c:v>
                </c:pt>
                <c:pt idx="9">
                  <c:v>1278.5</c:v>
                </c:pt>
                <c:pt idx="10">
                  <c:v>1452.5</c:v>
                </c:pt>
                <c:pt idx="11">
                  <c:v>1559.5</c:v>
                </c:pt>
                <c:pt idx="12">
                  <c:v>1679</c:v>
                </c:pt>
                <c:pt idx="13">
                  <c:v>1766.5</c:v>
                </c:pt>
                <c:pt idx="14">
                  <c:v>1906</c:v>
                </c:pt>
                <c:pt idx="15">
                  <c:v>2002</c:v>
                </c:pt>
                <c:pt idx="16">
                  <c:v>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F-4BBC-AF2A-78AAE0CD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Matty Jones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Sheet1!$D$99</c:f>
              <c:strCache>
                <c:ptCount val="1"/>
                <c:pt idx="0">
                  <c:v>Bottas and Hoes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Sheet1!$Z$97:$Z$116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10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10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7</c:v>
                </c:pt>
                <c:pt idx="18">
                  <c:v>7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F-4A46-97F5-3168FE9F027B}"/>
            </c:ext>
          </c:extLst>
        </c:ser>
        <c:ser>
          <c:idx val="1"/>
          <c:order val="1"/>
          <c:tx>
            <c:strRef>
              <c:f>Sheet1!$AJ$99</c:f>
              <c:strCache>
                <c:ptCount val="1"/>
                <c:pt idx="0">
                  <c:v>Micro Machines Racing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Sheet1!$BF$97:$BF$116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17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F-4A46-97F5-3168FE9F027B}"/>
            </c:ext>
          </c:extLst>
        </c:ser>
        <c:ser>
          <c:idx val="2"/>
          <c:order val="2"/>
          <c:tx>
            <c:strRef>
              <c:f>Sheet1!$BP$99</c:f>
              <c:strCache>
                <c:ptCount val="1"/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Sheet1!$CL$97:$CL$116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F-4A46-97F5-3168FE9F0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Matty Jones Team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Sheet1!$D$99</c:f>
              <c:strCache>
                <c:ptCount val="1"/>
                <c:pt idx="0">
                  <c:v>Bottas and Hoes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Sheet1!$X$97:$X$116</c:f>
              <c:numCache>
                <c:formatCode>General</c:formatCode>
                <c:ptCount val="20"/>
                <c:pt idx="0">
                  <c:v>7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10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4-4079-A6F9-D4F3FE4064A9}"/>
            </c:ext>
          </c:extLst>
        </c:ser>
        <c:ser>
          <c:idx val="1"/>
          <c:order val="1"/>
          <c:tx>
            <c:strRef>
              <c:f>Sheet1!$AJ$99</c:f>
              <c:strCache>
                <c:ptCount val="1"/>
                <c:pt idx="0">
                  <c:v>Micro Machines Racing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Sheet1!$BD$97:$BD$116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10</c:v>
                </c:pt>
                <c:pt idx="16">
                  <c:v>0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4-4079-A6F9-D4F3FE4064A9}"/>
            </c:ext>
          </c:extLst>
        </c:ser>
        <c:ser>
          <c:idx val="2"/>
          <c:order val="2"/>
          <c:tx>
            <c:strRef>
              <c:f>Sheet1!$BP$99</c:f>
              <c:strCache>
                <c:ptCount val="1"/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Sheet1!$CJ$97:$CJ$116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4-4079-A6F9-D4F3FE40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Matty Jones Turbo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Sheet1!$D$99</c:f>
              <c:strCache>
                <c:ptCount val="1"/>
                <c:pt idx="0">
                  <c:v>Bottas and Hoes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Sheet1!$AA$97:$AA$116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B-4D02-AB90-08CF6802EC0A}"/>
            </c:ext>
          </c:extLst>
        </c:ser>
        <c:ser>
          <c:idx val="1"/>
          <c:order val="1"/>
          <c:tx>
            <c:strRef>
              <c:f>Sheet1!$AJ$99</c:f>
              <c:strCache>
                <c:ptCount val="1"/>
                <c:pt idx="0">
                  <c:v>Micro Machines Racing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Sheet1!$BG$97:$BG$116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B-4D02-AB90-08CF6802EC0A}"/>
            </c:ext>
          </c:extLst>
        </c:ser>
        <c:ser>
          <c:idx val="2"/>
          <c:order val="2"/>
          <c:tx>
            <c:strRef>
              <c:f>Sheet1!$BP$99</c:f>
              <c:strCache>
                <c:ptCount val="1"/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Sheet1!$CM$97:$CM$116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B-4D02-AB90-08CF6802E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Matty</a:t>
            </a:r>
            <a:r>
              <a:rPr lang="en-GB" sz="3000" baseline="0"/>
              <a:t> Jones</a:t>
            </a:r>
            <a:r>
              <a:rPr lang="en-GB" sz="3000"/>
              <a:t> Team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Sheet1!$D$99</c:f>
              <c:strCache>
                <c:ptCount val="1"/>
                <c:pt idx="0">
                  <c:v>Bottas and Hoes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Sheet1!$F$126:$V$126</c:f>
              <c:numCache>
                <c:formatCode>General</c:formatCode>
                <c:ptCount val="17"/>
                <c:pt idx="0">
                  <c:v>99.5</c:v>
                </c:pt>
                <c:pt idx="1">
                  <c:v>81.800000000000011</c:v>
                </c:pt>
                <c:pt idx="2">
                  <c:v>91.9</c:v>
                </c:pt>
                <c:pt idx="3">
                  <c:v>82.4</c:v>
                </c:pt>
                <c:pt idx="4">
                  <c:v>99.2</c:v>
                </c:pt>
                <c:pt idx="5">
                  <c:v>82.5</c:v>
                </c:pt>
                <c:pt idx="6">
                  <c:v>99.199999999999989</c:v>
                </c:pt>
                <c:pt idx="7">
                  <c:v>101.19999999999999</c:v>
                </c:pt>
                <c:pt idx="8">
                  <c:v>101.1</c:v>
                </c:pt>
                <c:pt idx="9">
                  <c:v>101.1</c:v>
                </c:pt>
                <c:pt idx="10">
                  <c:v>100.99999999999999</c:v>
                </c:pt>
                <c:pt idx="11">
                  <c:v>100.9</c:v>
                </c:pt>
                <c:pt idx="12">
                  <c:v>100.70000000000002</c:v>
                </c:pt>
                <c:pt idx="13">
                  <c:v>100.39999999999999</c:v>
                </c:pt>
                <c:pt idx="14">
                  <c:v>100.3</c:v>
                </c:pt>
                <c:pt idx="15">
                  <c:v>100.29999999999998</c:v>
                </c:pt>
                <c:pt idx="16">
                  <c:v>100.2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9-495C-BDD1-F2F48C1BC523}"/>
            </c:ext>
          </c:extLst>
        </c:ser>
        <c:ser>
          <c:idx val="1"/>
          <c:order val="1"/>
          <c:tx>
            <c:strRef>
              <c:f>Sheet1!$AJ$99</c:f>
              <c:strCache>
                <c:ptCount val="1"/>
                <c:pt idx="0">
                  <c:v>Micro Machines Racing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Sheet1!$AL$126:$BB$126</c:f>
              <c:numCache>
                <c:formatCode>General</c:formatCode>
                <c:ptCount val="17"/>
                <c:pt idx="0">
                  <c:v>99.9</c:v>
                </c:pt>
                <c:pt idx="1">
                  <c:v>63.300000000000004</c:v>
                </c:pt>
                <c:pt idx="2">
                  <c:v>63.199999999999996</c:v>
                </c:pt>
                <c:pt idx="3">
                  <c:v>63.199999999999996</c:v>
                </c:pt>
                <c:pt idx="4">
                  <c:v>99.300000000000011</c:v>
                </c:pt>
                <c:pt idx="5">
                  <c:v>63.199999999999996</c:v>
                </c:pt>
                <c:pt idx="6">
                  <c:v>99.2</c:v>
                </c:pt>
                <c:pt idx="7">
                  <c:v>98.800000000000011</c:v>
                </c:pt>
                <c:pt idx="8">
                  <c:v>98.7</c:v>
                </c:pt>
                <c:pt idx="9">
                  <c:v>98.7</c:v>
                </c:pt>
                <c:pt idx="10">
                  <c:v>98.699999999999989</c:v>
                </c:pt>
                <c:pt idx="11">
                  <c:v>99</c:v>
                </c:pt>
                <c:pt idx="12">
                  <c:v>98.9</c:v>
                </c:pt>
                <c:pt idx="13">
                  <c:v>98.9</c:v>
                </c:pt>
                <c:pt idx="14">
                  <c:v>98.9</c:v>
                </c:pt>
                <c:pt idx="15">
                  <c:v>99</c:v>
                </c:pt>
                <c:pt idx="16">
                  <c:v>98.800000000000011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9-495C-BDD1-F2F48C1BC523}"/>
            </c:ext>
          </c:extLst>
        </c:ser>
        <c:ser>
          <c:idx val="2"/>
          <c:order val="2"/>
          <c:tx>
            <c:strRef>
              <c:f>Sheet1!$BP$99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Sheet1!$BR$126:$CH$126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9-495C-BDD1-F2F48C1B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James</a:t>
            </a:r>
            <a:r>
              <a:rPr lang="en-GB" sz="3000" baseline="0"/>
              <a:t> Reckitt</a:t>
            </a:r>
            <a:r>
              <a:rPr lang="en-GB" sz="3000"/>
              <a:t> 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Sheet1!$CI$161</c:f>
              <c:strCache>
                <c:ptCount val="1"/>
                <c:pt idx="0">
                  <c:v>Bwoah Racing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Sheet1!$CJ$161:$CZ$161</c:f>
              <c:numCache>
                <c:formatCode>General</c:formatCode>
                <c:ptCount val="17"/>
                <c:pt idx="0">
                  <c:v>109</c:v>
                </c:pt>
                <c:pt idx="1">
                  <c:v>359</c:v>
                </c:pt>
                <c:pt idx="2">
                  <c:v>516</c:v>
                </c:pt>
                <c:pt idx="3">
                  <c:v>602</c:v>
                </c:pt>
                <c:pt idx="4">
                  <c:v>777</c:v>
                </c:pt>
                <c:pt idx="5">
                  <c:v>999</c:v>
                </c:pt>
                <c:pt idx="6">
                  <c:v>1170</c:v>
                </c:pt>
                <c:pt idx="7">
                  <c:v>1337</c:v>
                </c:pt>
                <c:pt idx="8">
                  <c:v>1549</c:v>
                </c:pt>
                <c:pt idx="9">
                  <c:v>1784</c:v>
                </c:pt>
                <c:pt idx="10">
                  <c:v>1913</c:v>
                </c:pt>
                <c:pt idx="11">
                  <c:v>2117</c:v>
                </c:pt>
                <c:pt idx="12">
                  <c:v>2280</c:v>
                </c:pt>
                <c:pt idx="13">
                  <c:v>2484</c:v>
                </c:pt>
                <c:pt idx="14">
                  <c:v>2638</c:v>
                </c:pt>
                <c:pt idx="15">
                  <c:v>2807</c:v>
                </c:pt>
                <c:pt idx="16">
                  <c:v>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4-4492-8E33-E6FA438368A0}"/>
            </c:ext>
          </c:extLst>
        </c:ser>
        <c:ser>
          <c:idx val="1"/>
          <c:order val="1"/>
          <c:tx>
            <c:strRef>
              <c:f>Sheet1!$CI$163</c:f>
              <c:strCache>
                <c:ptCount val="1"/>
                <c:pt idx="0">
                  <c:v>F1.5 Tesco-Hyundai Bwoah Racing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Sheet1!$CJ$163:$CZ$163</c:f>
              <c:numCache>
                <c:formatCode>General</c:formatCode>
                <c:ptCount val="17"/>
                <c:pt idx="0">
                  <c:v>106</c:v>
                </c:pt>
                <c:pt idx="1">
                  <c:v>308</c:v>
                </c:pt>
                <c:pt idx="2">
                  <c:v>391</c:v>
                </c:pt>
                <c:pt idx="3">
                  <c:v>437</c:v>
                </c:pt>
                <c:pt idx="4">
                  <c:v>538</c:v>
                </c:pt>
                <c:pt idx="5">
                  <c:v>715</c:v>
                </c:pt>
                <c:pt idx="6">
                  <c:v>827</c:v>
                </c:pt>
                <c:pt idx="7">
                  <c:v>1029</c:v>
                </c:pt>
                <c:pt idx="8">
                  <c:v>1144</c:v>
                </c:pt>
                <c:pt idx="9">
                  <c:v>1199</c:v>
                </c:pt>
                <c:pt idx="10">
                  <c:v>1423</c:v>
                </c:pt>
                <c:pt idx="11">
                  <c:v>1543</c:v>
                </c:pt>
                <c:pt idx="12">
                  <c:v>1619</c:v>
                </c:pt>
                <c:pt idx="13">
                  <c:v>1755</c:v>
                </c:pt>
                <c:pt idx="14">
                  <c:v>1895</c:v>
                </c:pt>
                <c:pt idx="15">
                  <c:v>2158</c:v>
                </c:pt>
                <c:pt idx="16">
                  <c:v>2241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4-4492-8E33-E6FA438368A0}"/>
            </c:ext>
          </c:extLst>
        </c:ser>
        <c:ser>
          <c:idx val="2"/>
          <c:order val="2"/>
          <c:tx>
            <c:strRef>
              <c:f>Sheet1!$CI$165</c:f>
              <c:strCache>
                <c:ptCount val="1"/>
                <c:pt idx="0">
                  <c:v>Rolex Bwoah Racing Golf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Sheet1!$CJ$165:$CZ$165</c:f>
              <c:numCache>
                <c:formatCode>General</c:formatCode>
                <c:ptCount val="17"/>
                <c:pt idx="0">
                  <c:v>8</c:v>
                </c:pt>
                <c:pt idx="1">
                  <c:v>72</c:v>
                </c:pt>
                <c:pt idx="2">
                  <c:v>138</c:v>
                </c:pt>
                <c:pt idx="3">
                  <c:v>199</c:v>
                </c:pt>
                <c:pt idx="4">
                  <c:v>217</c:v>
                </c:pt>
                <c:pt idx="5">
                  <c:v>255</c:v>
                </c:pt>
                <c:pt idx="6">
                  <c:v>310</c:v>
                </c:pt>
                <c:pt idx="7">
                  <c:v>364</c:v>
                </c:pt>
                <c:pt idx="8">
                  <c:v>406</c:v>
                </c:pt>
                <c:pt idx="9">
                  <c:v>477</c:v>
                </c:pt>
                <c:pt idx="10">
                  <c:v>541</c:v>
                </c:pt>
                <c:pt idx="11">
                  <c:v>598</c:v>
                </c:pt>
                <c:pt idx="12">
                  <c:v>612</c:v>
                </c:pt>
                <c:pt idx="13">
                  <c:v>605</c:v>
                </c:pt>
                <c:pt idx="14">
                  <c:v>656</c:v>
                </c:pt>
                <c:pt idx="15">
                  <c:v>688</c:v>
                </c:pt>
                <c:pt idx="16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14-4492-8E33-E6FA438368A0}"/>
            </c:ext>
          </c:extLst>
        </c:ser>
        <c:ser>
          <c:idx val="3"/>
          <c:order val="3"/>
          <c:tx>
            <c:strRef>
              <c:f>Sheet1!$CI$159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Sheet1!$CJ$159:$CZ$159</c:f>
              <c:numCache>
                <c:formatCode>General</c:formatCode>
                <c:ptCount val="17"/>
                <c:pt idx="0">
                  <c:v>74.333333333333329</c:v>
                </c:pt>
                <c:pt idx="1">
                  <c:v>246.33333333333334</c:v>
                </c:pt>
                <c:pt idx="2">
                  <c:v>348.33333333333331</c:v>
                </c:pt>
                <c:pt idx="3">
                  <c:v>412.66666666666669</c:v>
                </c:pt>
                <c:pt idx="4">
                  <c:v>510.66666666666669</c:v>
                </c:pt>
                <c:pt idx="5">
                  <c:v>656.33333333333337</c:v>
                </c:pt>
                <c:pt idx="6">
                  <c:v>769</c:v>
                </c:pt>
                <c:pt idx="7">
                  <c:v>910</c:v>
                </c:pt>
                <c:pt idx="8">
                  <c:v>1033</c:v>
                </c:pt>
                <c:pt idx="9">
                  <c:v>1153.3333333333333</c:v>
                </c:pt>
                <c:pt idx="10">
                  <c:v>1292.3333333333333</c:v>
                </c:pt>
                <c:pt idx="11">
                  <c:v>1419.3333333333333</c:v>
                </c:pt>
                <c:pt idx="12">
                  <c:v>1503.6666666666667</c:v>
                </c:pt>
                <c:pt idx="13">
                  <c:v>1614.6666666666667</c:v>
                </c:pt>
                <c:pt idx="14">
                  <c:v>1729.6666666666667</c:v>
                </c:pt>
                <c:pt idx="15">
                  <c:v>1884.3333333333333</c:v>
                </c:pt>
                <c:pt idx="16">
                  <c:v>1984.6666666666667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14-4492-8E33-E6FA4383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James</a:t>
            </a:r>
            <a:r>
              <a:rPr lang="en-GB" baseline="0"/>
              <a:t> Reckitt </a:t>
            </a:r>
            <a:r>
              <a:rPr lang="en-GB"/>
              <a:t>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Sheet1!$D$135</c:f>
              <c:strCache>
                <c:ptCount val="1"/>
                <c:pt idx="0">
                  <c:v>Bwoah Racing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Sheet1!$Z$133:$Z$152</c:f>
              <c:numCache>
                <c:formatCode>General</c:formatCode>
                <c:ptCount val="20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7</c:v>
                </c:pt>
                <c:pt idx="12">
                  <c:v>17</c:v>
                </c:pt>
                <c:pt idx="13">
                  <c:v>13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C-487D-B5AD-8347C6837083}"/>
            </c:ext>
          </c:extLst>
        </c:ser>
        <c:ser>
          <c:idx val="1"/>
          <c:order val="1"/>
          <c:tx>
            <c:strRef>
              <c:f>Sheet1!$AJ$135</c:f>
              <c:strCache>
                <c:ptCount val="1"/>
                <c:pt idx="0">
                  <c:v>F1.5 Tesco-Hyundai Bwoah Racing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Sheet1!$BF$133:$BF$152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3</c:v>
                </c:pt>
                <c:pt idx="10">
                  <c:v>0</c:v>
                </c:pt>
                <c:pt idx="11">
                  <c:v>9</c:v>
                </c:pt>
                <c:pt idx="12">
                  <c:v>17</c:v>
                </c:pt>
                <c:pt idx="13">
                  <c:v>13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C-487D-B5AD-8347C6837083}"/>
            </c:ext>
          </c:extLst>
        </c:ser>
        <c:ser>
          <c:idx val="2"/>
          <c:order val="2"/>
          <c:tx>
            <c:strRef>
              <c:f>Sheet1!$BP$135</c:f>
              <c:strCache>
                <c:ptCount val="1"/>
                <c:pt idx="0">
                  <c:v>Rolex Bwoah Racing Golf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Sheet1!$CL$133:$CL$152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10</c:v>
                </c:pt>
                <c:pt idx="16">
                  <c:v>17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C-487D-B5AD-8347C683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James Reckitt Team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Sheet1!$D$135</c:f>
              <c:strCache>
                <c:ptCount val="1"/>
                <c:pt idx="0">
                  <c:v>Bwoah Racing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Sheet1!$X$133:$X$152</c:f>
              <c:numCache>
                <c:formatCode>General</c:formatCode>
                <c:ptCount val="20"/>
                <c:pt idx="0">
                  <c:v>17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D-4A64-9A10-962FAFFCA0FE}"/>
            </c:ext>
          </c:extLst>
        </c:ser>
        <c:ser>
          <c:idx val="1"/>
          <c:order val="1"/>
          <c:tx>
            <c:strRef>
              <c:f>Sheet1!$AJ$135</c:f>
              <c:strCache>
                <c:ptCount val="1"/>
                <c:pt idx="0">
                  <c:v>F1.5 Tesco-Hyundai Bwoah Racing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Sheet1!$BD$133:$BD$152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3</c:v>
                </c:pt>
                <c:pt idx="10">
                  <c:v>0</c:v>
                </c:pt>
                <c:pt idx="12">
                  <c:v>14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D-4A64-9A10-962FAFFCA0FE}"/>
            </c:ext>
          </c:extLst>
        </c:ser>
        <c:ser>
          <c:idx val="2"/>
          <c:order val="2"/>
          <c:tx>
            <c:strRef>
              <c:f>Sheet1!$BP$135</c:f>
              <c:strCache>
                <c:ptCount val="1"/>
                <c:pt idx="0">
                  <c:v>Rolex Bwoah Racing Golf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Sheet1!$CJ$133:$CJ$152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3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D-4A64-9A10-962FAFFCA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James Reckitt Turbo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Sheet1!$D$135</c:f>
              <c:strCache>
                <c:ptCount val="1"/>
                <c:pt idx="0">
                  <c:v>Bwoah Racing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Sheet1!$AA$133:$AA$152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7-4756-8172-C0B4A779186F}"/>
            </c:ext>
          </c:extLst>
        </c:ser>
        <c:ser>
          <c:idx val="1"/>
          <c:order val="1"/>
          <c:tx>
            <c:strRef>
              <c:f>Sheet1!$AJ$135</c:f>
              <c:strCache>
                <c:ptCount val="1"/>
                <c:pt idx="0">
                  <c:v>F1.5 Tesco-Hyundai Bwoah Racing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Sheet1!$BG$133:$BG$152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7-4756-8172-C0B4A779186F}"/>
            </c:ext>
          </c:extLst>
        </c:ser>
        <c:ser>
          <c:idx val="2"/>
          <c:order val="2"/>
          <c:tx>
            <c:strRef>
              <c:f>Sheet1!$BP$135</c:f>
              <c:strCache>
                <c:ptCount val="1"/>
                <c:pt idx="0">
                  <c:v>Rolex Bwoah Racing Golf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Sheet1!$CM$133:$CM$152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7-4756-8172-C0B4A779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Driver Usage</c:v>
          </c:tx>
          <c:spPr>
            <a:solidFill>
              <a:srgbClr val="00B05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Sheet1!$CX$1:$CX$20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Sheet1!$CY$1:$CY$18</c:f>
              <c:numCache>
                <c:formatCode>General</c:formatCode>
                <c:ptCount val="18"/>
                <c:pt idx="0">
                  <c:v>246</c:v>
                </c:pt>
                <c:pt idx="1">
                  <c:v>42</c:v>
                </c:pt>
                <c:pt idx="2">
                  <c:v>49</c:v>
                </c:pt>
                <c:pt idx="3">
                  <c:v>99</c:v>
                </c:pt>
                <c:pt idx="4">
                  <c:v>236</c:v>
                </c:pt>
                <c:pt idx="5">
                  <c:v>76</c:v>
                </c:pt>
                <c:pt idx="6">
                  <c:v>185</c:v>
                </c:pt>
                <c:pt idx="7">
                  <c:v>246</c:v>
                </c:pt>
                <c:pt idx="8">
                  <c:v>188</c:v>
                </c:pt>
                <c:pt idx="9">
                  <c:v>65</c:v>
                </c:pt>
                <c:pt idx="10">
                  <c:v>69</c:v>
                </c:pt>
                <c:pt idx="11">
                  <c:v>178</c:v>
                </c:pt>
                <c:pt idx="12">
                  <c:v>238</c:v>
                </c:pt>
                <c:pt idx="13">
                  <c:v>207</c:v>
                </c:pt>
                <c:pt idx="14">
                  <c:v>82</c:v>
                </c:pt>
                <c:pt idx="15">
                  <c:v>80</c:v>
                </c:pt>
                <c:pt idx="16">
                  <c:v>97</c:v>
                </c:pt>
                <c:pt idx="1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D-43A2-9DF1-87E24E0A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James Reckitt Team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Sheet1!$D$135</c:f>
              <c:strCache>
                <c:ptCount val="1"/>
                <c:pt idx="0">
                  <c:v>Bwoah Racing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Sheet1!$F$162:$V$162</c:f>
              <c:numCache>
                <c:formatCode>General</c:formatCode>
                <c:ptCount val="17"/>
                <c:pt idx="0">
                  <c:v>96.9</c:v>
                </c:pt>
                <c:pt idx="1">
                  <c:v>47.7</c:v>
                </c:pt>
                <c:pt idx="2">
                  <c:v>60.7</c:v>
                </c:pt>
                <c:pt idx="3">
                  <c:v>55</c:v>
                </c:pt>
                <c:pt idx="4">
                  <c:v>102.7</c:v>
                </c:pt>
                <c:pt idx="5">
                  <c:v>102.80000000000001</c:v>
                </c:pt>
                <c:pt idx="6">
                  <c:v>103.1</c:v>
                </c:pt>
                <c:pt idx="7">
                  <c:v>103.1</c:v>
                </c:pt>
                <c:pt idx="8">
                  <c:v>104.39999999999999</c:v>
                </c:pt>
                <c:pt idx="9">
                  <c:v>103.1</c:v>
                </c:pt>
                <c:pt idx="10">
                  <c:v>103.4</c:v>
                </c:pt>
                <c:pt idx="11">
                  <c:v>103.5</c:v>
                </c:pt>
                <c:pt idx="12">
                  <c:v>103.4</c:v>
                </c:pt>
                <c:pt idx="13">
                  <c:v>103.6</c:v>
                </c:pt>
                <c:pt idx="14">
                  <c:v>102.80000000000001</c:v>
                </c:pt>
                <c:pt idx="15">
                  <c:v>104.19999999999999</c:v>
                </c:pt>
                <c:pt idx="16">
                  <c:v>104.3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E-4988-9D65-017FC4F09086}"/>
            </c:ext>
          </c:extLst>
        </c:ser>
        <c:ser>
          <c:idx val="1"/>
          <c:order val="1"/>
          <c:tx>
            <c:strRef>
              <c:f>Sheet1!$AJ$135</c:f>
              <c:strCache>
                <c:ptCount val="1"/>
                <c:pt idx="0">
                  <c:v>F1.5 Tesco-Hyundai Bwoah Racing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Sheet1!$AL$162:$BB$162</c:f>
              <c:numCache>
                <c:formatCode>General</c:formatCode>
                <c:ptCount val="17"/>
                <c:pt idx="0">
                  <c:v>68.399999999999991</c:v>
                </c:pt>
                <c:pt idx="1">
                  <c:v>35.9</c:v>
                </c:pt>
                <c:pt idx="2">
                  <c:v>22.6</c:v>
                </c:pt>
                <c:pt idx="3">
                  <c:v>22.700000000000003</c:v>
                </c:pt>
                <c:pt idx="4">
                  <c:v>73.2</c:v>
                </c:pt>
                <c:pt idx="5">
                  <c:v>47.1</c:v>
                </c:pt>
                <c:pt idx="6">
                  <c:v>73.7</c:v>
                </c:pt>
                <c:pt idx="7">
                  <c:v>74.900000000000006</c:v>
                </c:pt>
                <c:pt idx="8">
                  <c:v>68.399999999999991</c:v>
                </c:pt>
                <c:pt idx="9">
                  <c:v>73.8</c:v>
                </c:pt>
                <c:pt idx="10">
                  <c:v>74.3</c:v>
                </c:pt>
                <c:pt idx="11">
                  <c:v>74.3</c:v>
                </c:pt>
                <c:pt idx="12">
                  <c:v>72.7</c:v>
                </c:pt>
                <c:pt idx="13">
                  <c:v>72.899999999999991</c:v>
                </c:pt>
                <c:pt idx="14">
                  <c:v>69.3</c:v>
                </c:pt>
                <c:pt idx="15">
                  <c:v>71.5</c:v>
                </c:pt>
                <c:pt idx="16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E-4988-9D65-017FC4F09086}"/>
            </c:ext>
          </c:extLst>
        </c:ser>
        <c:ser>
          <c:idx val="2"/>
          <c:order val="2"/>
          <c:tx>
            <c:strRef>
              <c:f>Sheet1!$BP$135</c:f>
              <c:strCache>
                <c:ptCount val="1"/>
                <c:pt idx="0">
                  <c:v>Rolex Bwoah Racing Golf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Sheet1!$BR$162:$CH$162</c:f>
              <c:numCache>
                <c:formatCode>General</c:formatCode>
                <c:ptCount val="17"/>
                <c:pt idx="0">
                  <c:v>44.099999999999994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42</c:v>
                </c:pt>
                <c:pt idx="5">
                  <c:v>5.9</c:v>
                </c:pt>
                <c:pt idx="6">
                  <c:v>41.8</c:v>
                </c:pt>
                <c:pt idx="7">
                  <c:v>52.9</c:v>
                </c:pt>
                <c:pt idx="8">
                  <c:v>52.699999999999996</c:v>
                </c:pt>
                <c:pt idx="9">
                  <c:v>41</c:v>
                </c:pt>
                <c:pt idx="10">
                  <c:v>40.899999999999991</c:v>
                </c:pt>
                <c:pt idx="11">
                  <c:v>41.199999999999996</c:v>
                </c:pt>
                <c:pt idx="12">
                  <c:v>41.1</c:v>
                </c:pt>
                <c:pt idx="13">
                  <c:v>41.1</c:v>
                </c:pt>
                <c:pt idx="14">
                  <c:v>41.1</c:v>
                </c:pt>
                <c:pt idx="15">
                  <c:v>41.1</c:v>
                </c:pt>
                <c:pt idx="16">
                  <c:v>40.900000000000006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E-4988-9D65-017FC4F0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Will</a:t>
            </a:r>
            <a:r>
              <a:rPr lang="en-GB" sz="3000" baseline="0"/>
              <a:t> Reckitt</a:t>
            </a:r>
            <a:r>
              <a:rPr lang="en-GB" sz="3000"/>
              <a:t> 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Sheet1!$CI$197</c:f>
              <c:strCache>
                <c:ptCount val="1"/>
                <c:pt idx="0">
                  <c:v>What Would Maldonado?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Sheet1!$CJ$197:$CZ$197</c:f>
              <c:numCache>
                <c:formatCode>General</c:formatCode>
                <c:ptCount val="17"/>
                <c:pt idx="0">
                  <c:v>109</c:v>
                </c:pt>
                <c:pt idx="1">
                  <c:v>293</c:v>
                </c:pt>
                <c:pt idx="2">
                  <c:v>482</c:v>
                </c:pt>
                <c:pt idx="3">
                  <c:v>607</c:v>
                </c:pt>
                <c:pt idx="4">
                  <c:v>883</c:v>
                </c:pt>
                <c:pt idx="5">
                  <c:v>1073</c:v>
                </c:pt>
                <c:pt idx="6">
                  <c:v>1243</c:v>
                </c:pt>
                <c:pt idx="7">
                  <c:v>1398</c:v>
                </c:pt>
                <c:pt idx="8">
                  <c:v>1453</c:v>
                </c:pt>
                <c:pt idx="9">
                  <c:v>1562</c:v>
                </c:pt>
                <c:pt idx="10">
                  <c:v>1696</c:v>
                </c:pt>
                <c:pt idx="11">
                  <c:v>1839</c:v>
                </c:pt>
                <c:pt idx="12">
                  <c:v>1950</c:v>
                </c:pt>
                <c:pt idx="13">
                  <c:v>2117</c:v>
                </c:pt>
                <c:pt idx="14">
                  <c:v>2328</c:v>
                </c:pt>
                <c:pt idx="15">
                  <c:v>2455</c:v>
                </c:pt>
                <c:pt idx="16">
                  <c:v>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106-9682-A223FBD087E6}"/>
            </c:ext>
          </c:extLst>
        </c:ser>
        <c:ser>
          <c:idx val="1"/>
          <c:order val="1"/>
          <c:tx>
            <c:strRef>
              <c:f>Sheet1!$CI$199</c:f>
              <c:strCache>
                <c:ptCount val="1"/>
                <c:pt idx="0">
                  <c:v>Perezzing My Buttons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Sheet1!$CJ$199:$CZ$199</c:f>
              <c:numCache>
                <c:formatCode>General</c:formatCode>
                <c:ptCount val="17"/>
                <c:pt idx="0">
                  <c:v>106</c:v>
                </c:pt>
                <c:pt idx="1">
                  <c:v>266</c:v>
                </c:pt>
                <c:pt idx="2">
                  <c:v>414</c:v>
                </c:pt>
                <c:pt idx="3">
                  <c:v>460</c:v>
                </c:pt>
                <c:pt idx="4">
                  <c:v>554</c:v>
                </c:pt>
                <c:pt idx="5">
                  <c:v>715</c:v>
                </c:pt>
                <c:pt idx="6">
                  <c:v>817</c:v>
                </c:pt>
                <c:pt idx="7">
                  <c:v>1022</c:v>
                </c:pt>
                <c:pt idx="8">
                  <c:v>1060</c:v>
                </c:pt>
                <c:pt idx="9">
                  <c:v>1107</c:v>
                </c:pt>
                <c:pt idx="10">
                  <c:v>1297</c:v>
                </c:pt>
                <c:pt idx="11">
                  <c:v>1417</c:v>
                </c:pt>
                <c:pt idx="12">
                  <c:v>1557</c:v>
                </c:pt>
                <c:pt idx="13">
                  <c:v>1739</c:v>
                </c:pt>
                <c:pt idx="14">
                  <c:v>1946</c:v>
                </c:pt>
                <c:pt idx="15">
                  <c:v>2154</c:v>
                </c:pt>
                <c:pt idx="16">
                  <c:v>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106-9682-A223FBD087E6}"/>
            </c:ext>
          </c:extLst>
        </c:ser>
        <c:ser>
          <c:idx val="2"/>
          <c:order val="2"/>
          <c:tx>
            <c:strRef>
              <c:f>Sheet1!$CI$201</c:f>
              <c:strCache>
                <c:ptCount val="1"/>
                <c:pt idx="0">
                  <c:v>The Show Must Grosjean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Sheet1!$CJ$201:$CZ$201</c:f>
              <c:numCache>
                <c:formatCode>General</c:formatCode>
                <c:ptCount val="17"/>
                <c:pt idx="0">
                  <c:v>44</c:v>
                </c:pt>
                <c:pt idx="1">
                  <c:v>121</c:v>
                </c:pt>
                <c:pt idx="2">
                  <c:v>175</c:v>
                </c:pt>
                <c:pt idx="3">
                  <c:v>217</c:v>
                </c:pt>
                <c:pt idx="4">
                  <c:v>238</c:v>
                </c:pt>
                <c:pt idx="5">
                  <c:v>282</c:v>
                </c:pt>
                <c:pt idx="6">
                  <c:v>338</c:v>
                </c:pt>
                <c:pt idx="7">
                  <c:v>396</c:v>
                </c:pt>
                <c:pt idx="8">
                  <c:v>410</c:v>
                </c:pt>
                <c:pt idx="9">
                  <c:v>516</c:v>
                </c:pt>
                <c:pt idx="10">
                  <c:v>614</c:v>
                </c:pt>
                <c:pt idx="11">
                  <c:v>683</c:v>
                </c:pt>
                <c:pt idx="12">
                  <c:v>720</c:v>
                </c:pt>
                <c:pt idx="13">
                  <c:v>688</c:v>
                </c:pt>
                <c:pt idx="14">
                  <c:v>722</c:v>
                </c:pt>
                <c:pt idx="15">
                  <c:v>763</c:v>
                </c:pt>
                <c:pt idx="16">
                  <c:v>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5-4106-9682-A223FBD087E6}"/>
            </c:ext>
          </c:extLst>
        </c:ser>
        <c:ser>
          <c:idx val="3"/>
          <c:order val="3"/>
          <c:tx>
            <c:strRef>
              <c:f>Sheet1!$CI$195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Sheet1!$CJ$195:$CZ$195</c:f>
              <c:numCache>
                <c:formatCode>General</c:formatCode>
                <c:ptCount val="17"/>
                <c:pt idx="0">
                  <c:v>86.333333333333329</c:v>
                </c:pt>
                <c:pt idx="1">
                  <c:v>226.66666666666666</c:v>
                </c:pt>
                <c:pt idx="2">
                  <c:v>357</c:v>
                </c:pt>
                <c:pt idx="3">
                  <c:v>428</c:v>
                </c:pt>
                <c:pt idx="4">
                  <c:v>558.33333333333337</c:v>
                </c:pt>
                <c:pt idx="5">
                  <c:v>690</c:v>
                </c:pt>
                <c:pt idx="6">
                  <c:v>799.33333333333337</c:v>
                </c:pt>
                <c:pt idx="7">
                  <c:v>938.66666666666663</c:v>
                </c:pt>
                <c:pt idx="8">
                  <c:v>974.33333333333337</c:v>
                </c:pt>
                <c:pt idx="9">
                  <c:v>1061.6666666666667</c:v>
                </c:pt>
                <c:pt idx="10">
                  <c:v>1202.3333333333333</c:v>
                </c:pt>
                <c:pt idx="11">
                  <c:v>1313</c:v>
                </c:pt>
                <c:pt idx="12">
                  <c:v>1409</c:v>
                </c:pt>
                <c:pt idx="13">
                  <c:v>1514.6666666666667</c:v>
                </c:pt>
                <c:pt idx="14">
                  <c:v>1665.3333333333333</c:v>
                </c:pt>
                <c:pt idx="15">
                  <c:v>1790.6666666666667</c:v>
                </c:pt>
                <c:pt idx="16">
                  <c:v>1930.3333333333333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5-4106-9682-A223FBD0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Will</a:t>
            </a:r>
            <a:r>
              <a:rPr lang="en-GB" baseline="0"/>
              <a:t> Reckitt</a:t>
            </a:r>
            <a:r>
              <a:rPr lang="en-GB"/>
              <a:t>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Sheet1!$D$171</c:f>
              <c:strCache>
                <c:ptCount val="1"/>
                <c:pt idx="0">
                  <c:v>What Would Maldonado?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Sheet1!$Z$169:$Z$188</c:f>
              <c:numCache>
                <c:formatCode>General</c:formatCode>
                <c:ptCount val="20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3</c:v>
                </c:pt>
                <c:pt idx="7">
                  <c:v>14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8</c:v>
                </c:pt>
                <c:pt idx="12">
                  <c:v>14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A-4B9E-8BCE-103B05437661}"/>
            </c:ext>
          </c:extLst>
        </c:ser>
        <c:ser>
          <c:idx val="1"/>
          <c:order val="1"/>
          <c:tx>
            <c:strRef>
              <c:f>Sheet1!$AJ$171</c:f>
              <c:strCache>
                <c:ptCount val="1"/>
                <c:pt idx="0">
                  <c:v>Perezzing My Buttons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Sheet1!$BF$169:$BF$188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</c:v>
                </c:pt>
                <c:pt idx="10">
                  <c:v>0</c:v>
                </c:pt>
                <c:pt idx="11">
                  <c:v>10</c:v>
                </c:pt>
                <c:pt idx="12">
                  <c:v>14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B9E-8BCE-103B05437661}"/>
            </c:ext>
          </c:extLst>
        </c:ser>
        <c:ser>
          <c:idx val="2"/>
          <c:order val="2"/>
          <c:tx>
            <c:strRef>
              <c:f>Sheet1!$BP$171</c:f>
              <c:strCache>
                <c:ptCount val="1"/>
                <c:pt idx="0">
                  <c:v>The Show Must Grosjean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Sheet1!$CL$169:$CL$188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2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A-4B9E-8BCE-103B05437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Will</a:t>
            </a:r>
            <a:r>
              <a:rPr lang="en-GB" baseline="0"/>
              <a:t> Reckitt</a:t>
            </a:r>
            <a:r>
              <a:rPr lang="en-GB"/>
              <a:t> Team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Sheet1!$D$171</c:f>
              <c:strCache>
                <c:ptCount val="1"/>
                <c:pt idx="0">
                  <c:v>What Would Maldonado?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Sheet1!$X$169:$X$188</c:f>
              <c:numCache>
                <c:formatCode>General</c:formatCode>
                <c:ptCount val="20"/>
                <c:pt idx="0">
                  <c:v>3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8</c:v>
                </c:pt>
                <c:pt idx="10">
                  <c:v>0</c:v>
                </c:pt>
                <c:pt idx="12">
                  <c:v>6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3-4B00-9150-1906A2DEF73D}"/>
            </c:ext>
          </c:extLst>
        </c:ser>
        <c:ser>
          <c:idx val="1"/>
          <c:order val="1"/>
          <c:tx>
            <c:strRef>
              <c:f>Sheet1!$AJ$171</c:f>
              <c:strCache>
                <c:ptCount val="1"/>
                <c:pt idx="0">
                  <c:v>Perezzing My Buttons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Sheet1!$BD$169:$BD$188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5</c:v>
                </c:pt>
                <c:pt idx="8">
                  <c:v>3</c:v>
                </c:pt>
                <c:pt idx="10">
                  <c:v>0</c:v>
                </c:pt>
                <c:pt idx="12">
                  <c:v>9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3-4B00-9150-1906A2DEF73D}"/>
            </c:ext>
          </c:extLst>
        </c:ser>
        <c:ser>
          <c:idx val="2"/>
          <c:order val="2"/>
          <c:tx>
            <c:strRef>
              <c:f>Sheet1!$BP$171</c:f>
              <c:strCache>
                <c:ptCount val="1"/>
                <c:pt idx="0">
                  <c:v>The Show Must Grosjean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Sheet1!$CJ$169:$CJ$188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2</c:v>
                </c:pt>
                <c:pt idx="16">
                  <c:v>15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3-4B00-9150-1906A2DE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Will</a:t>
            </a:r>
            <a:r>
              <a:rPr lang="en-GB" baseline="0"/>
              <a:t> Reckitt</a:t>
            </a:r>
            <a:r>
              <a:rPr lang="en-GB"/>
              <a:t> Turbo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Sheet1!$D$171</c:f>
              <c:strCache>
                <c:ptCount val="1"/>
                <c:pt idx="0">
                  <c:v>What Would Maldonado?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Sheet1!$AA$169:$AA$188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202-8CA7-2047DB071708}"/>
            </c:ext>
          </c:extLst>
        </c:ser>
        <c:ser>
          <c:idx val="1"/>
          <c:order val="1"/>
          <c:tx>
            <c:strRef>
              <c:f>Sheet1!$AJ$171</c:f>
              <c:strCache>
                <c:ptCount val="1"/>
                <c:pt idx="0">
                  <c:v>Perezzing My Buttons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Sheet1!$BG$169:$BG$188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5-4202-8CA7-2047DB071708}"/>
            </c:ext>
          </c:extLst>
        </c:ser>
        <c:ser>
          <c:idx val="2"/>
          <c:order val="2"/>
          <c:tx>
            <c:strRef>
              <c:f>Sheet1!$BP$171</c:f>
              <c:strCache>
                <c:ptCount val="1"/>
                <c:pt idx="0">
                  <c:v>The Show Must Grosjean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Sheet1!$CM$169:$CM$188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6</c:v>
                </c:pt>
                <c:pt idx="18">
                  <c:v>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5-4202-8CA7-2047DB07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Will Reckitt Team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Sheet1!$D$171</c:f>
              <c:strCache>
                <c:ptCount val="1"/>
                <c:pt idx="0">
                  <c:v>What Would Maldonado?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Sheet1!$F$198:$V$198</c:f>
              <c:numCache>
                <c:formatCode>General</c:formatCode>
                <c:ptCount val="17"/>
                <c:pt idx="0">
                  <c:v>96.9</c:v>
                </c:pt>
                <c:pt idx="1">
                  <c:v>73.800000000000011</c:v>
                </c:pt>
                <c:pt idx="2">
                  <c:v>68.100000000000009</c:v>
                </c:pt>
                <c:pt idx="3">
                  <c:v>80</c:v>
                </c:pt>
                <c:pt idx="4">
                  <c:v>100.80000000000001</c:v>
                </c:pt>
                <c:pt idx="5">
                  <c:v>90.600000000000009</c:v>
                </c:pt>
                <c:pt idx="6">
                  <c:v>103.6</c:v>
                </c:pt>
                <c:pt idx="7">
                  <c:v>103.10000000000001</c:v>
                </c:pt>
                <c:pt idx="8">
                  <c:v>102.8</c:v>
                </c:pt>
                <c:pt idx="9">
                  <c:v>104.3</c:v>
                </c:pt>
                <c:pt idx="10">
                  <c:v>98.600000000000009</c:v>
                </c:pt>
                <c:pt idx="11">
                  <c:v>103.9</c:v>
                </c:pt>
                <c:pt idx="12">
                  <c:v>103.8</c:v>
                </c:pt>
                <c:pt idx="13">
                  <c:v>104.00000000000001</c:v>
                </c:pt>
                <c:pt idx="14">
                  <c:v>104.10000000000001</c:v>
                </c:pt>
                <c:pt idx="15">
                  <c:v>104.1</c:v>
                </c:pt>
                <c:pt idx="16">
                  <c:v>104.1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D-44FB-B680-E9B3E21F62F0}"/>
            </c:ext>
          </c:extLst>
        </c:ser>
        <c:ser>
          <c:idx val="1"/>
          <c:order val="1"/>
          <c:tx>
            <c:strRef>
              <c:f>Sheet1!$AJ$171</c:f>
              <c:strCache>
                <c:ptCount val="1"/>
                <c:pt idx="0">
                  <c:v>Perezzing My Buttons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Sheet1!$AL$198:$BB$198</c:f>
              <c:numCache>
                <c:formatCode>General</c:formatCode>
                <c:ptCount val="17"/>
                <c:pt idx="0">
                  <c:v>68.399999999999991</c:v>
                </c:pt>
                <c:pt idx="1">
                  <c:v>35.9</c:v>
                </c:pt>
                <c:pt idx="2">
                  <c:v>36.299999999999997</c:v>
                </c:pt>
                <c:pt idx="3">
                  <c:v>36.4</c:v>
                </c:pt>
                <c:pt idx="4">
                  <c:v>73.2</c:v>
                </c:pt>
                <c:pt idx="5">
                  <c:v>47.1</c:v>
                </c:pt>
                <c:pt idx="6">
                  <c:v>73.7</c:v>
                </c:pt>
                <c:pt idx="7">
                  <c:v>76.899999999999991</c:v>
                </c:pt>
                <c:pt idx="8">
                  <c:v>74.600000000000009</c:v>
                </c:pt>
                <c:pt idx="9">
                  <c:v>74.600000000000009</c:v>
                </c:pt>
                <c:pt idx="10">
                  <c:v>75.600000000000009</c:v>
                </c:pt>
                <c:pt idx="11">
                  <c:v>79</c:v>
                </c:pt>
                <c:pt idx="12">
                  <c:v>78.899999999999991</c:v>
                </c:pt>
                <c:pt idx="13">
                  <c:v>79</c:v>
                </c:pt>
                <c:pt idx="14">
                  <c:v>79.100000000000009</c:v>
                </c:pt>
                <c:pt idx="15">
                  <c:v>79.100000000000009</c:v>
                </c:pt>
                <c:pt idx="16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D-44FB-B680-E9B3E21F62F0}"/>
            </c:ext>
          </c:extLst>
        </c:ser>
        <c:ser>
          <c:idx val="2"/>
          <c:order val="2"/>
          <c:tx>
            <c:strRef>
              <c:f>Sheet1!$BP$171</c:f>
              <c:strCache>
                <c:ptCount val="1"/>
                <c:pt idx="0">
                  <c:v>The Show Must Grosjean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Sheet1!$BR$198:$CH$198</c:f>
              <c:numCache>
                <c:formatCode>General</c:formatCode>
                <c:ptCount val="17"/>
                <c:pt idx="0">
                  <c:v>47.400000000000006</c:v>
                </c:pt>
                <c:pt idx="1">
                  <c:v>0</c:v>
                </c:pt>
                <c:pt idx="2">
                  <c:v>5.9</c:v>
                </c:pt>
                <c:pt idx="3">
                  <c:v>5.9</c:v>
                </c:pt>
                <c:pt idx="4">
                  <c:v>46.3</c:v>
                </c:pt>
                <c:pt idx="5">
                  <c:v>0</c:v>
                </c:pt>
                <c:pt idx="6">
                  <c:v>46.4</c:v>
                </c:pt>
                <c:pt idx="7">
                  <c:v>46.4</c:v>
                </c:pt>
                <c:pt idx="8">
                  <c:v>46.099999999999994</c:v>
                </c:pt>
                <c:pt idx="9">
                  <c:v>46.099999999999994</c:v>
                </c:pt>
                <c:pt idx="10">
                  <c:v>45.999999999999993</c:v>
                </c:pt>
                <c:pt idx="11">
                  <c:v>46.099999999999994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D-44FB-B680-E9B3E21F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Jake</a:t>
            </a:r>
            <a:r>
              <a:rPr lang="en-GB" sz="3000" baseline="0"/>
              <a:t> Male</a:t>
            </a:r>
            <a:r>
              <a:rPr lang="en-GB" sz="3000"/>
              <a:t> 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Sheet1!$CI$233</c:f>
              <c:strCache>
                <c:ptCount val="1"/>
                <c:pt idx="0">
                  <c:v>Red Alpha Rosso Honda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Sheet1!$CJ$233:$CZ$233</c:f>
              <c:numCache>
                <c:formatCode>General</c:formatCode>
                <c:ptCount val="17"/>
                <c:pt idx="0">
                  <c:v>51</c:v>
                </c:pt>
                <c:pt idx="1">
                  <c:v>181</c:v>
                </c:pt>
                <c:pt idx="2">
                  <c:v>319</c:v>
                </c:pt>
                <c:pt idx="3">
                  <c:v>488</c:v>
                </c:pt>
                <c:pt idx="4">
                  <c:v>651</c:v>
                </c:pt>
                <c:pt idx="5">
                  <c:v>793</c:v>
                </c:pt>
                <c:pt idx="6">
                  <c:v>951</c:v>
                </c:pt>
                <c:pt idx="7">
                  <c:v>1065</c:v>
                </c:pt>
                <c:pt idx="8">
                  <c:v>1120</c:v>
                </c:pt>
                <c:pt idx="9">
                  <c:v>1265</c:v>
                </c:pt>
                <c:pt idx="10">
                  <c:v>1383</c:v>
                </c:pt>
                <c:pt idx="11">
                  <c:v>1504</c:v>
                </c:pt>
                <c:pt idx="12">
                  <c:v>1532</c:v>
                </c:pt>
                <c:pt idx="13">
                  <c:v>1648</c:v>
                </c:pt>
                <c:pt idx="14">
                  <c:v>1846</c:v>
                </c:pt>
                <c:pt idx="15">
                  <c:v>1929</c:v>
                </c:pt>
                <c:pt idx="16">
                  <c:v>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C-420A-9835-CFE0D1B87765}"/>
            </c:ext>
          </c:extLst>
        </c:ser>
        <c:ser>
          <c:idx val="1"/>
          <c:order val="1"/>
          <c:tx>
            <c:strRef>
              <c:f>Sheet1!$CI$235</c:f>
              <c:strCache>
                <c:ptCount val="1"/>
                <c:pt idx="0">
                  <c:v>Prancing Horse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Sheet1!$CJ$235:$CZ$235</c:f>
              <c:numCache>
                <c:formatCode>General</c:formatCode>
                <c:ptCount val="17"/>
                <c:pt idx="0">
                  <c:v>145</c:v>
                </c:pt>
                <c:pt idx="1">
                  <c:v>177</c:v>
                </c:pt>
                <c:pt idx="2">
                  <c:v>228</c:v>
                </c:pt>
                <c:pt idx="3">
                  <c:v>310</c:v>
                </c:pt>
                <c:pt idx="4">
                  <c:v>407</c:v>
                </c:pt>
                <c:pt idx="5">
                  <c:v>534</c:v>
                </c:pt>
                <c:pt idx="6">
                  <c:v>579</c:v>
                </c:pt>
                <c:pt idx="7">
                  <c:v>646</c:v>
                </c:pt>
                <c:pt idx="8">
                  <c:v>675</c:v>
                </c:pt>
                <c:pt idx="9">
                  <c:v>741</c:v>
                </c:pt>
                <c:pt idx="10">
                  <c:v>835</c:v>
                </c:pt>
                <c:pt idx="11">
                  <c:v>911</c:v>
                </c:pt>
                <c:pt idx="12">
                  <c:v>1028</c:v>
                </c:pt>
                <c:pt idx="13">
                  <c:v>1143</c:v>
                </c:pt>
                <c:pt idx="14">
                  <c:v>1135</c:v>
                </c:pt>
                <c:pt idx="15">
                  <c:v>1233</c:v>
                </c:pt>
                <c:pt idx="16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C-420A-9835-CFE0D1B87765}"/>
            </c:ext>
          </c:extLst>
        </c:ser>
        <c:ser>
          <c:idx val="2"/>
          <c:order val="2"/>
          <c:tx>
            <c:strRef>
              <c:f>Sheet1!$CI$237</c:f>
              <c:strCache>
                <c:ptCount val="1"/>
                <c:pt idx="0">
                  <c:v>Meme Lords Rule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Sheet1!$CJ$237:$CZ$237</c:f>
              <c:numCache>
                <c:formatCode>General</c:formatCode>
                <c:ptCount val="17"/>
                <c:pt idx="0">
                  <c:v>170</c:v>
                </c:pt>
                <c:pt idx="1">
                  <c:v>299</c:v>
                </c:pt>
                <c:pt idx="2">
                  <c:v>373</c:v>
                </c:pt>
                <c:pt idx="3">
                  <c:v>588</c:v>
                </c:pt>
                <c:pt idx="4">
                  <c:v>716</c:v>
                </c:pt>
                <c:pt idx="5">
                  <c:v>895</c:v>
                </c:pt>
                <c:pt idx="6">
                  <c:v>1042</c:v>
                </c:pt>
                <c:pt idx="7">
                  <c:v>1286</c:v>
                </c:pt>
                <c:pt idx="8">
                  <c:v>1393</c:v>
                </c:pt>
                <c:pt idx="9">
                  <c:v>1477</c:v>
                </c:pt>
                <c:pt idx="10">
                  <c:v>1688</c:v>
                </c:pt>
                <c:pt idx="11">
                  <c:v>1786</c:v>
                </c:pt>
                <c:pt idx="12">
                  <c:v>1972</c:v>
                </c:pt>
                <c:pt idx="13">
                  <c:v>2131</c:v>
                </c:pt>
                <c:pt idx="14">
                  <c:v>2340</c:v>
                </c:pt>
                <c:pt idx="15">
                  <c:v>2545</c:v>
                </c:pt>
                <c:pt idx="16">
                  <c:v>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C-420A-9835-CFE0D1B87765}"/>
            </c:ext>
          </c:extLst>
        </c:ser>
        <c:ser>
          <c:idx val="3"/>
          <c:order val="3"/>
          <c:tx>
            <c:strRef>
              <c:f>Sheet1!$CI$231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Sheet1!$CJ$231:$CZ$231</c:f>
              <c:numCache>
                <c:formatCode>General</c:formatCode>
                <c:ptCount val="17"/>
                <c:pt idx="0">
                  <c:v>122</c:v>
                </c:pt>
                <c:pt idx="1">
                  <c:v>219</c:v>
                </c:pt>
                <c:pt idx="2">
                  <c:v>306.66666666666669</c:v>
                </c:pt>
                <c:pt idx="3">
                  <c:v>462</c:v>
                </c:pt>
                <c:pt idx="4">
                  <c:v>591.33333333333337</c:v>
                </c:pt>
                <c:pt idx="5">
                  <c:v>740.66666666666663</c:v>
                </c:pt>
                <c:pt idx="6">
                  <c:v>857.33333333333337</c:v>
                </c:pt>
                <c:pt idx="7">
                  <c:v>999</c:v>
                </c:pt>
                <c:pt idx="8">
                  <c:v>1062.6666666666667</c:v>
                </c:pt>
                <c:pt idx="9">
                  <c:v>1161</c:v>
                </c:pt>
                <c:pt idx="10">
                  <c:v>1302</c:v>
                </c:pt>
                <c:pt idx="11">
                  <c:v>1400.3333333333333</c:v>
                </c:pt>
                <c:pt idx="12">
                  <c:v>1510.6666666666667</c:v>
                </c:pt>
                <c:pt idx="13">
                  <c:v>1640.6666666666667</c:v>
                </c:pt>
                <c:pt idx="14">
                  <c:v>1773.6666666666667</c:v>
                </c:pt>
                <c:pt idx="15">
                  <c:v>1902.3333333333333</c:v>
                </c:pt>
                <c:pt idx="16">
                  <c:v>2032.6666666666667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C-420A-9835-CFE0D1B8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Jake Male</a:t>
            </a:r>
            <a:r>
              <a:rPr lang="en-GB" baseline="0"/>
              <a:t> </a:t>
            </a:r>
            <a:r>
              <a:rPr lang="en-GB"/>
              <a:t>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Sheet1!$D$207</c:f>
              <c:strCache>
                <c:ptCount val="1"/>
                <c:pt idx="0">
                  <c:v>Red Alpha Rosso Honda F1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Sheet1!$Z$205:$Z$224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8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A-4126-9074-6AF452806098}"/>
            </c:ext>
          </c:extLst>
        </c:ser>
        <c:ser>
          <c:idx val="1"/>
          <c:order val="1"/>
          <c:tx>
            <c:strRef>
              <c:f>Sheet1!$AJ$207</c:f>
              <c:strCache>
                <c:ptCount val="1"/>
                <c:pt idx="0">
                  <c:v>Prancing Horse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Sheet1!$BF$205:$BF$224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14</c:v>
                </c:pt>
                <c:pt idx="14">
                  <c:v>8</c:v>
                </c:pt>
                <c:pt idx="15">
                  <c:v>6</c:v>
                </c:pt>
                <c:pt idx="16">
                  <c:v>10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A-4126-9074-6AF452806098}"/>
            </c:ext>
          </c:extLst>
        </c:ser>
        <c:ser>
          <c:idx val="2"/>
          <c:order val="2"/>
          <c:tx>
            <c:strRef>
              <c:f>Sheet1!$BP$207</c:f>
              <c:strCache>
                <c:ptCount val="1"/>
                <c:pt idx="0">
                  <c:v>Meme Lords Rule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Sheet1!$CL$205:$CL$224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A-4126-9074-6AF45280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Jake</a:t>
            </a:r>
            <a:r>
              <a:rPr lang="en-GB" baseline="0"/>
              <a:t> Male</a:t>
            </a:r>
            <a:r>
              <a:rPr lang="en-GB"/>
              <a:t> Team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Sheet1!$D$207</c:f>
              <c:strCache>
                <c:ptCount val="1"/>
                <c:pt idx="0">
                  <c:v>Red Alpha Rosso Honda F1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Sheet1!$X$205:$X$224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17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9-4691-9B8C-3F09C7E63393}"/>
            </c:ext>
          </c:extLst>
        </c:ser>
        <c:ser>
          <c:idx val="1"/>
          <c:order val="1"/>
          <c:tx>
            <c:strRef>
              <c:f>Sheet1!$AJ$207</c:f>
              <c:strCache>
                <c:ptCount val="1"/>
                <c:pt idx="0">
                  <c:v>Prancing Horse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Sheet1!$BD$205:$BD$224</c:f>
              <c:numCache>
                <c:formatCode>General</c:formatCode>
                <c:ptCount val="20"/>
                <c:pt idx="0">
                  <c:v>0</c:v>
                </c:pt>
                <c:pt idx="2">
                  <c:v>17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9-4691-9B8C-3F09C7E63393}"/>
            </c:ext>
          </c:extLst>
        </c:ser>
        <c:ser>
          <c:idx val="2"/>
          <c:order val="2"/>
          <c:tx>
            <c:strRef>
              <c:f>Sheet1!$BP$207</c:f>
              <c:strCache>
                <c:ptCount val="1"/>
                <c:pt idx="0">
                  <c:v>Meme Lords Rule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Sheet1!$CJ$205:$CJ$224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17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9-4691-9B8C-3F09C7E6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Jake</a:t>
            </a:r>
            <a:r>
              <a:rPr lang="en-GB" baseline="0"/>
              <a:t> Male</a:t>
            </a:r>
            <a:r>
              <a:rPr lang="en-GB"/>
              <a:t> Turbo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Sheet1!$D$207</c:f>
              <c:strCache>
                <c:ptCount val="1"/>
                <c:pt idx="0">
                  <c:v>Red Alpha Rosso Honda F1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Sheet1!$AA$205:$AA$224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5-4916-BA44-9D57A992F0BF}"/>
            </c:ext>
          </c:extLst>
        </c:ser>
        <c:ser>
          <c:idx val="1"/>
          <c:order val="1"/>
          <c:tx>
            <c:strRef>
              <c:f>Sheet1!$AJ$207</c:f>
              <c:strCache>
                <c:ptCount val="1"/>
                <c:pt idx="0">
                  <c:v>Prancing Horse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Sheet1!$BG$205:$BG$224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5-4916-BA44-9D57A992F0BF}"/>
            </c:ext>
          </c:extLst>
        </c:ser>
        <c:ser>
          <c:idx val="2"/>
          <c:order val="2"/>
          <c:tx>
            <c:strRef>
              <c:f>Sheet1!$BP$207</c:f>
              <c:strCache>
                <c:ptCount val="1"/>
                <c:pt idx="0">
                  <c:v>Meme Lords Rule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Sheet1!$CM$205:$CM$224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5-4916-BA44-9D57A992F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Driver Turbo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Driver Turbo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Sheet1!$CX$1:$CX$20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Sheet1!$CZ$1:$CZ$20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</c:v>
                </c:pt>
                <c:pt idx="7">
                  <c:v>117</c:v>
                </c:pt>
                <c:pt idx="8">
                  <c:v>82</c:v>
                </c:pt>
                <c:pt idx="9">
                  <c:v>18</c:v>
                </c:pt>
                <c:pt idx="10">
                  <c:v>0</c:v>
                </c:pt>
                <c:pt idx="11">
                  <c:v>58</c:v>
                </c:pt>
                <c:pt idx="12">
                  <c:v>60</c:v>
                </c:pt>
                <c:pt idx="13">
                  <c:v>73</c:v>
                </c:pt>
                <c:pt idx="14">
                  <c:v>10</c:v>
                </c:pt>
                <c:pt idx="15">
                  <c:v>2</c:v>
                </c:pt>
                <c:pt idx="16">
                  <c:v>17</c:v>
                </c:pt>
                <c:pt idx="17">
                  <c:v>16</c:v>
                </c:pt>
                <c:pt idx="18">
                  <c:v>3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61C-AE2B-58074AC9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Jake</a:t>
            </a:r>
            <a:r>
              <a:rPr lang="en-GB" sz="3000" baseline="0"/>
              <a:t> Male</a:t>
            </a:r>
            <a:r>
              <a:rPr lang="en-GB" sz="3000"/>
              <a:t> Team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Sheet1!$D$207</c:f>
              <c:strCache>
                <c:ptCount val="1"/>
                <c:pt idx="0">
                  <c:v>Red Alpha Rosso Honda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Sheet1!$F$234:$V$234</c:f>
              <c:numCache>
                <c:formatCode>General</c:formatCode>
                <c:ptCount val="17"/>
                <c:pt idx="0">
                  <c:v>99.6</c:v>
                </c:pt>
                <c:pt idx="1">
                  <c:v>26.1</c:v>
                </c:pt>
                <c:pt idx="2">
                  <c:v>26.1</c:v>
                </c:pt>
                <c:pt idx="3">
                  <c:v>26</c:v>
                </c:pt>
                <c:pt idx="4">
                  <c:v>97.5</c:v>
                </c:pt>
                <c:pt idx="5">
                  <c:v>46.7</c:v>
                </c:pt>
                <c:pt idx="6">
                  <c:v>97.600000000000009</c:v>
                </c:pt>
                <c:pt idx="7">
                  <c:v>97.600000000000009</c:v>
                </c:pt>
                <c:pt idx="8">
                  <c:v>97.800000000000011</c:v>
                </c:pt>
                <c:pt idx="9">
                  <c:v>97.000000000000014</c:v>
                </c:pt>
                <c:pt idx="10">
                  <c:v>97.4</c:v>
                </c:pt>
                <c:pt idx="11">
                  <c:v>97.4</c:v>
                </c:pt>
                <c:pt idx="12">
                  <c:v>97.2</c:v>
                </c:pt>
                <c:pt idx="13">
                  <c:v>97.3</c:v>
                </c:pt>
                <c:pt idx="14">
                  <c:v>97.399999999999991</c:v>
                </c:pt>
                <c:pt idx="15">
                  <c:v>97.499999999999986</c:v>
                </c:pt>
                <c:pt idx="16">
                  <c:v>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3B3-8ED3-DB83EA7FC31E}"/>
            </c:ext>
          </c:extLst>
        </c:ser>
        <c:ser>
          <c:idx val="1"/>
          <c:order val="1"/>
          <c:tx>
            <c:strRef>
              <c:f>Sheet1!$AJ$207</c:f>
              <c:strCache>
                <c:ptCount val="1"/>
                <c:pt idx="0">
                  <c:v>Prancing Horse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Sheet1!$AL$234:$BB$234</c:f>
              <c:numCache>
                <c:formatCode>General</c:formatCode>
                <c:ptCount val="17"/>
                <c:pt idx="0">
                  <c:v>99</c:v>
                </c:pt>
                <c:pt idx="1">
                  <c:v>15.5</c:v>
                </c:pt>
                <c:pt idx="2">
                  <c:v>15.700000000000001</c:v>
                </c:pt>
                <c:pt idx="3">
                  <c:v>0</c:v>
                </c:pt>
                <c:pt idx="4">
                  <c:v>97.7</c:v>
                </c:pt>
                <c:pt idx="5">
                  <c:v>10.4</c:v>
                </c:pt>
                <c:pt idx="6">
                  <c:v>97.3</c:v>
                </c:pt>
                <c:pt idx="7">
                  <c:v>95.3</c:v>
                </c:pt>
                <c:pt idx="8">
                  <c:v>94.9</c:v>
                </c:pt>
                <c:pt idx="9">
                  <c:v>95.6</c:v>
                </c:pt>
                <c:pt idx="10">
                  <c:v>95.399999999999991</c:v>
                </c:pt>
                <c:pt idx="11">
                  <c:v>95.2</c:v>
                </c:pt>
                <c:pt idx="12">
                  <c:v>95.100000000000009</c:v>
                </c:pt>
                <c:pt idx="13">
                  <c:v>95.1</c:v>
                </c:pt>
                <c:pt idx="14">
                  <c:v>95</c:v>
                </c:pt>
                <c:pt idx="15">
                  <c:v>94.799999999999983</c:v>
                </c:pt>
                <c:pt idx="16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B-43B3-8ED3-DB83EA7FC31E}"/>
            </c:ext>
          </c:extLst>
        </c:ser>
        <c:ser>
          <c:idx val="2"/>
          <c:order val="2"/>
          <c:tx>
            <c:strRef>
              <c:f>Sheet1!$BP$207</c:f>
              <c:strCache>
                <c:ptCount val="1"/>
                <c:pt idx="0">
                  <c:v>Meme Lords Rule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Sheet1!$BR$234:$CH$234</c:f>
              <c:numCache>
                <c:formatCode>General</c:formatCode>
                <c:ptCount val="17"/>
                <c:pt idx="0">
                  <c:v>89.500000000000014</c:v>
                </c:pt>
                <c:pt idx="1">
                  <c:v>49.6</c:v>
                </c:pt>
                <c:pt idx="2">
                  <c:v>49.9</c:v>
                </c:pt>
                <c:pt idx="3">
                  <c:v>57.900000000000006</c:v>
                </c:pt>
                <c:pt idx="4">
                  <c:v>99.700000000000017</c:v>
                </c:pt>
                <c:pt idx="5">
                  <c:v>68.5</c:v>
                </c:pt>
                <c:pt idx="6">
                  <c:v>99.8</c:v>
                </c:pt>
                <c:pt idx="7">
                  <c:v>99.8</c:v>
                </c:pt>
                <c:pt idx="8">
                  <c:v>100</c:v>
                </c:pt>
                <c:pt idx="9">
                  <c:v>100</c:v>
                </c:pt>
                <c:pt idx="10">
                  <c:v>100.2</c:v>
                </c:pt>
                <c:pt idx="11">
                  <c:v>100.2</c:v>
                </c:pt>
                <c:pt idx="12">
                  <c:v>100.10000000000001</c:v>
                </c:pt>
                <c:pt idx="13">
                  <c:v>99.9</c:v>
                </c:pt>
                <c:pt idx="14">
                  <c:v>99.800000000000011</c:v>
                </c:pt>
                <c:pt idx="15">
                  <c:v>99.7</c:v>
                </c:pt>
                <c:pt idx="16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B-43B3-8ED3-DB83EA7FC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Val</a:t>
            </a:r>
            <a:r>
              <a:rPr lang="en-GB" sz="3000" baseline="0"/>
              <a:t> Male</a:t>
            </a:r>
            <a:r>
              <a:rPr lang="en-GB" sz="3000"/>
              <a:t> 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Sheet1!$CI$269</c:f>
              <c:strCache>
                <c:ptCount val="1"/>
                <c:pt idx="0">
                  <c:v>And It's Lights Out In Austria, Not Melbourne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Sheet1!$CJ$269:$CZ$269</c:f>
              <c:numCache>
                <c:formatCode>General</c:formatCode>
                <c:ptCount val="17"/>
                <c:pt idx="0">
                  <c:v>54</c:v>
                </c:pt>
                <c:pt idx="1">
                  <c:v>157</c:v>
                </c:pt>
                <c:pt idx="2">
                  <c:v>283</c:v>
                </c:pt>
                <c:pt idx="3">
                  <c:v>320</c:v>
                </c:pt>
                <c:pt idx="4">
                  <c:v>458</c:v>
                </c:pt>
                <c:pt idx="5">
                  <c:v>743</c:v>
                </c:pt>
                <c:pt idx="6">
                  <c:v>904</c:v>
                </c:pt>
                <c:pt idx="7">
                  <c:v>1050</c:v>
                </c:pt>
                <c:pt idx="8">
                  <c:v>1212</c:v>
                </c:pt>
                <c:pt idx="9">
                  <c:v>1410</c:v>
                </c:pt>
                <c:pt idx="10">
                  <c:v>1617</c:v>
                </c:pt>
                <c:pt idx="11">
                  <c:v>1741</c:v>
                </c:pt>
                <c:pt idx="12">
                  <c:v>1874</c:v>
                </c:pt>
                <c:pt idx="13">
                  <c:v>2037</c:v>
                </c:pt>
                <c:pt idx="14">
                  <c:v>2138</c:v>
                </c:pt>
                <c:pt idx="15">
                  <c:v>2364</c:v>
                </c:pt>
                <c:pt idx="16">
                  <c:v>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8-4ECD-8C70-67694897283B}"/>
            </c:ext>
          </c:extLst>
        </c:ser>
        <c:ser>
          <c:idx val="1"/>
          <c:order val="1"/>
          <c:tx>
            <c:strRef>
              <c:f>Sheet1!$CI$271</c:f>
              <c:strCache>
                <c:ptCount val="1"/>
                <c:pt idx="0">
                  <c:v>Kimi's Hobby-Craftonnen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Sheet1!$CJ$271:$CZ$271</c:f>
              <c:numCache>
                <c:formatCode>General</c:formatCode>
                <c:ptCount val="17"/>
                <c:pt idx="0">
                  <c:v>91</c:v>
                </c:pt>
                <c:pt idx="1">
                  <c:v>203</c:v>
                </c:pt>
                <c:pt idx="2">
                  <c:v>327</c:v>
                </c:pt>
                <c:pt idx="3">
                  <c:v>480</c:v>
                </c:pt>
                <c:pt idx="4">
                  <c:v>622</c:v>
                </c:pt>
                <c:pt idx="5">
                  <c:v>699</c:v>
                </c:pt>
                <c:pt idx="6">
                  <c:v>857</c:v>
                </c:pt>
                <c:pt idx="7">
                  <c:v>1038</c:v>
                </c:pt>
                <c:pt idx="8">
                  <c:v>1178</c:v>
                </c:pt>
                <c:pt idx="9">
                  <c:v>1310</c:v>
                </c:pt>
                <c:pt idx="10">
                  <c:v>1531</c:v>
                </c:pt>
                <c:pt idx="11">
                  <c:v>1703</c:v>
                </c:pt>
                <c:pt idx="12">
                  <c:v>1890</c:v>
                </c:pt>
                <c:pt idx="13">
                  <c:v>2143</c:v>
                </c:pt>
                <c:pt idx="14">
                  <c:v>2337</c:v>
                </c:pt>
                <c:pt idx="15">
                  <c:v>2526</c:v>
                </c:pt>
                <c:pt idx="16">
                  <c:v>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8-4ECD-8C70-67694897283B}"/>
            </c:ext>
          </c:extLst>
        </c:ser>
        <c:ser>
          <c:idx val="2"/>
          <c:order val="2"/>
          <c:tx>
            <c:strRef>
              <c:f>Sheet1!$CI$273</c:f>
              <c:strCache>
                <c:ptCount val="1"/>
                <c:pt idx="0">
                  <c:v>It's A Load Of Red Bull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Sheet1!$CJ$273:$CZ$273</c:f>
              <c:numCache>
                <c:formatCode>General</c:formatCode>
                <c:ptCount val="17"/>
                <c:pt idx="0">
                  <c:v>56</c:v>
                </c:pt>
                <c:pt idx="1">
                  <c:v>222</c:v>
                </c:pt>
                <c:pt idx="2">
                  <c:v>340</c:v>
                </c:pt>
                <c:pt idx="3">
                  <c:v>509</c:v>
                </c:pt>
                <c:pt idx="4">
                  <c:v>689</c:v>
                </c:pt>
                <c:pt idx="5">
                  <c:v>866</c:v>
                </c:pt>
                <c:pt idx="6">
                  <c:v>1076</c:v>
                </c:pt>
                <c:pt idx="7">
                  <c:v>1223</c:v>
                </c:pt>
                <c:pt idx="8">
                  <c:v>1297</c:v>
                </c:pt>
                <c:pt idx="9">
                  <c:v>1428</c:v>
                </c:pt>
                <c:pt idx="10">
                  <c:v>1619</c:v>
                </c:pt>
                <c:pt idx="11">
                  <c:v>1766</c:v>
                </c:pt>
                <c:pt idx="12">
                  <c:v>1829</c:v>
                </c:pt>
                <c:pt idx="13">
                  <c:v>2005</c:v>
                </c:pt>
                <c:pt idx="14">
                  <c:v>2240</c:v>
                </c:pt>
                <c:pt idx="15">
                  <c:v>2368</c:v>
                </c:pt>
                <c:pt idx="16">
                  <c:v>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8-4ECD-8C70-67694897283B}"/>
            </c:ext>
          </c:extLst>
        </c:ser>
        <c:ser>
          <c:idx val="3"/>
          <c:order val="3"/>
          <c:tx>
            <c:strRef>
              <c:f>Sheet1!$CI$267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Sheet1!$CJ$267:$CZ$267</c:f>
              <c:numCache>
                <c:formatCode>General</c:formatCode>
                <c:ptCount val="17"/>
                <c:pt idx="0">
                  <c:v>67</c:v>
                </c:pt>
                <c:pt idx="1">
                  <c:v>194</c:v>
                </c:pt>
                <c:pt idx="2">
                  <c:v>316.66666666666669</c:v>
                </c:pt>
                <c:pt idx="3">
                  <c:v>436.33333333333331</c:v>
                </c:pt>
                <c:pt idx="4">
                  <c:v>589.66666666666663</c:v>
                </c:pt>
                <c:pt idx="5">
                  <c:v>769.33333333333337</c:v>
                </c:pt>
                <c:pt idx="6">
                  <c:v>945.66666666666663</c:v>
                </c:pt>
                <c:pt idx="7">
                  <c:v>1103.6666666666667</c:v>
                </c:pt>
                <c:pt idx="8">
                  <c:v>1229</c:v>
                </c:pt>
                <c:pt idx="9">
                  <c:v>1382.6666666666667</c:v>
                </c:pt>
                <c:pt idx="10">
                  <c:v>1589</c:v>
                </c:pt>
                <c:pt idx="11">
                  <c:v>1736.6666666666667</c:v>
                </c:pt>
                <c:pt idx="12">
                  <c:v>1864.3333333333333</c:v>
                </c:pt>
                <c:pt idx="13">
                  <c:v>2061.6666666666665</c:v>
                </c:pt>
                <c:pt idx="14">
                  <c:v>2238.3333333333335</c:v>
                </c:pt>
                <c:pt idx="15">
                  <c:v>2419.3333333333335</c:v>
                </c:pt>
                <c:pt idx="16">
                  <c:v>2558.3333333333335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B8-4ECD-8C70-67694897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</a:t>
            </a:r>
            <a:r>
              <a:rPr lang="en-GB" baseline="0"/>
              <a:t> Male</a:t>
            </a:r>
            <a:r>
              <a:rPr lang="en-GB"/>
              <a:t>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Sheet1!$D$243</c:f>
              <c:strCache>
                <c:ptCount val="1"/>
                <c:pt idx="0">
                  <c:v>And It's Lights Out In Austria, Not Melbourne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Sheet1!$Z$241:$Z$260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4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9</c:v>
                </c:pt>
                <c:pt idx="13">
                  <c:v>3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F-4E1B-A602-20D56E3178D9}"/>
            </c:ext>
          </c:extLst>
        </c:ser>
        <c:ser>
          <c:idx val="1"/>
          <c:order val="1"/>
          <c:tx>
            <c:strRef>
              <c:f>Sheet1!$AJ$243</c:f>
              <c:strCache>
                <c:ptCount val="1"/>
                <c:pt idx="0">
                  <c:v>Kimi's Hobby-Craftonnen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Sheet1!$BF$241:$BF$260</c:f>
              <c:numCache>
                <c:formatCode>General</c:formatCode>
                <c:ptCount val="2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16</c:v>
                </c:pt>
                <c:pt idx="9">
                  <c:v>2</c:v>
                </c:pt>
                <c:pt idx="10">
                  <c:v>2</c:v>
                </c:pt>
                <c:pt idx="11">
                  <c:v>11</c:v>
                </c:pt>
                <c:pt idx="12">
                  <c:v>16</c:v>
                </c:pt>
                <c:pt idx="13">
                  <c:v>1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F-4E1B-A602-20D56E3178D9}"/>
            </c:ext>
          </c:extLst>
        </c:ser>
        <c:ser>
          <c:idx val="2"/>
          <c:order val="2"/>
          <c:tx>
            <c:strRef>
              <c:f>Sheet1!$BP$243</c:f>
              <c:strCache>
                <c:ptCount val="1"/>
                <c:pt idx="0">
                  <c:v>It's A Load Of Red Bull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Sheet1!$CL$241:$CL$260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14</c:v>
                </c:pt>
                <c:pt idx="7">
                  <c:v>16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14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F-4E1B-A602-20D56E317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</a:t>
            </a:r>
            <a:r>
              <a:rPr lang="en-GB" baseline="0"/>
              <a:t> Male</a:t>
            </a:r>
            <a:r>
              <a:rPr lang="en-GB"/>
              <a:t> Team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Sheet1!$D$243</c:f>
              <c:strCache>
                <c:ptCount val="1"/>
                <c:pt idx="0">
                  <c:v>And It's Lights Out In Austria, Not Melbourne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Sheet1!$X$241:$X$260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3</c:v>
                </c:pt>
                <c:pt idx="10">
                  <c:v>0</c:v>
                </c:pt>
                <c:pt idx="12">
                  <c:v>14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3-4056-983C-AD7A6607FF95}"/>
            </c:ext>
          </c:extLst>
        </c:ser>
        <c:ser>
          <c:idx val="1"/>
          <c:order val="1"/>
          <c:tx>
            <c:strRef>
              <c:f>Sheet1!$AJ$243</c:f>
              <c:strCache>
                <c:ptCount val="1"/>
                <c:pt idx="0">
                  <c:v>Kimi's Hobby-Craftonnen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Sheet1!$BD$241:$BD$260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7</c:v>
                </c:pt>
                <c:pt idx="6">
                  <c:v>10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3-4056-983C-AD7A6607FF95}"/>
            </c:ext>
          </c:extLst>
        </c:ser>
        <c:ser>
          <c:idx val="2"/>
          <c:order val="2"/>
          <c:tx>
            <c:strRef>
              <c:f>Sheet1!$BP$243</c:f>
              <c:strCache>
                <c:ptCount val="1"/>
                <c:pt idx="0">
                  <c:v>It's A Load Of Red Bull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Sheet1!$CJ$241:$CJ$260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17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3-4056-983C-AD7A6607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</a:t>
            </a:r>
            <a:r>
              <a:rPr lang="en-GB" baseline="0"/>
              <a:t> Male</a:t>
            </a:r>
            <a:r>
              <a:rPr lang="en-GB"/>
              <a:t> Turbo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Sheet1!$D$243</c:f>
              <c:strCache>
                <c:ptCount val="1"/>
                <c:pt idx="0">
                  <c:v>And It's Lights Out In Austria, Not Melbourne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Sheet1!$AA$241:$AA$260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8-4A45-B72A-ED529922736A}"/>
            </c:ext>
          </c:extLst>
        </c:ser>
        <c:ser>
          <c:idx val="1"/>
          <c:order val="1"/>
          <c:tx>
            <c:strRef>
              <c:f>Sheet1!$AJ$243</c:f>
              <c:strCache>
                <c:ptCount val="1"/>
                <c:pt idx="0">
                  <c:v>Kimi's Hobby-Craftonnen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Sheet1!$BG$241:$BG$260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8-4A45-B72A-ED529922736A}"/>
            </c:ext>
          </c:extLst>
        </c:ser>
        <c:ser>
          <c:idx val="2"/>
          <c:order val="2"/>
          <c:tx>
            <c:strRef>
              <c:f>Sheet1!$BP$243</c:f>
              <c:strCache>
                <c:ptCount val="1"/>
                <c:pt idx="0">
                  <c:v>It's A Load Of Red Bull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Sheet1!$CM$241:$CM$260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8-4A45-B72A-ED529922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Val</a:t>
            </a:r>
            <a:r>
              <a:rPr lang="en-GB" sz="3000" baseline="0"/>
              <a:t> Male</a:t>
            </a:r>
            <a:r>
              <a:rPr lang="en-GB" sz="3000"/>
              <a:t> Team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Sheet1!$D$243</c:f>
              <c:strCache>
                <c:ptCount val="1"/>
                <c:pt idx="0">
                  <c:v>And It's Lights Out In Austria, Not Melbourne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Sheet1!$F$270:$V$270</c:f>
              <c:numCache>
                <c:formatCode>General</c:formatCode>
                <c:ptCount val="17"/>
                <c:pt idx="0">
                  <c:v>99.699999999999989</c:v>
                </c:pt>
                <c:pt idx="1">
                  <c:v>13.9</c:v>
                </c:pt>
                <c:pt idx="2">
                  <c:v>13.7</c:v>
                </c:pt>
                <c:pt idx="3">
                  <c:v>13.7</c:v>
                </c:pt>
                <c:pt idx="4">
                  <c:v>95.800000000000011</c:v>
                </c:pt>
                <c:pt idx="5">
                  <c:v>56.099999999999994</c:v>
                </c:pt>
                <c:pt idx="6">
                  <c:v>97</c:v>
                </c:pt>
                <c:pt idx="7">
                  <c:v>97.8</c:v>
                </c:pt>
                <c:pt idx="8">
                  <c:v>97.100000000000009</c:v>
                </c:pt>
                <c:pt idx="9">
                  <c:v>96.300000000000011</c:v>
                </c:pt>
                <c:pt idx="10">
                  <c:v>96.500000000000014</c:v>
                </c:pt>
                <c:pt idx="11">
                  <c:v>96.5</c:v>
                </c:pt>
                <c:pt idx="12">
                  <c:v>96.500000000000014</c:v>
                </c:pt>
                <c:pt idx="13">
                  <c:v>96.5</c:v>
                </c:pt>
                <c:pt idx="14">
                  <c:v>96.4</c:v>
                </c:pt>
                <c:pt idx="15">
                  <c:v>96.5</c:v>
                </c:pt>
                <c:pt idx="16">
                  <c:v>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6-44E1-B576-75273C4DA885}"/>
            </c:ext>
          </c:extLst>
        </c:ser>
        <c:ser>
          <c:idx val="1"/>
          <c:order val="1"/>
          <c:tx>
            <c:strRef>
              <c:f>Sheet1!$AJ$243</c:f>
              <c:strCache>
                <c:ptCount val="1"/>
                <c:pt idx="0">
                  <c:v>Kimi's Hobby-Craftonnen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Sheet1!$AL$270:$BB$270</c:f>
              <c:numCache>
                <c:formatCode>General</c:formatCode>
                <c:ptCount val="17"/>
                <c:pt idx="0">
                  <c:v>95</c:v>
                </c:pt>
                <c:pt idx="1">
                  <c:v>23.5</c:v>
                </c:pt>
                <c:pt idx="2">
                  <c:v>23.5</c:v>
                </c:pt>
                <c:pt idx="3">
                  <c:v>12.9</c:v>
                </c:pt>
                <c:pt idx="4">
                  <c:v>94.600000000000009</c:v>
                </c:pt>
                <c:pt idx="5">
                  <c:v>36.700000000000003</c:v>
                </c:pt>
                <c:pt idx="6">
                  <c:v>93.9</c:v>
                </c:pt>
                <c:pt idx="7">
                  <c:v>93.300000000000011</c:v>
                </c:pt>
                <c:pt idx="8">
                  <c:v>91.2</c:v>
                </c:pt>
                <c:pt idx="9">
                  <c:v>91.2</c:v>
                </c:pt>
                <c:pt idx="10">
                  <c:v>91.600000000000009</c:v>
                </c:pt>
                <c:pt idx="11">
                  <c:v>91.800000000000011</c:v>
                </c:pt>
                <c:pt idx="12">
                  <c:v>91.800000000000011</c:v>
                </c:pt>
                <c:pt idx="13">
                  <c:v>92.100000000000009</c:v>
                </c:pt>
                <c:pt idx="14">
                  <c:v>92.2</c:v>
                </c:pt>
                <c:pt idx="15">
                  <c:v>92.2</c:v>
                </c:pt>
                <c:pt idx="16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6-44E1-B576-75273C4DA885}"/>
            </c:ext>
          </c:extLst>
        </c:ser>
        <c:ser>
          <c:idx val="2"/>
          <c:order val="2"/>
          <c:tx>
            <c:strRef>
              <c:f>Sheet1!$BP$243</c:f>
              <c:strCache>
                <c:ptCount val="1"/>
                <c:pt idx="0">
                  <c:v>It's A Load Of Red Bull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Sheet1!$BR$270:$CH$270</c:f>
              <c:numCache>
                <c:formatCode>General</c:formatCode>
                <c:ptCount val="17"/>
                <c:pt idx="0">
                  <c:v>99</c:v>
                </c:pt>
                <c:pt idx="1">
                  <c:v>62</c:v>
                </c:pt>
                <c:pt idx="2">
                  <c:v>62.400000000000006</c:v>
                </c:pt>
                <c:pt idx="3">
                  <c:v>38.9</c:v>
                </c:pt>
                <c:pt idx="4">
                  <c:v>99.300000000000011</c:v>
                </c:pt>
                <c:pt idx="5">
                  <c:v>59.3</c:v>
                </c:pt>
                <c:pt idx="6">
                  <c:v>99.1</c:v>
                </c:pt>
                <c:pt idx="7">
                  <c:v>99.1</c:v>
                </c:pt>
                <c:pt idx="8">
                  <c:v>99.2</c:v>
                </c:pt>
                <c:pt idx="9">
                  <c:v>99.2</c:v>
                </c:pt>
                <c:pt idx="10">
                  <c:v>99.4</c:v>
                </c:pt>
                <c:pt idx="11">
                  <c:v>99.300000000000011</c:v>
                </c:pt>
                <c:pt idx="12">
                  <c:v>99.1</c:v>
                </c:pt>
                <c:pt idx="13">
                  <c:v>99.100000000000009</c:v>
                </c:pt>
                <c:pt idx="14">
                  <c:v>99.3</c:v>
                </c:pt>
                <c:pt idx="15">
                  <c:v>99.399999999999991</c:v>
                </c:pt>
                <c:pt idx="16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6-44E1-B576-75273C4D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Cameron</a:t>
            </a:r>
            <a:r>
              <a:rPr lang="en-GB" sz="3000" baseline="0"/>
              <a:t> Morris</a:t>
            </a:r>
            <a:r>
              <a:rPr lang="en-GB" sz="3000"/>
              <a:t> 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Sheet1!$CI$305</c:f>
              <c:strCache>
                <c:ptCount val="1"/>
                <c:pt idx="0">
                  <c:v>Cameron Team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Sheet1!$CJ$305:$CZ$305</c:f>
              <c:numCache>
                <c:formatCode>General</c:formatCode>
                <c:ptCount val="17"/>
                <c:pt idx="0">
                  <c:v>174</c:v>
                </c:pt>
                <c:pt idx="1">
                  <c:v>323</c:v>
                </c:pt>
                <c:pt idx="2">
                  <c:v>437</c:v>
                </c:pt>
                <c:pt idx="3">
                  <c:v>547</c:v>
                </c:pt>
                <c:pt idx="4">
                  <c:v>684</c:v>
                </c:pt>
                <c:pt idx="5">
                  <c:v>834</c:v>
                </c:pt>
                <c:pt idx="6">
                  <c:v>959</c:v>
                </c:pt>
                <c:pt idx="7">
                  <c:v>1170</c:v>
                </c:pt>
                <c:pt idx="8">
                  <c:v>1334</c:v>
                </c:pt>
                <c:pt idx="9">
                  <c:v>1455</c:v>
                </c:pt>
                <c:pt idx="10">
                  <c:v>1583</c:v>
                </c:pt>
                <c:pt idx="11">
                  <c:v>1700</c:v>
                </c:pt>
                <c:pt idx="12">
                  <c:v>1879</c:v>
                </c:pt>
                <c:pt idx="13">
                  <c:v>1996</c:v>
                </c:pt>
                <c:pt idx="14">
                  <c:v>2275</c:v>
                </c:pt>
                <c:pt idx="15">
                  <c:v>2352</c:v>
                </c:pt>
                <c:pt idx="16">
                  <c:v>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D-48D7-B9D6-0FA4E15691BC}"/>
            </c:ext>
          </c:extLst>
        </c:ser>
        <c:ser>
          <c:idx val="1"/>
          <c:order val="1"/>
          <c:tx>
            <c:strRef>
              <c:f>Sheet1!$CI$307</c:f>
              <c:strCache>
                <c:ptCount val="1"/>
                <c:pt idx="0">
                  <c:v>Cameron Team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Sheet1!$CJ$307:$CZ$307</c:f>
              <c:numCache>
                <c:formatCode>General</c:formatCode>
                <c:ptCount val="17"/>
                <c:pt idx="0">
                  <c:v>178</c:v>
                </c:pt>
                <c:pt idx="1">
                  <c:v>337</c:v>
                </c:pt>
                <c:pt idx="2">
                  <c:v>460</c:v>
                </c:pt>
                <c:pt idx="3">
                  <c:v>589</c:v>
                </c:pt>
                <c:pt idx="4">
                  <c:v>780</c:v>
                </c:pt>
                <c:pt idx="5">
                  <c:v>954</c:v>
                </c:pt>
                <c:pt idx="6">
                  <c:v>1152</c:v>
                </c:pt>
                <c:pt idx="7">
                  <c:v>1284</c:v>
                </c:pt>
                <c:pt idx="8">
                  <c:v>1487</c:v>
                </c:pt>
                <c:pt idx="9">
                  <c:v>1711</c:v>
                </c:pt>
                <c:pt idx="10">
                  <c:v>1962</c:v>
                </c:pt>
                <c:pt idx="11">
                  <c:v>2142</c:v>
                </c:pt>
                <c:pt idx="12">
                  <c:v>2355</c:v>
                </c:pt>
                <c:pt idx="13">
                  <c:v>2490</c:v>
                </c:pt>
                <c:pt idx="14">
                  <c:v>2767</c:v>
                </c:pt>
                <c:pt idx="15">
                  <c:v>2885</c:v>
                </c:pt>
                <c:pt idx="16">
                  <c:v>3037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D-48D7-B9D6-0FA4E15691BC}"/>
            </c:ext>
          </c:extLst>
        </c:ser>
        <c:ser>
          <c:idx val="2"/>
          <c:order val="2"/>
          <c:tx>
            <c:strRef>
              <c:f>Sheet1!$CI$309</c:f>
              <c:strCache>
                <c:ptCount val="1"/>
                <c:pt idx="0">
                  <c:v>Cameron Team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Sheet1!$CJ$309:$CZ$309</c:f>
              <c:numCache>
                <c:formatCode>General</c:formatCode>
                <c:ptCount val="17"/>
                <c:pt idx="0">
                  <c:v>131</c:v>
                </c:pt>
                <c:pt idx="1">
                  <c:v>233</c:v>
                </c:pt>
                <c:pt idx="2">
                  <c:v>351</c:v>
                </c:pt>
                <c:pt idx="3">
                  <c:v>506</c:v>
                </c:pt>
                <c:pt idx="4">
                  <c:v>626</c:v>
                </c:pt>
                <c:pt idx="5">
                  <c:v>785</c:v>
                </c:pt>
                <c:pt idx="6">
                  <c:v>864</c:v>
                </c:pt>
                <c:pt idx="7">
                  <c:v>1026</c:v>
                </c:pt>
                <c:pt idx="8">
                  <c:v>1231</c:v>
                </c:pt>
                <c:pt idx="9">
                  <c:v>1412</c:v>
                </c:pt>
                <c:pt idx="10">
                  <c:v>1639</c:v>
                </c:pt>
                <c:pt idx="11">
                  <c:v>1828</c:v>
                </c:pt>
                <c:pt idx="12">
                  <c:v>2011</c:v>
                </c:pt>
                <c:pt idx="13">
                  <c:v>2128</c:v>
                </c:pt>
                <c:pt idx="14">
                  <c:v>2414</c:v>
                </c:pt>
                <c:pt idx="15">
                  <c:v>2532</c:v>
                </c:pt>
                <c:pt idx="16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4D-48D7-B9D6-0FA4E15691BC}"/>
            </c:ext>
          </c:extLst>
        </c:ser>
        <c:ser>
          <c:idx val="3"/>
          <c:order val="3"/>
          <c:tx>
            <c:strRef>
              <c:f>Sheet1!$CI$303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Sheet1!$CJ$303:$CZ$303</c:f>
              <c:numCache>
                <c:formatCode>General</c:formatCode>
                <c:ptCount val="17"/>
                <c:pt idx="0">
                  <c:v>161</c:v>
                </c:pt>
                <c:pt idx="1">
                  <c:v>297.66666666666669</c:v>
                </c:pt>
                <c:pt idx="2">
                  <c:v>416</c:v>
                </c:pt>
                <c:pt idx="3">
                  <c:v>547.33333333333337</c:v>
                </c:pt>
                <c:pt idx="4">
                  <c:v>696.66666666666663</c:v>
                </c:pt>
                <c:pt idx="5">
                  <c:v>857.66666666666663</c:v>
                </c:pt>
                <c:pt idx="6">
                  <c:v>991.66666666666663</c:v>
                </c:pt>
                <c:pt idx="7">
                  <c:v>1160</c:v>
                </c:pt>
                <c:pt idx="8">
                  <c:v>1350.6666666666667</c:v>
                </c:pt>
                <c:pt idx="9">
                  <c:v>1526</c:v>
                </c:pt>
                <c:pt idx="10">
                  <c:v>1728</c:v>
                </c:pt>
                <c:pt idx="11">
                  <c:v>1890</c:v>
                </c:pt>
                <c:pt idx="12">
                  <c:v>2081.6666666666665</c:v>
                </c:pt>
                <c:pt idx="13">
                  <c:v>2204.6666666666665</c:v>
                </c:pt>
                <c:pt idx="14">
                  <c:v>2485.3333333333335</c:v>
                </c:pt>
                <c:pt idx="15">
                  <c:v>2589.6666666666665</c:v>
                </c:pt>
                <c:pt idx="16">
                  <c:v>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D-48D7-B9D6-0FA4E1569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Cameron Morris </a:t>
            </a:r>
            <a:r>
              <a:rPr lang="en-GB"/>
              <a:t>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Sheet1!$D$279</c:f>
              <c:strCache>
                <c:ptCount val="1"/>
                <c:pt idx="0">
                  <c:v>Cameron Team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Sheet1!$Z$277:$Z$296</c:f>
              <c:numCache>
                <c:formatCode>General</c:formatCode>
                <c:ptCount val="2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7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7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C-4688-B4FE-C11227586617}"/>
            </c:ext>
          </c:extLst>
        </c:ser>
        <c:ser>
          <c:idx val="1"/>
          <c:order val="1"/>
          <c:tx>
            <c:strRef>
              <c:f>Sheet1!$AJ$279</c:f>
              <c:strCache>
                <c:ptCount val="1"/>
                <c:pt idx="0">
                  <c:v>Cameron Team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Sheet1!$BF$277:$BF$296</c:f>
              <c:numCache>
                <c:formatCode>General</c:formatCode>
                <c:ptCount val="2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4</c:v>
                </c:pt>
                <c:pt idx="7">
                  <c:v>7</c:v>
                </c:pt>
                <c:pt idx="8">
                  <c:v>11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15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8</c:v>
                </c:pt>
                <c:pt idx="18">
                  <c:v>2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C-4688-B4FE-C11227586617}"/>
            </c:ext>
          </c:extLst>
        </c:ser>
        <c:ser>
          <c:idx val="2"/>
          <c:order val="2"/>
          <c:tx>
            <c:strRef>
              <c:f>Sheet1!$BP$279</c:f>
              <c:strCache>
                <c:ptCount val="1"/>
                <c:pt idx="0">
                  <c:v>Cameron Team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Sheet1!$CL$277:$CL$296</c:f>
              <c:numCache>
                <c:formatCode>General</c:formatCode>
                <c:ptCount val="20"/>
                <c:pt idx="0">
                  <c:v>15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17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C-4688-B4FE-C1122758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Cameron</a:t>
            </a:r>
            <a:r>
              <a:rPr lang="en-GB" baseline="0"/>
              <a:t> Morris</a:t>
            </a:r>
            <a:r>
              <a:rPr lang="en-GB"/>
              <a:t> Team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Sheet1!$D$279</c:f>
              <c:strCache>
                <c:ptCount val="1"/>
                <c:pt idx="0">
                  <c:v>Cameron Team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Sheet1!$X$277:$X$296</c:f>
              <c:numCache>
                <c:formatCode>General</c:formatCode>
                <c:ptCount val="20"/>
                <c:pt idx="0">
                  <c:v>16</c:v>
                </c:pt>
                <c:pt idx="2">
                  <c:v>1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8AE-9F51-39E529C3E5E5}"/>
            </c:ext>
          </c:extLst>
        </c:ser>
        <c:ser>
          <c:idx val="1"/>
          <c:order val="1"/>
          <c:tx>
            <c:strRef>
              <c:f>Sheet1!$AJ$279</c:f>
              <c:strCache>
                <c:ptCount val="1"/>
                <c:pt idx="0">
                  <c:v>Cameron Team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Sheet1!$BD$277:$BD$296</c:f>
              <c:numCache>
                <c:formatCode>General</c:formatCode>
                <c:ptCount val="20"/>
                <c:pt idx="0">
                  <c:v>10</c:v>
                </c:pt>
                <c:pt idx="2">
                  <c:v>1</c:v>
                </c:pt>
                <c:pt idx="4">
                  <c:v>6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8AE-9F51-39E529C3E5E5}"/>
            </c:ext>
          </c:extLst>
        </c:ser>
        <c:ser>
          <c:idx val="2"/>
          <c:order val="2"/>
          <c:tx>
            <c:strRef>
              <c:f>Sheet1!$BP$279</c:f>
              <c:strCache>
                <c:ptCount val="1"/>
                <c:pt idx="0">
                  <c:v>Cameron Team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Sheet1!$CJ$277:$CJ$296</c:f>
              <c:numCache>
                <c:formatCode>General</c:formatCode>
                <c:ptCount val="20"/>
                <c:pt idx="0">
                  <c:v>10</c:v>
                </c:pt>
                <c:pt idx="2">
                  <c:v>0</c:v>
                </c:pt>
                <c:pt idx="4">
                  <c:v>0</c:v>
                </c:pt>
                <c:pt idx="6">
                  <c:v>7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8AE-9F51-39E529C3E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Cameron</a:t>
            </a:r>
            <a:r>
              <a:rPr lang="en-GB" baseline="0"/>
              <a:t> Morris</a:t>
            </a:r>
            <a:r>
              <a:rPr lang="en-GB"/>
              <a:t> Turbo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Sheet1!$D$279</c:f>
              <c:strCache>
                <c:ptCount val="1"/>
                <c:pt idx="0">
                  <c:v>Cameron Team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Sheet1!$AA$277:$AA$296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F-4DD5-9258-7A3C22D87FE1}"/>
            </c:ext>
          </c:extLst>
        </c:ser>
        <c:ser>
          <c:idx val="1"/>
          <c:order val="1"/>
          <c:tx>
            <c:strRef>
              <c:f>Sheet1!$AJ$279</c:f>
              <c:strCache>
                <c:ptCount val="1"/>
                <c:pt idx="0">
                  <c:v>Cameron Team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Sheet1!$BG$277:$BG$296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F-4DD5-9258-7A3C22D87FE1}"/>
            </c:ext>
          </c:extLst>
        </c:ser>
        <c:ser>
          <c:idx val="2"/>
          <c:order val="2"/>
          <c:tx>
            <c:strRef>
              <c:f>Sheet1!$BP$279</c:f>
              <c:strCache>
                <c:ptCount val="1"/>
                <c:pt idx="0">
                  <c:v>Cameron Team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Sheet1!$CM$277:$CM$296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F-4DD5-9258-7A3C22D8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Mega Driver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Sheet1!$CX$1:$CX$20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Sheet1!$DA$1:$DA$20</c:f>
              <c:numCache>
                <c:formatCode>General</c:formatCode>
                <c:ptCount val="20"/>
                <c:pt idx="0">
                  <c:v>22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5-4983-920D-818DB7FA2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Cameron</a:t>
            </a:r>
            <a:r>
              <a:rPr lang="en-GB" sz="3000" baseline="0"/>
              <a:t> Morris</a:t>
            </a:r>
            <a:r>
              <a:rPr lang="en-GB" sz="3000"/>
              <a:t> Team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Sheet1!$D$279</c:f>
              <c:strCache>
                <c:ptCount val="1"/>
                <c:pt idx="0">
                  <c:v>Cameron Team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Sheet1!$F$306:$V$306</c:f>
              <c:numCache>
                <c:formatCode>General</c:formatCode>
                <c:ptCount val="17"/>
                <c:pt idx="0">
                  <c:v>93.800000000000011</c:v>
                </c:pt>
                <c:pt idx="1">
                  <c:v>60.1</c:v>
                </c:pt>
                <c:pt idx="2">
                  <c:v>60.7</c:v>
                </c:pt>
                <c:pt idx="3">
                  <c:v>60.9</c:v>
                </c:pt>
                <c:pt idx="4">
                  <c:v>97.2</c:v>
                </c:pt>
                <c:pt idx="5">
                  <c:v>81.8</c:v>
                </c:pt>
                <c:pt idx="6">
                  <c:v>97.100000000000009</c:v>
                </c:pt>
                <c:pt idx="7">
                  <c:v>99.7</c:v>
                </c:pt>
                <c:pt idx="8">
                  <c:v>99.7</c:v>
                </c:pt>
                <c:pt idx="9">
                  <c:v>99.7</c:v>
                </c:pt>
                <c:pt idx="10">
                  <c:v>99.7</c:v>
                </c:pt>
                <c:pt idx="11">
                  <c:v>99.9</c:v>
                </c:pt>
                <c:pt idx="12">
                  <c:v>99.699999999999989</c:v>
                </c:pt>
                <c:pt idx="13">
                  <c:v>99.6</c:v>
                </c:pt>
                <c:pt idx="14">
                  <c:v>99.5</c:v>
                </c:pt>
                <c:pt idx="15">
                  <c:v>99.4</c:v>
                </c:pt>
                <c:pt idx="16">
                  <c:v>98.899999999999991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5-4755-BD12-310F3FBDB3D6}"/>
            </c:ext>
          </c:extLst>
        </c:ser>
        <c:ser>
          <c:idx val="1"/>
          <c:order val="1"/>
          <c:tx>
            <c:strRef>
              <c:f>Sheet1!$AJ$279</c:f>
              <c:strCache>
                <c:ptCount val="1"/>
                <c:pt idx="0">
                  <c:v>Cameron Team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Sheet1!$AL$306:$BB$306</c:f>
              <c:numCache>
                <c:formatCode>General</c:formatCode>
                <c:ptCount val="17"/>
                <c:pt idx="0">
                  <c:v>97.199999999999989</c:v>
                </c:pt>
                <c:pt idx="1">
                  <c:v>48.1</c:v>
                </c:pt>
                <c:pt idx="2">
                  <c:v>48.7</c:v>
                </c:pt>
                <c:pt idx="3">
                  <c:v>48.7</c:v>
                </c:pt>
                <c:pt idx="4">
                  <c:v>98.8</c:v>
                </c:pt>
                <c:pt idx="5">
                  <c:v>73.099999999999994</c:v>
                </c:pt>
                <c:pt idx="6">
                  <c:v>97.600000000000009</c:v>
                </c:pt>
                <c:pt idx="7">
                  <c:v>101.8</c:v>
                </c:pt>
                <c:pt idx="8">
                  <c:v>101.9</c:v>
                </c:pt>
                <c:pt idx="9">
                  <c:v>101.9</c:v>
                </c:pt>
                <c:pt idx="10">
                  <c:v>102</c:v>
                </c:pt>
                <c:pt idx="11">
                  <c:v>102.30000000000001</c:v>
                </c:pt>
                <c:pt idx="12">
                  <c:v>102.4</c:v>
                </c:pt>
                <c:pt idx="13">
                  <c:v>102.4</c:v>
                </c:pt>
                <c:pt idx="14">
                  <c:v>102.4</c:v>
                </c:pt>
                <c:pt idx="15">
                  <c:v>101.30000000000001</c:v>
                </c:pt>
                <c:pt idx="16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5-4755-BD12-310F3FBDB3D6}"/>
            </c:ext>
          </c:extLst>
        </c:ser>
        <c:ser>
          <c:idx val="2"/>
          <c:order val="2"/>
          <c:tx>
            <c:strRef>
              <c:f>Sheet1!$BP$279</c:f>
              <c:strCache>
                <c:ptCount val="1"/>
                <c:pt idx="0">
                  <c:v>Cameron Team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Sheet1!$BR$306:$CH$306</c:f>
              <c:numCache>
                <c:formatCode>General</c:formatCode>
                <c:ptCount val="17"/>
                <c:pt idx="0">
                  <c:v>96.4</c:v>
                </c:pt>
                <c:pt idx="1">
                  <c:v>15.5</c:v>
                </c:pt>
                <c:pt idx="2">
                  <c:v>46.9</c:v>
                </c:pt>
                <c:pt idx="3">
                  <c:v>47</c:v>
                </c:pt>
                <c:pt idx="4">
                  <c:v>99.100000000000023</c:v>
                </c:pt>
                <c:pt idx="5">
                  <c:v>67.8</c:v>
                </c:pt>
                <c:pt idx="6">
                  <c:v>98.899999999999991</c:v>
                </c:pt>
                <c:pt idx="7">
                  <c:v>99.5</c:v>
                </c:pt>
                <c:pt idx="8">
                  <c:v>100</c:v>
                </c:pt>
                <c:pt idx="9">
                  <c:v>100</c:v>
                </c:pt>
                <c:pt idx="10">
                  <c:v>100.49999999999999</c:v>
                </c:pt>
                <c:pt idx="11">
                  <c:v>100.79999999999998</c:v>
                </c:pt>
                <c:pt idx="12">
                  <c:v>100.79999999999998</c:v>
                </c:pt>
                <c:pt idx="13">
                  <c:v>101.19999999999999</c:v>
                </c:pt>
                <c:pt idx="14">
                  <c:v>101.29999999999998</c:v>
                </c:pt>
                <c:pt idx="15">
                  <c:v>101.29999999999998</c:v>
                </c:pt>
                <c:pt idx="16">
                  <c:v>100.89999999999999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5-4755-BD12-310F3FBD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Nick</a:t>
            </a:r>
            <a:r>
              <a:rPr lang="en-GB" sz="3000" baseline="0"/>
              <a:t> Van Lith</a:t>
            </a:r>
            <a:r>
              <a:rPr lang="en-GB" sz="3000"/>
              <a:t> 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Sheet1!$CI$341</c:f>
              <c:strCache>
                <c:ptCount val="1"/>
                <c:pt idx="0">
                  <c:v>Nick Team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Sheet1!$CJ$341:$CZ$341</c:f>
              <c:numCache>
                <c:formatCode>General</c:formatCode>
                <c:ptCount val="17"/>
                <c:pt idx="0">
                  <c:v>132</c:v>
                </c:pt>
                <c:pt idx="1">
                  <c:v>296</c:v>
                </c:pt>
                <c:pt idx="2">
                  <c:v>431</c:v>
                </c:pt>
                <c:pt idx="3">
                  <c:v>547</c:v>
                </c:pt>
                <c:pt idx="4">
                  <c:v>730</c:v>
                </c:pt>
                <c:pt idx="5">
                  <c:v>894</c:v>
                </c:pt>
                <c:pt idx="6">
                  <c:v>1031</c:v>
                </c:pt>
                <c:pt idx="7">
                  <c:v>1127</c:v>
                </c:pt>
                <c:pt idx="8">
                  <c:v>1255</c:v>
                </c:pt>
                <c:pt idx="9">
                  <c:v>1418</c:v>
                </c:pt>
                <c:pt idx="10">
                  <c:v>1580</c:v>
                </c:pt>
                <c:pt idx="11">
                  <c:v>1708</c:v>
                </c:pt>
                <c:pt idx="12">
                  <c:v>1794</c:v>
                </c:pt>
                <c:pt idx="13">
                  <c:v>1976</c:v>
                </c:pt>
                <c:pt idx="14">
                  <c:v>2165</c:v>
                </c:pt>
                <c:pt idx="15">
                  <c:v>2371</c:v>
                </c:pt>
                <c:pt idx="16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1-4F75-89E0-634CF5A387BF}"/>
            </c:ext>
          </c:extLst>
        </c:ser>
        <c:ser>
          <c:idx val="1"/>
          <c:order val="1"/>
          <c:tx>
            <c:strRef>
              <c:f>Sheet1!$CI$343</c:f>
              <c:strCache>
                <c:ptCount val="1"/>
                <c:pt idx="0">
                  <c:v>Nick Team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Sheet1!$CJ$343:$CZ$343</c:f>
              <c:numCache>
                <c:formatCode>General</c:formatCode>
                <c:ptCount val="17"/>
                <c:pt idx="0">
                  <c:v>66</c:v>
                </c:pt>
                <c:pt idx="1">
                  <c:v>176</c:v>
                </c:pt>
                <c:pt idx="2">
                  <c:v>320</c:v>
                </c:pt>
                <c:pt idx="3">
                  <c:v>478</c:v>
                </c:pt>
                <c:pt idx="4">
                  <c:v>635</c:v>
                </c:pt>
                <c:pt idx="5">
                  <c:v>814</c:v>
                </c:pt>
                <c:pt idx="6">
                  <c:v>972</c:v>
                </c:pt>
                <c:pt idx="7">
                  <c:v>1150</c:v>
                </c:pt>
                <c:pt idx="8">
                  <c:v>1244</c:v>
                </c:pt>
                <c:pt idx="9">
                  <c:v>1344</c:v>
                </c:pt>
                <c:pt idx="10">
                  <c:v>1555</c:v>
                </c:pt>
                <c:pt idx="11">
                  <c:v>1660</c:v>
                </c:pt>
                <c:pt idx="12">
                  <c:v>1818</c:v>
                </c:pt>
                <c:pt idx="13">
                  <c:v>1967</c:v>
                </c:pt>
                <c:pt idx="14">
                  <c:v>2055</c:v>
                </c:pt>
                <c:pt idx="15">
                  <c:v>2236</c:v>
                </c:pt>
                <c:pt idx="16">
                  <c:v>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1-4F75-89E0-634CF5A387BF}"/>
            </c:ext>
          </c:extLst>
        </c:ser>
        <c:ser>
          <c:idx val="2"/>
          <c:order val="2"/>
          <c:tx>
            <c:strRef>
              <c:f>Sheet1!$CI$345</c:f>
              <c:strCache>
                <c:ptCount val="1"/>
                <c:pt idx="0">
                  <c:v>Nick Team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Sheet1!$CJ$345:$CZ$345</c:f>
              <c:numCache>
                <c:formatCode>General</c:formatCode>
                <c:ptCount val="17"/>
                <c:pt idx="0">
                  <c:v>157</c:v>
                </c:pt>
                <c:pt idx="1">
                  <c:v>285</c:v>
                </c:pt>
                <c:pt idx="2">
                  <c:v>377</c:v>
                </c:pt>
                <c:pt idx="3">
                  <c:v>478</c:v>
                </c:pt>
                <c:pt idx="4">
                  <c:v>595</c:v>
                </c:pt>
                <c:pt idx="5">
                  <c:v>736</c:v>
                </c:pt>
                <c:pt idx="6">
                  <c:v>840</c:v>
                </c:pt>
                <c:pt idx="7">
                  <c:v>995</c:v>
                </c:pt>
                <c:pt idx="8">
                  <c:v>1114</c:v>
                </c:pt>
                <c:pt idx="9">
                  <c:v>1193</c:v>
                </c:pt>
                <c:pt idx="10">
                  <c:v>1316</c:v>
                </c:pt>
                <c:pt idx="11">
                  <c:v>1416</c:v>
                </c:pt>
                <c:pt idx="12">
                  <c:v>1524</c:v>
                </c:pt>
                <c:pt idx="13">
                  <c:v>1734</c:v>
                </c:pt>
                <c:pt idx="14">
                  <c:v>1949</c:v>
                </c:pt>
                <c:pt idx="15">
                  <c:v>2104</c:v>
                </c:pt>
                <c:pt idx="16">
                  <c:v>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1-4F75-89E0-634CF5A387BF}"/>
            </c:ext>
          </c:extLst>
        </c:ser>
        <c:ser>
          <c:idx val="3"/>
          <c:order val="3"/>
          <c:tx>
            <c:strRef>
              <c:f>Sheet1!$CI$339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Sheet1!$CJ$339:$CZ$339</c:f>
              <c:numCache>
                <c:formatCode>General</c:formatCode>
                <c:ptCount val="17"/>
                <c:pt idx="0">
                  <c:v>118.33333333333333</c:v>
                </c:pt>
                <c:pt idx="1">
                  <c:v>252.33333333333334</c:v>
                </c:pt>
                <c:pt idx="2">
                  <c:v>376</c:v>
                </c:pt>
                <c:pt idx="3">
                  <c:v>501</c:v>
                </c:pt>
                <c:pt idx="4">
                  <c:v>653.33333333333337</c:v>
                </c:pt>
                <c:pt idx="5">
                  <c:v>814.66666666666663</c:v>
                </c:pt>
                <c:pt idx="6">
                  <c:v>947.66666666666663</c:v>
                </c:pt>
                <c:pt idx="7">
                  <c:v>1090.6666666666667</c:v>
                </c:pt>
                <c:pt idx="8">
                  <c:v>1204.3333333333333</c:v>
                </c:pt>
                <c:pt idx="9">
                  <c:v>1318.3333333333333</c:v>
                </c:pt>
                <c:pt idx="10">
                  <c:v>1483.6666666666667</c:v>
                </c:pt>
                <c:pt idx="11">
                  <c:v>1594.6666666666667</c:v>
                </c:pt>
                <c:pt idx="12">
                  <c:v>1712</c:v>
                </c:pt>
                <c:pt idx="13">
                  <c:v>1892.3333333333333</c:v>
                </c:pt>
                <c:pt idx="14">
                  <c:v>2056.3333333333335</c:v>
                </c:pt>
                <c:pt idx="15">
                  <c:v>2237</c:v>
                </c:pt>
                <c:pt idx="16">
                  <c:v>2368.6666666666665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1-4F75-89E0-634CF5A3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Nick</a:t>
            </a:r>
            <a:r>
              <a:rPr lang="en-GB" baseline="0"/>
              <a:t> Van Lith</a:t>
            </a:r>
            <a:r>
              <a:rPr lang="en-GB"/>
              <a:t>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Sheet1!$D$315</c:f>
              <c:strCache>
                <c:ptCount val="1"/>
                <c:pt idx="0">
                  <c:v>Nick Team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Sheet1!$Z$313:$Z$332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17</c:v>
                </c:pt>
                <c:pt idx="7">
                  <c:v>17</c:v>
                </c:pt>
                <c:pt idx="8">
                  <c:v>0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9-474A-8821-2C4CA2165A0B}"/>
            </c:ext>
          </c:extLst>
        </c:ser>
        <c:ser>
          <c:idx val="1"/>
          <c:order val="1"/>
          <c:tx>
            <c:strRef>
              <c:f>Sheet1!$AJ$315</c:f>
              <c:strCache>
                <c:ptCount val="1"/>
                <c:pt idx="0">
                  <c:v>Nick Team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Sheet1!$BF$313:$BF$332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  <c:pt idx="10">
                  <c:v>2</c:v>
                </c:pt>
                <c:pt idx="11">
                  <c:v>15</c:v>
                </c:pt>
                <c:pt idx="12">
                  <c:v>0</c:v>
                </c:pt>
                <c:pt idx="13">
                  <c:v>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9-474A-8821-2C4CA2165A0B}"/>
            </c:ext>
          </c:extLst>
        </c:ser>
        <c:ser>
          <c:idx val="2"/>
          <c:order val="2"/>
          <c:tx>
            <c:strRef>
              <c:f>Sheet1!$BP$315</c:f>
              <c:strCache>
                <c:ptCount val="1"/>
                <c:pt idx="0">
                  <c:v>Nick Team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Sheet1!$CL$313:$CL$332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17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9-474A-8821-2C4CA216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Nick</a:t>
            </a:r>
            <a:r>
              <a:rPr lang="en-GB" baseline="0"/>
              <a:t> Van Lith</a:t>
            </a:r>
            <a:r>
              <a:rPr lang="en-GB"/>
              <a:t> Team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Sheet1!$D$315</c:f>
              <c:strCache>
                <c:ptCount val="1"/>
                <c:pt idx="0">
                  <c:v>Nick Team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Sheet1!$X$313:$X$332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17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1-4D15-96B3-CF05C5019D5F}"/>
            </c:ext>
          </c:extLst>
        </c:ser>
        <c:ser>
          <c:idx val="1"/>
          <c:order val="1"/>
          <c:tx>
            <c:strRef>
              <c:f>Sheet1!$AJ$315</c:f>
              <c:strCache>
                <c:ptCount val="1"/>
                <c:pt idx="0">
                  <c:v>Nick Team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Sheet1!$BD$313:$BD$332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2</c:v>
                </c:pt>
                <c:pt idx="10">
                  <c:v>0</c:v>
                </c:pt>
                <c:pt idx="12">
                  <c:v>15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1-4D15-96B3-CF05C5019D5F}"/>
            </c:ext>
          </c:extLst>
        </c:ser>
        <c:ser>
          <c:idx val="2"/>
          <c:order val="2"/>
          <c:tx>
            <c:strRef>
              <c:f>Sheet1!$BP$315</c:f>
              <c:strCache>
                <c:ptCount val="1"/>
                <c:pt idx="0">
                  <c:v>Nick Team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Sheet1!$CJ$313:$CJ$332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17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1-4D15-96B3-CF05C501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Nick</a:t>
            </a:r>
            <a:r>
              <a:rPr lang="en-GB" baseline="0"/>
              <a:t> Van Lith</a:t>
            </a:r>
            <a:r>
              <a:rPr lang="en-GB"/>
              <a:t> Turbo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Sheet1!$D$315</c:f>
              <c:strCache>
                <c:ptCount val="1"/>
                <c:pt idx="0">
                  <c:v>Nick Team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Sheet1!$AA$313:$AA$332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4-40B7-B86A-98B5CF9EA81B}"/>
            </c:ext>
          </c:extLst>
        </c:ser>
        <c:ser>
          <c:idx val="1"/>
          <c:order val="1"/>
          <c:tx>
            <c:strRef>
              <c:f>Sheet1!$AJ$315</c:f>
              <c:strCache>
                <c:ptCount val="1"/>
                <c:pt idx="0">
                  <c:v>Nick Team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Sheet1!$BG$313:$BG$332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4-40B7-B86A-98B5CF9EA81B}"/>
            </c:ext>
          </c:extLst>
        </c:ser>
        <c:ser>
          <c:idx val="2"/>
          <c:order val="2"/>
          <c:tx>
            <c:strRef>
              <c:f>Sheet1!$BP$315</c:f>
              <c:strCache>
                <c:ptCount val="1"/>
                <c:pt idx="0">
                  <c:v>Nick Team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Sheet1!$CM$313:$CM$332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4-40B7-B86A-98B5CF9E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Nick</a:t>
            </a:r>
            <a:r>
              <a:rPr lang="en-GB" sz="3000" baseline="0"/>
              <a:t> Van Lith</a:t>
            </a:r>
            <a:r>
              <a:rPr lang="en-GB" sz="3000"/>
              <a:t> Team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Sheet1!$D$315</c:f>
              <c:strCache>
                <c:ptCount val="1"/>
                <c:pt idx="0">
                  <c:v>Nick Team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Sheet1!$F$342:$V$342</c:f>
              <c:numCache>
                <c:formatCode>General</c:formatCode>
                <c:ptCount val="17"/>
                <c:pt idx="0">
                  <c:v>99.5</c:v>
                </c:pt>
                <c:pt idx="1">
                  <c:v>48.1</c:v>
                </c:pt>
                <c:pt idx="2">
                  <c:v>48.7</c:v>
                </c:pt>
                <c:pt idx="3">
                  <c:v>48.699999999999996</c:v>
                </c:pt>
                <c:pt idx="4">
                  <c:v>100.5</c:v>
                </c:pt>
                <c:pt idx="5">
                  <c:v>48.9</c:v>
                </c:pt>
                <c:pt idx="6">
                  <c:v>100.60000000000001</c:v>
                </c:pt>
                <c:pt idx="7">
                  <c:v>100.60000000000001</c:v>
                </c:pt>
                <c:pt idx="8">
                  <c:v>100.7</c:v>
                </c:pt>
                <c:pt idx="9">
                  <c:v>100.7</c:v>
                </c:pt>
                <c:pt idx="10">
                  <c:v>100.60000000000001</c:v>
                </c:pt>
                <c:pt idx="11">
                  <c:v>100.5</c:v>
                </c:pt>
                <c:pt idx="12">
                  <c:v>100.4</c:v>
                </c:pt>
                <c:pt idx="13">
                  <c:v>100.10000000000001</c:v>
                </c:pt>
                <c:pt idx="14">
                  <c:v>100.2</c:v>
                </c:pt>
                <c:pt idx="15">
                  <c:v>100.3</c:v>
                </c:pt>
                <c:pt idx="16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6-465E-A460-ED44902EC2F7}"/>
            </c:ext>
          </c:extLst>
        </c:ser>
        <c:ser>
          <c:idx val="1"/>
          <c:order val="1"/>
          <c:tx>
            <c:strRef>
              <c:f>Sheet1!$AJ$315</c:f>
              <c:strCache>
                <c:ptCount val="1"/>
                <c:pt idx="0">
                  <c:v>Nick Team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Sheet1!$AL$342:$BB$342</c:f>
              <c:numCache>
                <c:formatCode>General</c:formatCode>
                <c:ptCount val="17"/>
                <c:pt idx="0">
                  <c:v>100</c:v>
                </c:pt>
                <c:pt idx="1">
                  <c:v>45.2</c:v>
                </c:pt>
                <c:pt idx="2">
                  <c:v>44.9</c:v>
                </c:pt>
                <c:pt idx="3">
                  <c:v>45</c:v>
                </c:pt>
                <c:pt idx="4">
                  <c:v>100.2</c:v>
                </c:pt>
                <c:pt idx="5">
                  <c:v>55.5</c:v>
                </c:pt>
                <c:pt idx="6">
                  <c:v>100.79999999999998</c:v>
                </c:pt>
                <c:pt idx="7">
                  <c:v>100.79999999999998</c:v>
                </c:pt>
                <c:pt idx="8">
                  <c:v>101.1</c:v>
                </c:pt>
                <c:pt idx="9">
                  <c:v>101.1</c:v>
                </c:pt>
                <c:pt idx="10">
                  <c:v>101.4</c:v>
                </c:pt>
                <c:pt idx="11">
                  <c:v>101.4</c:v>
                </c:pt>
                <c:pt idx="12">
                  <c:v>101.2</c:v>
                </c:pt>
                <c:pt idx="13">
                  <c:v>101.39999999999999</c:v>
                </c:pt>
                <c:pt idx="14">
                  <c:v>101.39999999999999</c:v>
                </c:pt>
                <c:pt idx="15">
                  <c:v>101.29999999999998</c:v>
                </c:pt>
                <c:pt idx="16">
                  <c:v>100.99999999999999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6-465E-A460-ED44902EC2F7}"/>
            </c:ext>
          </c:extLst>
        </c:ser>
        <c:ser>
          <c:idx val="2"/>
          <c:order val="2"/>
          <c:tx>
            <c:strRef>
              <c:f>Sheet1!$BP$315</c:f>
              <c:strCache>
                <c:ptCount val="1"/>
                <c:pt idx="0">
                  <c:v>Nick Team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Sheet1!$BR$342:$CH$342</c:f>
              <c:numCache>
                <c:formatCode>General</c:formatCode>
                <c:ptCount val="17"/>
                <c:pt idx="0">
                  <c:v>99.100000000000009</c:v>
                </c:pt>
                <c:pt idx="1">
                  <c:v>48.1</c:v>
                </c:pt>
                <c:pt idx="2">
                  <c:v>48.7</c:v>
                </c:pt>
                <c:pt idx="3">
                  <c:v>48.699999999999996</c:v>
                </c:pt>
                <c:pt idx="4">
                  <c:v>100.9</c:v>
                </c:pt>
                <c:pt idx="5">
                  <c:v>48.9</c:v>
                </c:pt>
                <c:pt idx="6">
                  <c:v>100.60000000000001</c:v>
                </c:pt>
                <c:pt idx="7">
                  <c:v>100.60000000000001</c:v>
                </c:pt>
                <c:pt idx="8">
                  <c:v>100.5</c:v>
                </c:pt>
                <c:pt idx="9">
                  <c:v>100.5</c:v>
                </c:pt>
                <c:pt idx="10">
                  <c:v>100.4</c:v>
                </c:pt>
                <c:pt idx="11">
                  <c:v>100.3</c:v>
                </c:pt>
                <c:pt idx="12">
                  <c:v>100.2</c:v>
                </c:pt>
                <c:pt idx="13">
                  <c:v>99.9</c:v>
                </c:pt>
                <c:pt idx="14">
                  <c:v>99.9</c:v>
                </c:pt>
                <c:pt idx="15">
                  <c:v>100</c:v>
                </c:pt>
                <c:pt idx="16">
                  <c:v>100.3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6-465E-A460-ED44902E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Josh</a:t>
            </a:r>
            <a:r>
              <a:rPr lang="en-GB" sz="3000" baseline="0"/>
              <a:t> Holland</a:t>
            </a:r>
            <a:r>
              <a:rPr lang="en-GB" sz="3000"/>
              <a:t> 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Sheet1!$CI$377</c:f>
              <c:strCache>
                <c:ptCount val="1"/>
                <c:pt idx="0">
                  <c:v>Toosh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Sheet1!$CJ$377:$CZ$377</c:f>
              <c:numCache>
                <c:formatCode>General</c:formatCode>
                <c:ptCount val="17"/>
                <c:pt idx="0">
                  <c:v>115</c:v>
                </c:pt>
                <c:pt idx="1">
                  <c:v>234</c:v>
                </c:pt>
                <c:pt idx="2">
                  <c:v>361</c:v>
                </c:pt>
                <c:pt idx="3">
                  <c:v>483</c:v>
                </c:pt>
                <c:pt idx="4">
                  <c:v>615</c:v>
                </c:pt>
                <c:pt idx="5">
                  <c:v>780</c:v>
                </c:pt>
                <c:pt idx="6">
                  <c:v>845</c:v>
                </c:pt>
                <c:pt idx="7">
                  <c:v>1003</c:v>
                </c:pt>
                <c:pt idx="8">
                  <c:v>1054</c:v>
                </c:pt>
                <c:pt idx="9">
                  <c:v>1121</c:v>
                </c:pt>
                <c:pt idx="10">
                  <c:v>1230</c:v>
                </c:pt>
                <c:pt idx="11">
                  <c:v>1373</c:v>
                </c:pt>
                <c:pt idx="12">
                  <c:v>1569</c:v>
                </c:pt>
                <c:pt idx="13">
                  <c:v>1746</c:v>
                </c:pt>
                <c:pt idx="14">
                  <c:v>1885</c:v>
                </c:pt>
                <c:pt idx="15">
                  <c:v>2045</c:v>
                </c:pt>
                <c:pt idx="16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5-4753-B7F5-1EBEA910F6EA}"/>
            </c:ext>
          </c:extLst>
        </c:ser>
        <c:ser>
          <c:idx val="1"/>
          <c:order val="1"/>
          <c:tx>
            <c:strRef>
              <c:f>Sheet1!$CI$379</c:f>
              <c:strCache>
                <c:ptCount val="1"/>
                <c:pt idx="0">
                  <c:v>Toosh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Sheet1!$CJ$379:$CZ$379</c:f>
              <c:numCache>
                <c:formatCode>General</c:formatCode>
                <c:ptCount val="17"/>
                <c:pt idx="0">
                  <c:v>40</c:v>
                </c:pt>
                <c:pt idx="1">
                  <c:v>204</c:v>
                </c:pt>
                <c:pt idx="2">
                  <c:v>390</c:v>
                </c:pt>
                <c:pt idx="3">
                  <c:v>555</c:v>
                </c:pt>
                <c:pt idx="4">
                  <c:v>695</c:v>
                </c:pt>
                <c:pt idx="5">
                  <c:v>854</c:v>
                </c:pt>
                <c:pt idx="6">
                  <c:v>1044</c:v>
                </c:pt>
                <c:pt idx="7">
                  <c:v>1142</c:v>
                </c:pt>
                <c:pt idx="8">
                  <c:v>1297</c:v>
                </c:pt>
                <c:pt idx="9">
                  <c:v>1496</c:v>
                </c:pt>
                <c:pt idx="10">
                  <c:v>1737</c:v>
                </c:pt>
                <c:pt idx="11">
                  <c:v>1895</c:v>
                </c:pt>
                <c:pt idx="12">
                  <c:v>2070</c:v>
                </c:pt>
                <c:pt idx="13">
                  <c:v>2117</c:v>
                </c:pt>
                <c:pt idx="14">
                  <c:v>2250</c:v>
                </c:pt>
                <c:pt idx="15">
                  <c:v>2367</c:v>
                </c:pt>
                <c:pt idx="16">
                  <c:v>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5-4753-B7F5-1EBEA910F6EA}"/>
            </c:ext>
          </c:extLst>
        </c:ser>
        <c:ser>
          <c:idx val="2"/>
          <c:order val="2"/>
          <c:tx>
            <c:strRef>
              <c:f>Sheet1!$CI$381</c:f>
              <c:strCache>
                <c:ptCount val="1"/>
                <c:pt idx="0">
                  <c:v>Toosh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Sheet1!$CJ$381:$CZ$381</c:f>
              <c:numCache>
                <c:formatCode>General</c:formatCode>
                <c:ptCount val="17"/>
                <c:pt idx="0">
                  <c:v>145</c:v>
                </c:pt>
                <c:pt idx="1">
                  <c:v>209</c:v>
                </c:pt>
                <c:pt idx="2">
                  <c:v>265</c:v>
                </c:pt>
                <c:pt idx="3">
                  <c:v>367</c:v>
                </c:pt>
                <c:pt idx="4">
                  <c:v>454</c:v>
                </c:pt>
                <c:pt idx="5">
                  <c:v>531</c:v>
                </c:pt>
                <c:pt idx="6">
                  <c:v>659</c:v>
                </c:pt>
                <c:pt idx="7">
                  <c:v>789</c:v>
                </c:pt>
                <c:pt idx="8">
                  <c:v>856</c:v>
                </c:pt>
                <c:pt idx="9">
                  <c:v>1019</c:v>
                </c:pt>
                <c:pt idx="10">
                  <c:v>1139</c:v>
                </c:pt>
                <c:pt idx="11">
                  <c:v>1287</c:v>
                </c:pt>
                <c:pt idx="12">
                  <c:v>1471</c:v>
                </c:pt>
                <c:pt idx="13">
                  <c:v>1539</c:v>
                </c:pt>
                <c:pt idx="14">
                  <c:v>1641</c:v>
                </c:pt>
                <c:pt idx="15">
                  <c:v>1733</c:v>
                </c:pt>
                <c:pt idx="16">
                  <c:v>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65-4753-B7F5-1EBEA910F6EA}"/>
            </c:ext>
          </c:extLst>
        </c:ser>
        <c:ser>
          <c:idx val="3"/>
          <c:order val="3"/>
          <c:tx>
            <c:strRef>
              <c:f>Sheet1!$CI$375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Sheet1!$CJ$375:$CZ$375</c:f>
              <c:numCache>
                <c:formatCode>General</c:formatCode>
                <c:ptCount val="17"/>
                <c:pt idx="0">
                  <c:v>100</c:v>
                </c:pt>
                <c:pt idx="1">
                  <c:v>215.66666666666666</c:v>
                </c:pt>
                <c:pt idx="2">
                  <c:v>338.66666666666669</c:v>
                </c:pt>
                <c:pt idx="3">
                  <c:v>468.33333333333331</c:v>
                </c:pt>
                <c:pt idx="4">
                  <c:v>588</c:v>
                </c:pt>
                <c:pt idx="5">
                  <c:v>721.66666666666663</c:v>
                </c:pt>
                <c:pt idx="6">
                  <c:v>849.33333333333337</c:v>
                </c:pt>
                <c:pt idx="7">
                  <c:v>978</c:v>
                </c:pt>
                <c:pt idx="8">
                  <c:v>1069</c:v>
                </c:pt>
                <c:pt idx="9">
                  <c:v>1212</c:v>
                </c:pt>
                <c:pt idx="10">
                  <c:v>1368.6666666666667</c:v>
                </c:pt>
                <c:pt idx="11">
                  <c:v>1518.3333333333333</c:v>
                </c:pt>
                <c:pt idx="12">
                  <c:v>1703.3333333333333</c:v>
                </c:pt>
                <c:pt idx="13">
                  <c:v>1800.6666666666667</c:v>
                </c:pt>
                <c:pt idx="14">
                  <c:v>1925.3333333333333</c:v>
                </c:pt>
                <c:pt idx="15">
                  <c:v>2048.3333333333335</c:v>
                </c:pt>
                <c:pt idx="16">
                  <c:v>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65-4753-B7F5-1EBEA910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Josh Holland </a:t>
            </a:r>
            <a:r>
              <a:rPr lang="en-GB"/>
              <a:t>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Sheet1!$D$351</c:f>
              <c:strCache>
                <c:ptCount val="1"/>
                <c:pt idx="0">
                  <c:v>Toosh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Sheet1!$Z$349:$Z$368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9-4842-A1CE-67598E08490C}"/>
            </c:ext>
          </c:extLst>
        </c:ser>
        <c:ser>
          <c:idx val="1"/>
          <c:order val="1"/>
          <c:tx>
            <c:strRef>
              <c:f>Sheet1!$AJ$351</c:f>
              <c:strCache>
                <c:ptCount val="1"/>
                <c:pt idx="0">
                  <c:v>Toosh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Sheet1!$BF$349:$BF$368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9-4842-A1CE-67598E08490C}"/>
            </c:ext>
          </c:extLst>
        </c:ser>
        <c:ser>
          <c:idx val="2"/>
          <c:order val="2"/>
          <c:tx>
            <c:strRef>
              <c:f>Sheet1!$BP$351</c:f>
              <c:strCache>
                <c:ptCount val="1"/>
                <c:pt idx="0">
                  <c:v>Toosh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Sheet1!$CL$349:$CL$368</c:f>
              <c:numCache>
                <c:formatCode>General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</c:v>
                </c:pt>
                <c:pt idx="11">
                  <c:v>17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9-4842-A1CE-67598E08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Josh</a:t>
            </a:r>
            <a:r>
              <a:rPr lang="en-GB" baseline="0"/>
              <a:t> Holland</a:t>
            </a:r>
            <a:r>
              <a:rPr lang="en-GB"/>
              <a:t> Team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Sheet1!$D$351</c:f>
              <c:strCache>
                <c:ptCount val="1"/>
                <c:pt idx="0">
                  <c:v>Toosh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Sheet1!$X$349:$X$368</c:f>
              <c:numCache>
                <c:formatCode>General</c:formatCode>
                <c:ptCount val="20"/>
                <c:pt idx="0">
                  <c:v>0</c:v>
                </c:pt>
                <c:pt idx="2">
                  <c:v>17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2-44C5-8731-B39652B9A119}"/>
            </c:ext>
          </c:extLst>
        </c:ser>
        <c:ser>
          <c:idx val="1"/>
          <c:order val="1"/>
          <c:tx>
            <c:strRef>
              <c:f>Sheet1!$AJ$351</c:f>
              <c:strCache>
                <c:ptCount val="1"/>
                <c:pt idx="0">
                  <c:v>Toosh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Sheet1!$BD$349:$BD$368</c:f>
              <c:numCache>
                <c:formatCode>General</c:formatCode>
                <c:ptCount val="20"/>
                <c:pt idx="0">
                  <c:v>17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2-44C5-8731-B39652B9A119}"/>
            </c:ext>
          </c:extLst>
        </c:ser>
        <c:ser>
          <c:idx val="2"/>
          <c:order val="2"/>
          <c:tx>
            <c:strRef>
              <c:f>Sheet1!$BP$351</c:f>
              <c:strCache>
                <c:ptCount val="1"/>
                <c:pt idx="0">
                  <c:v>Toosh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Sheet1!$CJ$349:$CJ$368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17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2-44C5-8731-B39652B9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Josh</a:t>
            </a:r>
            <a:r>
              <a:rPr lang="en-GB" baseline="0"/>
              <a:t> Holland</a:t>
            </a:r>
            <a:r>
              <a:rPr lang="en-GB"/>
              <a:t> Turbo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Sheet1!$D$351</c:f>
              <c:strCache>
                <c:ptCount val="1"/>
                <c:pt idx="0">
                  <c:v>Toosh 1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Sheet1!$AA$349:$AA$368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C-4B30-93E7-379CE82FB15F}"/>
            </c:ext>
          </c:extLst>
        </c:ser>
        <c:ser>
          <c:idx val="1"/>
          <c:order val="1"/>
          <c:tx>
            <c:strRef>
              <c:f>Sheet1!$AJ$351</c:f>
              <c:strCache>
                <c:ptCount val="1"/>
                <c:pt idx="0">
                  <c:v>Toosh 2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Sheet1!$BG$349:$BG$368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C-4B30-93E7-379CE82FB15F}"/>
            </c:ext>
          </c:extLst>
        </c:ser>
        <c:ser>
          <c:idx val="2"/>
          <c:order val="2"/>
          <c:tx>
            <c:strRef>
              <c:f>Sheet1!$BP$351</c:f>
              <c:strCache>
                <c:ptCount val="1"/>
                <c:pt idx="0">
                  <c:v>Toosh 3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Sheet1!$CM$357:$CM$368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C-4B30-93E7-379CE82FB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Driver Points Per Value</c:v>
          </c:tx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Sheet1!$CX$1:$CX$20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(Sheet1!$G$22,Sheet1!$I$22,Sheet1!$M$22,Sheet1!$O$22,Sheet1!$S$22,Sheet1!$U$22,Sheet1!$Y$22,Sheet1!$AA$22,Sheet1!$AE$22,Sheet1!$AG$22,Sheet1!$AK$22,Sheet1!$AM$22,Sheet1!$AQ$22,Sheet1!$AS$22,Sheet1!$AW$22,Sheet1!$AY$22,Sheet1!$BC$22,Sheet1!$BE$22,Sheet1!$BI$22,Sheet1!$BK$22)</c:f>
              <c:numCache>
                <c:formatCode>General</c:formatCode>
                <c:ptCount val="20"/>
                <c:pt idx="0">
                  <c:v>1.3102155576382382</c:v>
                </c:pt>
                <c:pt idx="1">
                  <c:v>1.1396384595231857</c:v>
                </c:pt>
                <c:pt idx="2">
                  <c:v>0.47529940119760472</c:v>
                </c:pt>
                <c:pt idx="3">
                  <c:v>0.78186596583442847</c:v>
                </c:pt>
                <c:pt idx="4">
                  <c:v>1.029975208474194</c:v>
                </c:pt>
                <c:pt idx="5">
                  <c:v>0.9128919860627176</c:v>
                </c:pt>
                <c:pt idx="6">
                  <c:v>1.3615733736762483</c:v>
                </c:pt>
                <c:pt idx="7">
                  <c:v>1.3826366559485528</c:v>
                </c:pt>
                <c:pt idx="8">
                  <c:v>1.5198329853862214</c:v>
                </c:pt>
                <c:pt idx="9">
                  <c:v>0.946031746031746</c:v>
                </c:pt>
                <c:pt idx="10">
                  <c:v>1.25</c:v>
                </c:pt>
                <c:pt idx="11">
                  <c:v>1.5593705293276108</c:v>
                </c:pt>
                <c:pt idx="12">
                  <c:v>1.9019138755980856</c:v>
                </c:pt>
                <c:pt idx="13">
                  <c:v>1.2499999999999998</c:v>
                </c:pt>
                <c:pt idx="14">
                  <c:v>1.422829581993569</c:v>
                </c:pt>
                <c:pt idx="15">
                  <c:v>0.90828924162257518</c:v>
                </c:pt>
                <c:pt idx="16">
                  <c:v>0.89473684210526316</c:v>
                </c:pt>
                <c:pt idx="17">
                  <c:v>0.35175879396984927</c:v>
                </c:pt>
                <c:pt idx="18">
                  <c:v>0.74297188755020094</c:v>
                </c:pt>
                <c:pt idx="19">
                  <c:v>0.93676814988290402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450-AD9C-CB260910D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Josh</a:t>
            </a:r>
            <a:r>
              <a:rPr lang="en-GB" sz="3000" baseline="0"/>
              <a:t> Holland</a:t>
            </a:r>
            <a:r>
              <a:rPr lang="en-GB" sz="3000"/>
              <a:t> Team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Sheet1!$D$351</c:f>
              <c:strCache>
                <c:ptCount val="1"/>
                <c:pt idx="0">
                  <c:v>Toosh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Sheet1!$F$378:$V$378</c:f>
              <c:numCache>
                <c:formatCode>General</c:formatCode>
                <c:ptCount val="17"/>
                <c:pt idx="0">
                  <c:v>97.300000000000011</c:v>
                </c:pt>
                <c:pt idx="1">
                  <c:v>46.8</c:v>
                </c:pt>
                <c:pt idx="2">
                  <c:v>46.9</c:v>
                </c:pt>
                <c:pt idx="3">
                  <c:v>37.200000000000003</c:v>
                </c:pt>
                <c:pt idx="4">
                  <c:v>101.30000000000001</c:v>
                </c:pt>
                <c:pt idx="5">
                  <c:v>47.6</c:v>
                </c:pt>
                <c:pt idx="6">
                  <c:v>101.30000000000001</c:v>
                </c:pt>
                <c:pt idx="7">
                  <c:v>101.30000000000001</c:v>
                </c:pt>
                <c:pt idx="8">
                  <c:v>101.30000000000001</c:v>
                </c:pt>
                <c:pt idx="9">
                  <c:v>101.30000000000001</c:v>
                </c:pt>
                <c:pt idx="10">
                  <c:v>101.10000000000001</c:v>
                </c:pt>
                <c:pt idx="11">
                  <c:v>100.8</c:v>
                </c:pt>
                <c:pt idx="12">
                  <c:v>100.7</c:v>
                </c:pt>
                <c:pt idx="13">
                  <c:v>100.39999999999999</c:v>
                </c:pt>
                <c:pt idx="14">
                  <c:v>100.3</c:v>
                </c:pt>
                <c:pt idx="15">
                  <c:v>100.1</c:v>
                </c:pt>
                <c:pt idx="16">
                  <c:v>99.800000000000011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C-4EAD-9B61-641ABB93214D}"/>
            </c:ext>
          </c:extLst>
        </c:ser>
        <c:ser>
          <c:idx val="1"/>
          <c:order val="1"/>
          <c:tx>
            <c:strRef>
              <c:f>Sheet1!$AJ$351</c:f>
              <c:strCache>
                <c:ptCount val="1"/>
                <c:pt idx="0">
                  <c:v>Toosh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Sheet1!$AL$378:$BB$378</c:f>
              <c:numCache>
                <c:formatCode>General</c:formatCode>
                <c:ptCount val="17"/>
                <c:pt idx="0">
                  <c:v>97.4</c:v>
                </c:pt>
                <c:pt idx="1">
                  <c:v>72.2</c:v>
                </c:pt>
                <c:pt idx="2">
                  <c:v>72</c:v>
                </c:pt>
                <c:pt idx="3">
                  <c:v>72</c:v>
                </c:pt>
                <c:pt idx="4">
                  <c:v>96.2</c:v>
                </c:pt>
                <c:pt idx="5">
                  <c:v>72.099999999999994</c:v>
                </c:pt>
                <c:pt idx="6">
                  <c:v>96.300000000000011</c:v>
                </c:pt>
                <c:pt idx="7">
                  <c:v>96.300000000000011</c:v>
                </c:pt>
                <c:pt idx="8">
                  <c:v>96.4</c:v>
                </c:pt>
                <c:pt idx="9">
                  <c:v>96.4</c:v>
                </c:pt>
                <c:pt idx="10">
                  <c:v>96.6</c:v>
                </c:pt>
                <c:pt idx="11">
                  <c:v>96.9</c:v>
                </c:pt>
                <c:pt idx="12">
                  <c:v>96.9</c:v>
                </c:pt>
                <c:pt idx="13">
                  <c:v>97.1</c:v>
                </c:pt>
                <c:pt idx="14">
                  <c:v>97.1</c:v>
                </c:pt>
                <c:pt idx="15">
                  <c:v>97.199999999999989</c:v>
                </c:pt>
                <c:pt idx="16">
                  <c:v>97.199999999999989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C-4EAD-9B61-641ABB93214D}"/>
            </c:ext>
          </c:extLst>
        </c:ser>
        <c:ser>
          <c:idx val="2"/>
          <c:order val="2"/>
          <c:tx>
            <c:strRef>
              <c:f>Sheet1!$BP$351</c:f>
              <c:strCache>
                <c:ptCount val="1"/>
                <c:pt idx="0">
                  <c:v>Toosh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Sheet1!$BR$378:$CH$378</c:f>
              <c:numCache>
                <c:formatCode>General</c:formatCode>
                <c:ptCount val="17"/>
                <c:pt idx="0">
                  <c:v>93.799999999999983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93.4</c:v>
                </c:pt>
                <c:pt idx="5">
                  <c:v>0</c:v>
                </c:pt>
                <c:pt idx="6">
                  <c:v>92.9</c:v>
                </c:pt>
                <c:pt idx="7">
                  <c:v>92.9</c:v>
                </c:pt>
                <c:pt idx="8">
                  <c:v>92.899999999999991</c:v>
                </c:pt>
                <c:pt idx="9">
                  <c:v>92.899999999999991</c:v>
                </c:pt>
                <c:pt idx="10">
                  <c:v>93.3</c:v>
                </c:pt>
                <c:pt idx="11">
                  <c:v>93.499999999999986</c:v>
                </c:pt>
                <c:pt idx="12">
                  <c:v>93.499999999999986</c:v>
                </c:pt>
                <c:pt idx="13">
                  <c:v>93.8</c:v>
                </c:pt>
                <c:pt idx="14">
                  <c:v>93.7</c:v>
                </c:pt>
                <c:pt idx="15">
                  <c:v>93.6</c:v>
                </c:pt>
                <c:pt idx="16">
                  <c:v>93.799999999999983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C-4EAD-9B61-641ABB932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Matt</a:t>
            </a:r>
            <a:r>
              <a:rPr lang="en-GB" sz="3000" baseline="0"/>
              <a:t> Horrocks</a:t>
            </a:r>
            <a:r>
              <a:rPr lang="en-GB" sz="3000"/>
              <a:t> 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Sheet1!$CI$413</c:f>
              <c:strCache>
                <c:ptCount val="1"/>
                <c:pt idx="0">
                  <c:v>Lando &amp; The Lads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Sheet1!$CJ$413:$CZ$413</c:f>
              <c:numCache>
                <c:formatCode>General</c:formatCode>
                <c:ptCount val="17"/>
                <c:pt idx="0">
                  <c:v>101</c:v>
                </c:pt>
                <c:pt idx="1">
                  <c:v>298</c:v>
                </c:pt>
                <c:pt idx="2">
                  <c:v>434</c:v>
                </c:pt>
                <c:pt idx="3">
                  <c:v>583</c:v>
                </c:pt>
                <c:pt idx="4">
                  <c:v>743</c:v>
                </c:pt>
                <c:pt idx="5">
                  <c:v>877</c:v>
                </c:pt>
                <c:pt idx="6">
                  <c:v>1141</c:v>
                </c:pt>
                <c:pt idx="7">
                  <c:v>1319</c:v>
                </c:pt>
                <c:pt idx="8">
                  <c:v>1506</c:v>
                </c:pt>
                <c:pt idx="9">
                  <c:v>1601</c:v>
                </c:pt>
                <c:pt idx="10">
                  <c:v>1820</c:v>
                </c:pt>
                <c:pt idx="11">
                  <c:v>1874</c:v>
                </c:pt>
                <c:pt idx="12">
                  <c:v>2021</c:v>
                </c:pt>
                <c:pt idx="13">
                  <c:v>2186</c:v>
                </c:pt>
                <c:pt idx="14">
                  <c:v>2346</c:v>
                </c:pt>
                <c:pt idx="15">
                  <c:v>2550</c:v>
                </c:pt>
                <c:pt idx="16">
                  <c:v>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0-444B-9EFD-946416EA7280}"/>
            </c:ext>
          </c:extLst>
        </c:ser>
        <c:ser>
          <c:idx val="1"/>
          <c:order val="1"/>
          <c:tx>
            <c:strRef>
              <c:f>Sheet1!$CI$415</c:f>
              <c:strCache>
                <c:ptCount val="1"/>
                <c:pt idx="0">
                  <c:v>I Have Them In My Sainz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Sheet1!$CJ$415:$CZ$415</c:f>
              <c:numCache>
                <c:formatCode>General</c:formatCode>
                <c:ptCount val="17"/>
                <c:pt idx="0">
                  <c:v>101</c:v>
                </c:pt>
                <c:pt idx="1">
                  <c:v>266</c:v>
                </c:pt>
                <c:pt idx="2">
                  <c:v>451</c:v>
                </c:pt>
                <c:pt idx="3">
                  <c:v>533</c:v>
                </c:pt>
                <c:pt idx="4">
                  <c:v>655</c:v>
                </c:pt>
                <c:pt idx="5">
                  <c:v>842</c:v>
                </c:pt>
                <c:pt idx="6">
                  <c:v>953</c:v>
                </c:pt>
                <c:pt idx="7">
                  <c:v>1101</c:v>
                </c:pt>
                <c:pt idx="8">
                  <c:v>1255</c:v>
                </c:pt>
                <c:pt idx="9">
                  <c:v>1378</c:v>
                </c:pt>
                <c:pt idx="10">
                  <c:v>1531</c:v>
                </c:pt>
                <c:pt idx="11">
                  <c:v>1653</c:v>
                </c:pt>
                <c:pt idx="12">
                  <c:v>1828</c:v>
                </c:pt>
                <c:pt idx="13">
                  <c:v>2002</c:v>
                </c:pt>
                <c:pt idx="14">
                  <c:v>2142</c:v>
                </c:pt>
                <c:pt idx="15">
                  <c:v>2339</c:v>
                </c:pt>
                <c:pt idx="16">
                  <c:v>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0-444B-9EFD-946416EA7280}"/>
            </c:ext>
          </c:extLst>
        </c:ser>
        <c:ser>
          <c:idx val="2"/>
          <c:order val="2"/>
          <c:tx>
            <c:strRef>
              <c:f>Sheet1!$CI$417</c:f>
              <c:strCache>
                <c:ptCount val="1"/>
                <c:pt idx="0">
                  <c:v>Get To The 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Sheet1!$CJ$417:$CZ$417</c:f>
              <c:numCache>
                <c:formatCode>General</c:formatCode>
                <c:ptCount val="17"/>
                <c:pt idx="0">
                  <c:v>22</c:v>
                </c:pt>
                <c:pt idx="1">
                  <c:v>187</c:v>
                </c:pt>
                <c:pt idx="2">
                  <c:v>370</c:v>
                </c:pt>
                <c:pt idx="3">
                  <c:v>522</c:v>
                </c:pt>
                <c:pt idx="4">
                  <c:v>665</c:v>
                </c:pt>
                <c:pt idx="5">
                  <c:v>842</c:v>
                </c:pt>
                <c:pt idx="6">
                  <c:v>1067</c:v>
                </c:pt>
                <c:pt idx="7">
                  <c:v>1223</c:v>
                </c:pt>
                <c:pt idx="8">
                  <c:v>1351</c:v>
                </c:pt>
                <c:pt idx="9">
                  <c:v>1461</c:v>
                </c:pt>
                <c:pt idx="10">
                  <c:v>1648</c:v>
                </c:pt>
                <c:pt idx="11">
                  <c:v>1731</c:v>
                </c:pt>
                <c:pt idx="12">
                  <c:v>1859</c:v>
                </c:pt>
                <c:pt idx="13">
                  <c:v>2049</c:v>
                </c:pt>
                <c:pt idx="14">
                  <c:v>2169</c:v>
                </c:pt>
                <c:pt idx="15">
                  <c:v>2372</c:v>
                </c:pt>
                <c:pt idx="16">
                  <c:v>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0-444B-9EFD-946416EA7280}"/>
            </c:ext>
          </c:extLst>
        </c:ser>
        <c:ser>
          <c:idx val="3"/>
          <c:order val="3"/>
          <c:tx>
            <c:strRef>
              <c:f>Sheet1!$CI$411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Sheet1!$CJ$411:$CZ$411</c:f>
              <c:numCache>
                <c:formatCode>General</c:formatCode>
                <c:ptCount val="17"/>
                <c:pt idx="0">
                  <c:v>74.666666666666671</c:v>
                </c:pt>
                <c:pt idx="1">
                  <c:v>250.33333333333334</c:v>
                </c:pt>
                <c:pt idx="2">
                  <c:v>418.33333333333331</c:v>
                </c:pt>
                <c:pt idx="3">
                  <c:v>546</c:v>
                </c:pt>
                <c:pt idx="4">
                  <c:v>687.66666666666663</c:v>
                </c:pt>
                <c:pt idx="5">
                  <c:v>853.66666666666663</c:v>
                </c:pt>
                <c:pt idx="6">
                  <c:v>1053.6666666666667</c:v>
                </c:pt>
                <c:pt idx="7">
                  <c:v>1214.3333333333333</c:v>
                </c:pt>
                <c:pt idx="8">
                  <c:v>1370.6666666666667</c:v>
                </c:pt>
                <c:pt idx="9">
                  <c:v>1480</c:v>
                </c:pt>
                <c:pt idx="10">
                  <c:v>1666.3333333333333</c:v>
                </c:pt>
                <c:pt idx="11">
                  <c:v>1752.6666666666667</c:v>
                </c:pt>
                <c:pt idx="12">
                  <c:v>1902.6666666666667</c:v>
                </c:pt>
                <c:pt idx="13">
                  <c:v>2079</c:v>
                </c:pt>
                <c:pt idx="14">
                  <c:v>2219</c:v>
                </c:pt>
                <c:pt idx="15">
                  <c:v>2420.3333333333335</c:v>
                </c:pt>
                <c:pt idx="16">
                  <c:v>2553.3333333333335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0-444B-9EFD-946416EA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Matt</a:t>
            </a:r>
            <a:r>
              <a:rPr lang="en-GB" baseline="0"/>
              <a:t> Horrocks</a:t>
            </a:r>
            <a:r>
              <a:rPr lang="en-GB"/>
              <a:t>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Sheet1!$D$387</c:f>
              <c:strCache>
                <c:ptCount val="1"/>
                <c:pt idx="0">
                  <c:v>Lando &amp; The Lads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Sheet1!$Z$385:$Z$404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17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9-46B5-97AE-5047030F2515}"/>
            </c:ext>
          </c:extLst>
        </c:ser>
        <c:ser>
          <c:idx val="1"/>
          <c:order val="1"/>
          <c:tx>
            <c:strRef>
              <c:f>Sheet1!$AJ$387</c:f>
              <c:strCache>
                <c:ptCount val="1"/>
                <c:pt idx="0">
                  <c:v>I Have Them In My Sainz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Sheet1!$BF$385:$BF$404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17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17</c:v>
                </c:pt>
                <c:pt idx="11">
                  <c:v>0</c:v>
                </c:pt>
                <c:pt idx="12">
                  <c:v>11</c:v>
                </c:pt>
                <c:pt idx="13">
                  <c:v>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9-46B5-97AE-5047030F2515}"/>
            </c:ext>
          </c:extLst>
        </c:ser>
        <c:ser>
          <c:idx val="2"/>
          <c:order val="2"/>
          <c:tx>
            <c:strRef>
              <c:f>Sheet1!$BP$387</c:f>
              <c:strCache>
                <c:ptCount val="1"/>
                <c:pt idx="0">
                  <c:v>Get To The Point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Sheet1!$CL$385:$CL$404</c:f>
              <c:numCache>
                <c:formatCode>General</c:formatCode>
                <c:ptCount val="20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</c:v>
                </c:pt>
                <c:pt idx="13">
                  <c:v>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9-46B5-97AE-5047030F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Matt</a:t>
            </a:r>
            <a:r>
              <a:rPr lang="en-GB" baseline="0"/>
              <a:t> Horrocks</a:t>
            </a:r>
            <a:r>
              <a:rPr lang="en-GB"/>
              <a:t> Team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Sheet1!$D$387</c:f>
              <c:strCache>
                <c:ptCount val="1"/>
                <c:pt idx="0">
                  <c:v>Lando &amp; The Lads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Sheet1!$X$385:$X$404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17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A-41D7-9DE6-9B0BDF4C7214}"/>
            </c:ext>
          </c:extLst>
        </c:ser>
        <c:ser>
          <c:idx val="1"/>
          <c:order val="1"/>
          <c:tx>
            <c:strRef>
              <c:f>Sheet1!$AJ$387</c:f>
              <c:strCache>
                <c:ptCount val="1"/>
                <c:pt idx="0">
                  <c:v>I Have Them In My Sainz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Sheet1!$BD$385:$BD$404</c:f>
              <c:numCache>
                <c:formatCode>General</c:formatCode>
                <c:ptCount val="20"/>
                <c:pt idx="0">
                  <c:v>17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A-41D7-9DE6-9B0BDF4C7214}"/>
            </c:ext>
          </c:extLst>
        </c:ser>
        <c:ser>
          <c:idx val="2"/>
          <c:order val="2"/>
          <c:tx>
            <c:strRef>
              <c:f>Sheet1!$BP$387</c:f>
              <c:strCache>
                <c:ptCount val="1"/>
                <c:pt idx="0">
                  <c:v>Get To The Point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Sheet1!$W$25:$W$44</c:f>
              <c:strCache>
                <c:ptCount val="19"/>
                <c:pt idx="0">
                  <c:v>Mercedes</c:v>
                </c:pt>
                <c:pt idx="2">
                  <c:v>Ferrari</c:v>
                </c:pt>
                <c:pt idx="4">
                  <c:v>Red Bull</c:v>
                </c:pt>
                <c:pt idx="6">
                  <c:v>McLaren</c:v>
                </c:pt>
                <c:pt idx="8">
                  <c:v>Renault</c:v>
                </c:pt>
                <c:pt idx="10">
                  <c:v>AlphaTauri</c:v>
                </c:pt>
                <c:pt idx="12">
                  <c:v>Racing Point</c:v>
                </c:pt>
                <c:pt idx="14">
                  <c:v>Alfa Romeo</c:v>
                </c:pt>
                <c:pt idx="16">
                  <c:v>Haas</c:v>
                </c:pt>
                <c:pt idx="18">
                  <c:v>Williams</c:v>
                </c:pt>
              </c:strCache>
            </c:strRef>
          </c:cat>
          <c:val>
            <c:numRef>
              <c:f>Sheet1!$CJ$385:$CJ$404</c:f>
              <c:numCache>
                <c:formatCode>General</c:formatCode>
                <c:ptCount val="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11</c:v>
                </c:pt>
                <c:pt idx="14">
                  <c:v>0</c:v>
                </c:pt>
                <c:pt idx="16">
                  <c:v>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A-41D7-9DE6-9B0BDF4C7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Matt</a:t>
            </a:r>
            <a:r>
              <a:rPr lang="en-GB" baseline="0"/>
              <a:t> Horrocks</a:t>
            </a:r>
            <a:r>
              <a:rPr lang="en-GB"/>
              <a:t> Turbo Driver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Sheet1!$D$387</c:f>
              <c:strCache>
                <c:ptCount val="1"/>
                <c:pt idx="0">
                  <c:v>Lando &amp; The Lads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Sheet1!$AA$385:$AA$404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5-4F8E-AB5E-A8D7C8202413}"/>
            </c:ext>
          </c:extLst>
        </c:ser>
        <c:ser>
          <c:idx val="1"/>
          <c:order val="1"/>
          <c:tx>
            <c:strRef>
              <c:f>Sheet1!$AJ$387</c:f>
              <c:strCache>
                <c:ptCount val="1"/>
                <c:pt idx="0">
                  <c:v>I Have Them In My Sainz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Sheet1!$BG$385:$BG$404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5-4F8E-AB5E-A8D7C8202413}"/>
            </c:ext>
          </c:extLst>
        </c:ser>
        <c:ser>
          <c:idx val="2"/>
          <c:order val="2"/>
          <c:tx>
            <c:strRef>
              <c:f>Sheet1!$BP$387</c:f>
              <c:strCache>
                <c:ptCount val="1"/>
                <c:pt idx="0">
                  <c:v>Get To The Point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Sheet1!$CK$25:$CK$44</c:f>
              <c:strCache>
                <c:ptCount val="20"/>
                <c:pt idx="0">
                  <c:v>Hamilton</c:v>
                </c:pt>
                <c:pt idx="1">
                  <c:v>Bottas</c:v>
                </c:pt>
                <c:pt idx="2">
                  <c:v>Vettel</c:v>
                </c:pt>
                <c:pt idx="3">
                  <c:v>Leclerc</c:v>
                </c:pt>
                <c:pt idx="4">
                  <c:v>Verstappen</c:v>
                </c:pt>
                <c:pt idx="5">
                  <c:v>Albon</c:v>
                </c:pt>
                <c:pt idx="6">
                  <c:v>Sainz</c:v>
                </c:pt>
                <c:pt idx="7">
                  <c:v>Norris</c:v>
                </c:pt>
                <c:pt idx="8">
                  <c:v>Ricciardo</c:v>
                </c:pt>
                <c:pt idx="9">
                  <c:v>Ocon</c:v>
                </c:pt>
                <c:pt idx="10">
                  <c:v>Kvyat</c:v>
                </c:pt>
                <c:pt idx="11">
                  <c:v>Gasly</c:v>
                </c:pt>
                <c:pt idx="12">
                  <c:v>Perez</c:v>
                </c:pt>
                <c:pt idx="13">
                  <c:v>Stroll</c:v>
                </c:pt>
                <c:pt idx="14">
                  <c:v>Raikkonen</c:v>
                </c:pt>
                <c:pt idx="15">
                  <c:v>Giovanazzi</c:v>
                </c:pt>
                <c:pt idx="16">
                  <c:v>Grosjean</c:v>
                </c:pt>
                <c:pt idx="17">
                  <c:v>Magnussen</c:v>
                </c:pt>
                <c:pt idx="18">
                  <c:v>Russell</c:v>
                </c:pt>
                <c:pt idx="19">
                  <c:v>Latifi</c:v>
                </c:pt>
              </c:strCache>
            </c:strRef>
          </c:cat>
          <c:val>
            <c:numRef>
              <c:f>Sheet1!$CM$385:$CM$404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5-4F8E-AB5E-A8D7C820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Matt</a:t>
            </a:r>
            <a:r>
              <a:rPr lang="en-GB" sz="3000" baseline="0"/>
              <a:t> Horrocks</a:t>
            </a:r>
            <a:r>
              <a:rPr lang="en-GB" sz="3000"/>
              <a:t> Team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Sheet1!$D$387</c:f>
              <c:strCache>
                <c:ptCount val="1"/>
                <c:pt idx="0">
                  <c:v>Lando &amp; The Lads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Sheet1!$F$414:$V$414</c:f>
              <c:numCache>
                <c:formatCode>General</c:formatCode>
                <c:ptCount val="17"/>
                <c:pt idx="0">
                  <c:v>97.6</c:v>
                </c:pt>
                <c:pt idx="1">
                  <c:v>57.6</c:v>
                </c:pt>
                <c:pt idx="2">
                  <c:v>57.7</c:v>
                </c:pt>
                <c:pt idx="3">
                  <c:v>57.900000000000006</c:v>
                </c:pt>
                <c:pt idx="4">
                  <c:v>99.3</c:v>
                </c:pt>
                <c:pt idx="5">
                  <c:v>78.8</c:v>
                </c:pt>
                <c:pt idx="6">
                  <c:v>100.6</c:v>
                </c:pt>
                <c:pt idx="7">
                  <c:v>100.6</c:v>
                </c:pt>
                <c:pt idx="8">
                  <c:v>100.6</c:v>
                </c:pt>
                <c:pt idx="9">
                  <c:v>100.6</c:v>
                </c:pt>
                <c:pt idx="10">
                  <c:v>100.69999999999999</c:v>
                </c:pt>
                <c:pt idx="11">
                  <c:v>100.8</c:v>
                </c:pt>
                <c:pt idx="12">
                  <c:v>100.50000000000001</c:v>
                </c:pt>
                <c:pt idx="13">
                  <c:v>100.19999999999999</c:v>
                </c:pt>
                <c:pt idx="14">
                  <c:v>100.1</c:v>
                </c:pt>
                <c:pt idx="15">
                  <c:v>99.999999999999986</c:v>
                </c:pt>
                <c:pt idx="16">
                  <c:v>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B-4D09-A7B8-C47400599667}"/>
            </c:ext>
          </c:extLst>
        </c:ser>
        <c:ser>
          <c:idx val="1"/>
          <c:order val="1"/>
          <c:tx>
            <c:strRef>
              <c:f>Sheet1!$AJ$387</c:f>
              <c:strCache>
                <c:ptCount val="1"/>
                <c:pt idx="0">
                  <c:v>I Have Them In My Sainz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Sheet1!$AL$414:$BB$414</c:f>
              <c:numCache>
                <c:formatCode>General</c:formatCode>
                <c:ptCount val="17"/>
                <c:pt idx="0">
                  <c:v>99.9</c:v>
                </c:pt>
                <c:pt idx="1">
                  <c:v>46.1</c:v>
                </c:pt>
                <c:pt idx="2">
                  <c:v>45.900000000000006</c:v>
                </c:pt>
                <c:pt idx="3">
                  <c:v>46</c:v>
                </c:pt>
                <c:pt idx="4">
                  <c:v>102.19999999999999</c:v>
                </c:pt>
                <c:pt idx="5">
                  <c:v>77.2</c:v>
                </c:pt>
                <c:pt idx="6">
                  <c:v>98.3</c:v>
                </c:pt>
                <c:pt idx="7">
                  <c:v>98.3</c:v>
                </c:pt>
                <c:pt idx="8">
                  <c:v>98.2</c:v>
                </c:pt>
                <c:pt idx="9">
                  <c:v>98.2</c:v>
                </c:pt>
                <c:pt idx="10">
                  <c:v>98.399999999999991</c:v>
                </c:pt>
                <c:pt idx="11">
                  <c:v>98.4</c:v>
                </c:pt>
                <c:pt idx="12">
                  <c:v>98.199999999999989</c:v>
                </c:pt>
                <c:pt idx="13">
                  <c:v>97.9</c:v>
                </c:pt>
                <c:pt idx="14">
                  <c:v>97.699999999999989</c:v>
                </c:pt>
                <c:pt idx="15">
                  <c:v>97.6</c:v>
                </c:pt>
                <c:pt idx="16">
                  <c:v>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B-4D09-A7B8-C47400599667}"/>
            </c:ext>
          </c:extLst>
        </c:ser>
        <c:ser>
          <c:idx val="2"/>
          <c:order val="2"/>
          <c:tx>
            <c:strRef>
              <c:f>Sheet1!$BP$387</c:f>
              <c:strCache>
                <c:ptCount val="1"/>
                <c:pt idx="0">
                  <c:v>Get To The 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Sheet1!$BR$414:$CH$414</c:f>
              <c:numCache>
                <c:formatCode>General</c:formatCode>
                <c:ptCount val="17"/>
                <c:pt idx="0">
                  <c:v>96.499999999999986</c:v>
                </c:pt>
                <c:pt idx="1">
                  <c:v>80.900000000000006</c:v>
                </c:pt>
                <c:pt idx="2">
                  <c:v>80.800000000000011</c:v>
                </c:pt>
                <c:pt idx="3">
                  <c:v>80.8</c:v>
                </c:pt>
                <c:pt idx="4">
                  <c:v>98.9</c:v>
                </c:pt>
                <c:pt idx="5">
                  <c:v>91.4</c:v>
                </c:pt>
                <c:pt idx="6">
                  <c:v>102.1</c:v>
                </c:pt>
                <c:pt idx="7">
                  <c:v>102.1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101.70000000000002</c:v>
                </c:pt>
                <c:pt idx="13">
                  <c:v>101.39999999999999</c:v>
                </c:pt>
                <c:pt idx="14">
                  <c:v>101.3</c:v>
                </c:pt>
                <c:pt idx="15">
                  <c:v>101.3</c:v>
                </c:pt>
                <c:pt idx="16">
                  <c:v>101.19999999999999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B-4D09-A7B8-C4740059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Team Usage</c:v>
          </c:tx>
          <c:spPr>
            <a:solidFill>
              <a:srgbClr val="7030A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Sheet1!$CV$1:$CV$20</c15:sqref>
                  </c15:fullRef>
                </c:ext>
              </c:extLst>
              <c:f>(Sheet1!$CV$1,Sheet1!$CV$3,Sheet1!$CV$5,Sheet1!$CV$7,Sheet1!$CV$9,Sheet1!$CV$11,Sheet1!$CV$13,Sheet1!$CV$15,Sheet1!$CV$17,Sheet1!$CV$19)</c:f>
              <c:strCache>
                <c:ptCount val="10"/>
                <c:pt idx="0">
                  <c:v>Mercedes</c:v>
                </c:pt>
                <c:pt idx="1">
                  <c:v>Ferrari</c:v>
                </c:pt>
                <c:pt idx="2">
                  <c:v>Red Bull</c:v>
                </c:pt>
                <c:pt idx="3">
                  <c:v>McLaren</c:v>
                </c:pt>
                <c:pt idx="4">
                  <c:v>Renault</c:v>
                </c:pt>
                <c:pt idx="5">
                  <c:v>AlphaTauri</c:v>
                </c:pt>
                <c:pt idx="6">
                  <c:v>Racing Point</c:v>
                </c:pt>
                <c:pt idx="7">
                  <c:v>Alfa Romeo</c:v>
                </c:pt>
                <c:pt idx="8">
                  <c:v>Haas</c:v>
                </c:pt>
                <c:pt idx="9">
                  <c:v>Williams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Sheet1!$CW$1:$CW$20</c15:sqref>
                  </c15:fullRef>
                </c:ext>
              </c:extLst>
              <c:f>(Sheet1!$CW$1,Sheet1!$CW$3,Sheet1!$CW$5,Sheet1!$CW$7,Sheet1!$CW$9,Sheet1!$CW$11,Sheet1!$CW$13,Sheet1!$CW$15,Sheet1!$CW$17,Sheet1!$CW$19)</c:f>
              <c:numCache>
                <c:formatCode>General</c:formatCode>
                <c:ptCount val="10"/>
                <c:pt idx="0">
                  <c:v>114</c:v>
                </c:pt>
                <c:pt idx="1">
                  <c:v>54</c:v>
                </c:pt>
                <c:pt idx="2">
                  <c:v>81</c:v>
                </c:pt>
                <c:pt idx="3">
                  <c:v>78</c:v>
                </c:pt>
                <c:pt idx="4">
                  <c:v>48</c:v>
                </c:pt>
                <c:pt idx="5">
                  <c:v>0</c:v>
                </c:pt>
                <c:pt idx="6">
                  <c:v>112</c:v>
                </c:pt>
                <c:pt idx="7">
                  <c:v>12</c:v>
                </c:pt>
                <c:pt idx="8">
                  <c:v>24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1-4A1C-ACA8-2299F387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Team Points Per Value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(Sheet1!$E$1,Sheet1!$K$1,Sheet1!$Q$1,Sheet1!$W$1,Sheet1!$AC$1,Sheet1!$AI$1,Sheet1!$AO$1,Sheet1!$AU$1,Sheet1!$BA$1,Sheet1!$BG$1)</c:f>
              <c:strCache>
                <c:ptCount val="10"/>
                <c:pt idx="0">
                  <c:v>Mercedes</c:v>
                </c:pt>
                <c:pt idx="1">
                  <c:v>Ferrari</c:v>
                </c:pt>
                <c:pt idx="2">
                  <c:v>Red Bull</c:v>
                </c:pt>
                <c:pt idx="3">
                  <c:v>McLaren</c:v>
                </c:pt>
                <c:pt idx="4">
                  <c:v>Renault</c:v>
                </c:pt>
                <c:pt idx="5">
                  <c:v>AlphaTauri</c:v>
                </c:pt>
                <c:pt idx="6">
                  <c:v>Racing Point</c:v>
                </c:pt>
                <c:pt idx="7">
                  <c:v>Alfa Romeo</c:v>
                </c:pt>
                <c:pt idx="8">
                  <c:v>Haas</c:v>
                </c:pt>
                <c:pt idx="9">
                  <c:v>Williams</c:v>
                </c:pt>
              </c:strCache>
            </c:strRef>
          </c:cat>
          <c:val>
            <c:numRef>
              <c:f>(Sheet1!$E$22,Sheet1!$K$22,Sheet1!$Q$22,Sheet1!$W$22,Sheet1!$AC$22,Sheet1!$AI$22,Sheet1!$AO$22,Sheet1!$AU$22,Sheet1!$BA$22,Sheet1!$BG$22)</c:f>
              <c:numCache>
                <c:formatCode>General</c:formatCode>
                <c:ptCount val="10"/>
                <c:pt idx="0">
                  <c:v>1.8459858001092302</c:v>
                </c:pt>
                <c:pt idx="1">
                  <c:v>1.0854092526690391</c:v>
                </c:pt>
                <c:pt idx="2">
                  <c:v>2.4020618556701034</c:v>
                </c:pt>
                <c:pt idx="3">
                  <c:v>2.5356265356265362</c:v>
                </c:pt>
                <c:pt idx="4">
                  <c:v>2.946979038224415</c:v>
                </c:pt>
                <c:pt idx="5">
                  <c:v>2.1407095610342752</c:v>
                </c:pt>
                <c:pt idx="6">
                  <c:v>3.481953290870488</c:v>
                </c:pt>
                <c:pt idx="7">
                  <c:v>2.3502304147465432</c:v>
                </c:pt>
                <c:pt idx="8">
                  <c:v>1.5862068965517246</c:v>
                </c:pt>
                <c:pt idx="9">
                  <c:v>2.0714285714285716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2-4B7D-A855-ED404E581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755208"/>
        <c:axId val="636447824"/>
      </c:barChart>
      <c:catAx>
        <c:axId val="7697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7824"/>
        <c:crosses val="autoZero"/>
        <c:auto val="1"/>
        <c:lblAlgn val="ctr"/>
        <c:lblOffset val="100"/>
        <c:noMultiLvlLbl val="0"/>
      </c:catAx>
      <c:valAx>
        <c:axId val="6364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000"/>
              <a:t>Josh Male Team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Sheet1!$CI$53</c:f>
              <c:strCache>
                <c:ptCount val="1"/>
                <c:pt idx="0">
                  <c:v>Plan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Sheet1!$CJ$53:$CZ$53</c:f>
              <c:numCache>
                <c:formatCode>General</c:formatCode>
                <c:ptCount val="17"/>
                <c:pt idx="0">
                  <c:v>98</c:v>
                </c:pt>
                <c:pt idx="1">
                  <c:v>333</c:v>
                </c:pt>
                <c:pt idx="2">
                  <c:v>457</c:v>
                </c:pt>
                <c:pt idx="3">
                  <c:v>641</c:v>
                </c:pt>
                <c:pt idx="4">
                  <c:v>799</c:v>
                </c:pt>
                <c:pt idx="5">
                  <c:v>982</c:v>
                </c:pt>
                <c:pt idx="6">
                  <c:v>1172</c:v>
                </c:pt>
                <c:pt idx="7">
                  <c:v>1335</c:v>
                </c:pt>
                <c:pt idx="8">
                  <c:v>1499</c:v>
                </c:pt>
                <c:pt idx="9">
                  <c:v>1687</c:v>
                </c:pt>
                <c:pt idx="10">
                  <c:v>1807</c:v>
                </c:pt>
                <c:pt idx="11">
                  <c:v>1937</c:v>
                </c:pt>
                <c:pt idx="12">
                  <c:v>2064</c:v>
                </c:pt>
                <c:pt idx="13">
                  <c:v>2208</c:v>
                </c:pt>
                <c:pt idx="14">
                  <c:v>2370</c:v>
                </c:pt>
                <c:pt idx="15">
                  <c:v>2463</c:v>
                </c:pt>
                <c:pt idx="16">
                  <c:v>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6-46E6-8021-3AAAE4FE0690}"/>
            </c:ext>
          </c:extLst>
        </c:ser>
        <c:ser>
          <c:idx val="1"/>
          <c:order val="1"/>
          <c:tx>
            <c:strRef>
              <c:f>Sheet1!$CI$55</c:f>
              <c:strCache>
                <c:ptCount val="1"/>
                <c:pt idx="0">
                  <c:v>Plan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Sheet1!$CJ$55:$CZ$55</c:f>
              <c:numCache>
                <c:formatCode>General</c:formatCode>
                <c:ptCount val="17"/>
                <c:pt idx="0">
                  <c:v>109</c:v>
                </c:pt>
                <c:pt idx="1">
                  <c:v>304</c:v>
                </c:pt>
                <c:pt idx="2">
                  <c:v>414</c:v>
                </c:pt>
                <c:pt idx="3">
                  <c:v>506</c:v>
                </c:pt>
                <c:pt idx="4">
                  <c:v>684</c:v>
                </c:pt>
                <c:pt idx="5">
                  <c:v>897</c:v>
                </c:pt>
                <c:pt idx="6">
                  <c:v>1053</c:v>
                </c:pt>
                <c:pt idx="7">
                  <c:v>1195</c:v>
                </c:pt>
                <c:pt idx="8">
                  <c:v>1345</c:v>
                </c:pt>
                <c:pt idx="9">
                  <c:v>1587</c:v>
                </c:pt>
                <c:pt idx="10">
                  <c:v>1763</c:v>
                </c:pt>
                <c:pt idx="11">
                  <c:v>1881</c:v>
                </c:pt>
                <c:pt idx="12">
                  <c:v>2038</c:v>
                </c:pt>
                <c:pt idx="13">
                  <c:v>2119</c:v>
                </c:pt>
                <c:pt idx="14">
                  <c:v>2337</c:v>
                </c:pt>
                <c:pt idx="15">
                  <c:v>2422</c:v>
                </c:pt>
                <c:pt idx="16">
                  <c:v>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6-46E6-8021-3AAAE4FE0690}"/>
            </c:ext>
          </c:extLst>
        </c:ser>
        <c:ser>
          <c:idx val="2"/>
          <c:order val="2"/>
          <c:tx>
            <c:strRef>
              <c:f>Sheet1!$CI$57</c:f>
              <c:strCache>
                <c:ptCount val="1"/>
                <c:pt idx="0">
                  <c:v>Plan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Sheet1!$CJ$57:$CZ$57</c:f>
              <c:numCache>
                <c:formatCode>General</c:formatCode>
                <c:ptCount val="17"/>
                <c:pt idx="0">
                  <c:v>8</c:v>
                </c:pt>
                <c:pt idx="1">
                  <c:v>144</c:v>
                </c:pt>
                <c:pt idx="2">
                  <c:v>274</c:v>
                </c:pt>
                <c:pt idx="3">
                  <c:v>524</c:v>
                </c:pt>
                <c:pt idx="4">
                  <c:v>727</c:v>
                </c:pt>
                <c:pt idx="5">
                  <c:v>927</c:v>
                </c:pt>
                <c:pt idx="6">
                  <c:v>1092</c:v>
                </c:pt>
                <c:pt idx="7">
                  <c:v>1258</c:v>
                </c:pt>
                <c:pt idx="8">
                  <c:v>1412</c:v>
                </c:pt>
                <c:pt idx="9">
                  <c:v>1619</c:v>
                </c:pt>
                <c:pt idx="10">
                  <c:v>1751</c:v>
                </c:pt>
                <c:pt idx="11">
                  <c:v>1882</c:v>
                </c:pt>
                <c:pt idx="12">
                  <c:v>2032</c:v>
                </c:pt>
                <c:pt idx="13">
                  <c:v>2195</c:v>
                </c:pt>
                <c:pt idx="14">
                  <c:v>2400</c:v>
                </c:pt>
                <c:pt idx="15">
                  <c:v>2547</c:v>
                </c:pt>
                <c:pt idx="16">
                  <c:v>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6-46E6-8021-3AAAE4FE0690}"/>
            </c:ext>
          </c:extLst>
        </c:ser>
        <c:ser>
          <c:idx val="3"/>
          <c:order val="3"/>
          <c:tx>
            <c:strRef>
              <c:f>Sheet1!$CI$51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Sheet1!$BR$24:$CH$24</c:f>
              <c:strCache>
                <c:ptCount val="17"/>
                <c:pt idx="0">
                  <c:v>Austria</c:v>
                </c:pt>
                <c:pt idx="1">
                  <c:v>Styria</c:v>
                </c:pt>
                <c:pt idx="2">
                  <c:v>Hungary</c:v>
                </c:pt>
                <c:pt idx="3">
                  <c:v>Great Britain</c:v>
                </c:pt>
                <c:pt idx="4">
                  <c:v>70th Anniversary</c:v>
                </c:pt>
                <c:pt idx="5">
                  <c:v>Spain</c:v>
                </c:pt>
                <c:pt idx="6">
                  <c:v>Belgium</c:v>
                </c:pt>
                <c:pt idx="7">
                  <c:v>Monza</c:v>
                </c:pt>
                <c:pt idx="8">
                  <c:v>Tuscany</c:v>
                </c:pt>
                <c:pt idx="9">
                  <c:v>Russia</c:v>
                </c:pt>
                <c:pt idx="10">
                  <c:v>Eifel</c:v>
                </c:pt>
                <c:pt idx="11">
                  <c:v>Portugal</c:v>
                </c:pt>
                <c:pt idx="12">
                  <c:v>Romagna</c:v>
                </c:pt>
                <c:pt idx="13">
                  <c:v>Turkey</c:v>
                </c:pt>
                <c:pt idx="14">
                  <c:v>Bahrain</c:v>
                </c:pt>
                <c:pt idx="15">
                  <c:v>Sakhir</c:v>
                </c:pt>
                <c:pt idx="16">
                  <c:v>Abu Dhabi</c:v>
                </c:pt>
              </c:strCache>
            </c:strRef>
          </c:cat>
          <c:val>
            <c:numRef>
              <c:f>Sheet1!$CJ$51:$CZ$51</c:f>
              <c:numCache>
                <c:formatCode>General</c:formatCode>
                <c:ptCount val="17"/>
                <c:pt idx="0">
                  <c:v>71.666666666666671</c:v>
                </c:pt>
                <c:pt idx="1">
                  <c:v>260.33333333333331</c:v>
                </c:pt>
                <c:pt idx="2">
                  <c:v>381.66666666666669</c:v>
                </c:pt>
                <c:pt idx="3">
                  <c:v>557</c:v>
                </c:pt>
                <c:pt idx="4">
                  <c:v>736.66666666666663</c:v>
                </c:pt>
                <c:pt idx="5">
                  <c:v>935.33333333333337</c:v>
                </c:pt>
                <c:pt idx="6">
                  <c:v>1105.6666666666667</c:v>
                </c:pt>
                <c:pt idx="7">
                  <c:v>1262.6666666666667</c:v>
                </c:pt>
                <c:pt idx="8">
                  <c:v>1418.6666666666667</c:v>
                </c:pt>
                <c:pt idx="9">
                  <c:v>1631</c:v>
                </c:pt>
                <c:pt idx="10">
                  <c:v>1773.6666666666667</c:v>
                </c:pt>
                <c:pt idx="11">
                  <c:v>1900</c:v>
                </c:pt>
                <c:pt idx="12">
                  <c:v>2044.6666666666667</c:v>
                </c:pt>
                <c:pt idx="13">
                  <c:v>2174</c:v>
                </c:pt>
                <c:pt idx="14">
                  <c:v>2369</c:v>
                </c:pt>
                <c:pt idx="15">
                  <c:v>2477.3333333333335</c:v>
                </c:pt>
                <c:pt idx="16">
                  <c:v>2625.3333333333335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6-46E6-8021-3AAAE4FE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422136"/>
        <c:axId val="594425656"/>
      </c:lineChart>
      <c:catAx>
        <c:axId val="5944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Race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5656"/>
        <c:crosses val="autoZero"/>
        <c:auto val="1"/>
        <c:lblAlgn val="ctr"/>
        <c:lblOffset val="100"/>
        <c:noMultiLvlLbl val="0"/>
      </c:catAx>
      <c:valAx>
        <c:axId val="59442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422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619813</xdr:colOff>
      <xdr:row>0</xdr:row>
      <xdr:rowOff>0</xdr:rowOff>
    </xdr:from>
    <xdr:to>
      <xdr:col>131</xdr:col>
      <xdr:colOff>6902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E75E-9873-4CE9-BD2F-ACAC68516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131</xdr:col>
      <xdr:colOff>628098</xdr:colOff>
      <xdr:row>0</xdr:row>
      <xdr:rowOff>1</xdr:rowOff>
    </xdr:from>
    <xdr:to>
      <xdr:col>151</xdr:col>
      <xdr:colOff>15186</xdr:colOff>
      <xdr:row>58</xdr:row>
      <xdr:rowOff>167332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1F5130-3FD1-4BAB-B231-7E53B5FBC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151</xdr:col>
      <xdr:colOff>647423</xdr:colOff>
      <xdr:row>0</xdr:row>
      <xdr:rowOff>0</xdr:rowOff>
    </xdr:from>
    <xdr:to>
      <xdr:col>170</xdr:col>
      <xdr:colOff>628097</xdr:colOff>
      <xdr:row>58</xdr:row>
      <xdr:rowOff>180202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A47308-1FCB-4C0F-98F1-2FC99D823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172</xdr:col>
      <xdr:colOff>0</xdr:colOff>
      <xdr:row>0</xdr:row>
      <xdr:rowOff>0</xdr:rowOff>
    </xdr:from>
    <xdr:to>
      <xdr:col>190</xdr:col>
      <xdr:colOff>625596</xdr:colOff>
      <xdr:row>59</xdr:row>
      <xdr:rowOff>19308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E6765E-FF9C-4E7B-9401-87837E35C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192</xdr:col>
      <xdr:colOff>39688</xdr:colOff>
      <xdr:row>0</xdr:row>
      <xdr:rowOff>1</xdr:rowOff>
    </xdr:from>
    <xdr:to>
      <xdr:col>211</xdr:col>
      <xdr:colOff>20360</xdr:colOff>
      <xdr:row>59</xdr:row>
      <xdr:rowOff>6436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F8F0D5-BDC1-4C35-AC44-C79D084A8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212</xdr:col>
      <xdr:colOff>29765</xdr:colOff>
      <xdr:row>0</xdr:row>
      <xdr:rowOff>0</xdr:rowOff>
    </xdr:from>
    <xdr:to>
      <xdr:col>231</xdr:col>
      <xdr:colOff>10437</xdr:colOff>
      <xdr:row>58</xdr:row>
      <xdr:rowOff>180202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0A64BC-AF8C-4671-B9B6-1CA08516B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231</xdr:col>
      <xdr:colOff>635000</xdr:colOff>
      <xdr:row>0</xdr:row>
      <xdr:rowOff>0</xdr:rowOff>
    </xdr:from>
    <xdr:to>
      <xdr:col>250</xdr:col>
      <xdr:colOff>615674</xdr:colOff>
      <xdr:row>58</xdr:row>
      <xdr:rowOff>180202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77F91F-E7E4-4EC7-B9CB-BFFA342F6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252</xdr:col>
      <xdr:colOff>0</xdr:colOff>
      <xdr:row>0</xdr:row>
      <xdr:rowOff>0</xdr:rowOff>
    </xdr:from>
    <xdr:to>
      <xdr:col>270</xdr:col>
      <xdr:colOff>640095</xdr:colOff>
      <xdr:row>58</xdr:row>
      <xdr:rowOff>173766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B82D0C-18D0-4BDE-9F5A-537E2FF25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112</xdr:col>
      <xdr:colOff>0</xdr:colOff>
      <xdr:row>59</xdr:row>
      <xdr:rowOff>0</xdr:rowOff>
    </xdr:from>
    <xdr:to>
      <xdr:col>131</xdr:col>
      <xdr:colOff>34070</xdr:colOff>
      <xdr:row>118</xdr:row>
      <xdr:rowOff>53915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27584B-2FDB-4279-AB82-82DB4468E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132</xdr:col>
      <xdr:colOff>0</xdr:colOff>
      <xdr:row>59</xdr:row>
      <xdr:rowOff>0</xdr:rowOff>
    </xdr:from>
    <xdr:to>
      <xdr:col>150</xdr:col>
      <xdr:colOff>625595</xdr:colOff>
      <xdr:row>118</xdr:row>
      <xdr:rowOff>51219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519719-6FD0-4DBA-A9C3-DEFB54FE1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152</xdr:col>
      <xdr:colOff>0</xdr:colOff>
      <xdr:row>59</xdr:row>
      <xdr:rowOff>0</xdr:rowOff>
    </xdr:from>
    <xdr:to>
      <xdr:col>170</xdr:col>
      <xdr:colOff>625595</xdr:colOff>
      <xdr:row>118</xdr:row>
      <xdr:rowOff>51219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D74F64-67E4-4288-A8BC-BC6F2D32C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172</xdr:col>
      <xdr:colOff>0</xdr:colOff>
      <xdr:row>59</xdr:row>
      <xdr:rowOff>0</xdr:rowOff>
    </xdr:from>
    <xdr:to>
      <xdr:col>190</xdr:col>
      <xdr:colOff>625595</xdr:colOff>
      <xdr:row>118</xdr:row>
      <xdr:rowOff>51219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896853C-B983-43E7-BC79-A4F190D85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192</xdr:col>
      <xdr:colOff>0</xdr:colOff>
      <xdr:row>59</xdr:row>
      <xdr:rowOff>0</xdr:rowOff>
    </xdr:from>
    <xdr:to>
      <xdr:col>211</xdr:col>
      <xdr:colOff>34070</xdr:colOff>
      <xdr:row>118</xdr:row>
      <xdr:rowOff>53915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3474B1F-DA5E-4E9A-AE58-8AB6DED0D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272</xdr:col>
      <xdr:colOff>0</xdr:colOff>
      <xdr:row>0</xdr:row>
      <xdr:rowOff>0</xdr:rowOff>
    </xdr:from>
    <xdr:to>
      <xdr:col>291</xdr:col>
      <xdr:colOff>33038</xdr:colOff>
      <xdr:row>59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AB089E4-85B9-447A-880F-4DBE1E7C5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292</xdr:col>
      <xdr:colOff>0</xdr:colOff>
      <xdr:row>0</xdr:row>
      <xdr:rowOff>0</xdr:rowOff>
    </xdr:from>
    <xdr:to>
      <xdr:col>311</xdr:col>
      <xdr:colOff>33038</xdr:colOff>
      <xdr:row>59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D9E1A22-399F-4213-AF9F-B5E6B435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212</xdr:col>
      <xdr:colOff>0</xdr:colOff>
      <xdr:row>59</xdr:row>
      <xdr:rowOff>0</xdr:rowOff>
    </xdr:from>
    <xdr:to>
      <xdr:col>231</xdr:col>
      <xdr:colOff>38833</xdr:colOff>
      <xdr:row>118</xdr:row>
      <xdr:rowOff>58677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1587A1-0063-4524-8D9C-1E870FAF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232</xdr:col>
      <xdr:colOff>0</xdr:colOff>
      <xdr:row>59</xdr:row>
      <xdr:rowOff>0</xdr:rowOff>
    </xdr:from>
    <xdr:to>
      <xdr:col>250</xdr:col>
      <xdr:colOff>630358</xdr:colOff>
      <xdr:row>118</xdr:row>
      <xdr:rowOff>55981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BC0DB9E-8C8A-4263-9887-EAA562ABF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252</xdr:col>
      <xdr:colOff>0</xdr:colOff>
      <xdr:row>59</xdr:row>
      <xdr:rowOff>0</xdr:rowOff>
    </xdr:from>
    <xdr:to>
      <xdr:col>270</xdr:col>
      <xdr:colOff>630356</xdr:colOff>
      <xdr:row>118</xdr:row>
      <xdr:rowOff>55981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31BED2F-DFAA-4348-A7B4-33FEB1CDB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272</xdr:col>
      <xdr:colOff>0</xdr:colOff>
      <xdr:row>59</xdr:row>
      <xdr:rowOff>0</xdr:rowOff>
    </xdr:from>
    <xdr:to>
      <xdr:col>290</xdr:col>
      <xdr:colOff>630356</xdr:colOff>
      <xdr:row>118</xdr:row>
      <xdr:rowOff>55981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6A42A1B-6070-432D-BB8E-175481304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292</xdr:col>
      <xdr:colOff>0</xdr:colOff>
      <xdr:row>59</xdr:row>
      <xdr:rowOff>0</xdr:rowOff>
    </xdr:from>
    <xdr:to>
      <xdr:col>311</xdr:col>
      <xdr:colOff>38831</xdr:colOff>
      <xdr:row>118</xdr:row>
      <xdr:rowOff>58677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0486737-D615-44F9-9997-199E349AB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112</xdr:col>
      <xdr:colOff>0</xdr:colOff>
      <xdr:row>118</xdr:row>
      <xdr:rowOff>0</xdr:rowOff>
    </xdr:from>
    <xdr:to>
      <xdr:col>131</xdr:col>
      <xdr:colOff>38832</xdr:colOff>
      <xdr:row>177</xdr:row>
      <xdr:rowOff>81909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4F0F246-2E1A-45B5-A531-66AA1E2C3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132</xdr:col>
      <xdr:colOff>0</xdr:colOff>
      <xdr:row>118</xdr:row>
      <xdr:rowOff>0</xdr:rowOff>
    </xdr:from>
    <xdr:to>
      <xdr:col>150</xdr:col>
      <xdr:colOff>630357</xdr:colOff>
      <xdr:row>177</xdr:row>
      <xdr:rowOff>55982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D3F9884-CD08-4068-837A-8DF801A5F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152</xdr:col>
      <xdr:colOff>0</xdr:colOff>
      <xdr:row>118</xdr:row>
      <xdr:rowOff>0</xdr:rowOff>
    </xdr:from>
    <xdr:to>
      <xdr:col>170</xdr:col>
      <xdr:colOff>630357</xdr:colOff>
      <xdr:row>177</xdr:row>
      <xdr:rowOff>55982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82EF245-DF20-4951-89D3-364B12B02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172</xdr:col>
      <xdr:colOff>0</xdr:colOff>
      <xdr:row>118</xdr:row>
      <xdr:rowOff>0</xdr:rowOff>
    </xdr:from>
    <xdr:to>
      <xdr:col>190</xdr:col>
      <xdr:colOff>630357</xdr:colOff>
      <xdr:row>177</xdr:row>
      <xdr:rowOff>55982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6F3F1B-31BC-4005-B81A-FAE62B8EF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192</xdr:col>
      <xdr:colOff>0</xdr:colOff>
      <xdr:row>118</xdr:row>
      <xdr:rowOff>0</xdr:rowOff>
    </xdr:from>
    <xdr:to>
      <xdr:col>211</xdr:col>
      <xdr:colOff>38832</xdr:colOff>
      <xdr:row>177</xdr:row>
      <xdr:rowOff>58678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D43AE95-BECC-40B0-B4FE-EE1C90217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212</xdr:col>
      <xdr:colOff>0</xdr:colOff>
      <xdr:row>118</xdr:row>
      <xdr:rowOff>0</xdr:rowOff>
    </xdr:from>
    <xdr:to>
      <xdr:col>231</xdr:col>
      <xdr:colOff>38833</xdr:colOff>
      <xdr:row>177</xdr:row>
      <xdr:rowOff>58678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117AD92-6D61-4328-A145-D54F1EE9E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232</xdr:col>
      <xdr:colOff>0</xdr:colOff>
      <xdr:row>118</xdr:row>
      <xdr:rowOff>0</xdr:rowOff>
    </xdr:from>
    <xdr:to>
      <xdr:col>250</xdr:col>
      <xdr:colOff>630358</xdr:colOff>
      <xdr:row>177</xdr:row>
      <xdr:rowOff>55982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F2B4D92-8EC2-400F-BB96-9CE08F9FF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252</xdr:col>
      <xdr:colOff>0</xdr:colOff>
      <xdr:row>118</xdr:row>
      <xdr:rowOff>0</xdr:rowOff>
    </xdr:from>
    <xdr:to>
      <xdr:col>270</xdr:col>
      <xdr:colOff>630356</xdr:colOff>
      <xdr:row>177</xdr:row>
      <xdr:rowOff>55982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92C0B10-24C4-4156-A8D3-D7D6D9C35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272</xdr:col>
      <xdr:colOff>0</xdr:colOff>
      <xdr:row>118</xdr:row>
      <xdr:rowOff>0</xdr:rowOff>
    </xdr:from>
    <xdr:to>
      <xdr:col>290</xdr:col>
      <xdr:colOff>630356</xdr:colOff>
      <xdr:row>177</xdr:row>
      <xdr:rowOff>55982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2C1D490-2422-4E16-B052-07AF5B738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292</xdr:col>
      <xdr:colOff>0</xdr:colOff>
      <xdr:row>118</xdr:row>
      <xdr:rowOff>0</xdr:rowOff>
    </xdr:from>
    <xdr:to>
      <xdr:col>311</xdr:col>
      <xdr:colOff>38831</xdr:colOff>
      <xdr:row>177</xdr:row>
      <xdr:rowOff>58678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0920DC8-67EB-4871-A444-F70D97009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112</xdr:col>
      <xdr:colOff>0</xdr:colOff>
      <xdr:row>177</xdr:row>
      <xdr:rowOff>0</xdr:rowOff>
    </xdr:from>
    <xdr:to>
      <xdr:col>131</xdr:col>
      <xdr:colOff>38832</xdr:colOff>
      <xdr:row>236</xdr:row>
      <xdr:rowOff>75007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B20C07D-A1B1-4865-8954-81F01C265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132</xdr:col>
      <xdr:colOff>0</xdr:colOff>
      <xdr:row>177</xdr:row>
      <xdr:rowOff>0</xdr:rowOff>
    </xdr:from>
    <xdr:to>
      <xdr:col>150</xdr:col>
      <xdr:colOff>630357</xdr:colOff>
      <xdr:row>236</xdr:row>
      <xdr:rowOff>55981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76D0B6E-F837-4E89-8B9A-CB63A3456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152</xdr:col>
      <xdr:colOff>0</xdr:colOff>
      <xdr:row>177</xdr:row>
      <xdr:rowOff>0</xdr:rowOff>
    </xdr:from>
    <xdr:to>
      <xdr:col>170</xdr:col>
      <xdr:colOff>630357</xdr:colOff>
      <xdr:row>236</xdr:row>
      <xdr:rowOff>55981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D33DE29-986C-44E2-A5C8-942AAA8DC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172</xdr:col>
      <xdr:colOff>0</xdr:colOff>
      <xdr:row>177</xdr:row>
      <xdr:rowOff>0</xdr:rowOff>
    </xdr:from>
    <xdr:to>
      <xdr:col>190</xdr:col>
      <xdr:colOff>630357</xdr:colOff>
      <xdr:row>236</xdr:row>
      <xdr:rowOff>55981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9D9E519-BD6D-4C34-B7E5-3401C4E37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192</xdr:col>
      <xdr:colOff>0</xdr:colOff>
      <xdr:row>177</xdr:row>
      <xdr:rowOff>0</xdr:rowOff>
    </xdr:from>
    <xdr:to>
      <xdr:col>211</xdr:col>
      <xdr:colOff>38832</xdr:colOff>
      <xdr:row>236</xdr:row>
      <xdr:rowOff>58677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96745AD-0EC2-456C-97D8-7E0F74A84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212</xdr:col>
      <xdr:colOff>0</xdr:colOff>
      <xdr:row>177</xdr:row>
      <xdr:rowOff>0</xdr:rowOff>
    </xdr:from>
    <xdr:to>
      <xdr:col>231</xdr:col>
      <xdr:colOff>38833</xdr:colOff>
      <xdr:row>236</xdr:row>
      <xdr:rowOff>58677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C2AA428-B4F9-406B-9888-09BA0237B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232</xdr:col>
      <xdr:colOff>0</xdr:colOff>
      <xdr:row>177</xdr:row>
      <xdr:rowOff>0</xdr:rowOff>
    </xdr:from>
    <xdr:to>
      <xdr:col>250</xdr:col>
      <xdr:colOff>630358</xdr:colOff>
      <xdr:row>236</xdr:row>
      <xdr:rowOff>55981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1CD31C-AE5A-4E1B-86E9-89BF72B97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252</xdr:col>
      <xdr:colOff>0</xdr:colOff>
      <xdr:row>177</xdr:row>
      <xdr:rowOff>0</xdr:rowOff>
    </xdr:from>
    <xdr:to>
      <xdr:col>270</xdr:col>
      <xdr:colOff>630356</xdr:colOff>
      <xdr:row>236</xdr:row>
      <xdr:rowOff>55981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6C3EED7-B9EC-41C2-AFBA-4D5705FCA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272</xdr:col>
      <xdr:colOff>0</xdr:colOff>
      <xdr:row>177</xdr:row>
      <xdr:rowOff>0</xdr:rowOff>
    </xdr:from>
    <xdr:to>
      <xdr:col>290</xdr:col>
      <xdr:colOff>630356</xdr:colOff>
      <xdr:row>236</xdr:row>
      <xdr:rowOff>55981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FBDB2DA-B735-45CA-B864-1BC4F13D1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292</xdr:col>
      <xdr:colOff>0</xdr:colOff>
      <xdr:row>177</xdr:row>
      <xdr:rowOff>0</xdr:rowOff>
    </xdr:from>
    <xdr:to>
      <xdr:col>311</xdr:col>
      <xdr:colOff>38831</xdr:colOff>
      <xdr:row>236</xdr:row>
      <xdr:rowOff>58677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36086FB-8098-4B7E-8CE2-C96A06EE4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112</xdr:col>
      <xdr:colOff>0</xdr:colOff>
      <xdr:row>236</xdr:row>
      <xdr:rowOff>0</xdr:rowOff>
    </xdr:from>
    <xdr:to>
      <xdr:col>131</xdr:col>
      <xdr:colOff>38832</xdr:colOff>
      <xdr:row>295</xdr:row>
      <xdr:rowOff>86623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5894A54-97A0-47E3-A310-0A163402A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132</xdr:col>
      <xdr:colOff>0</xdr:colOff>
      <xdr:row>236</xdr:row>
      <xdr:rowOff>0</xdr:rowOff>
    </xdr:from>
    <xdr:to>
      <xdr:col>150</xdr:col>
      <xdr:colOff>630357</xdr:colOff>
      <xdr:row>295</xdr:row>
      <xdr:rowOff>67597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7BBB79A-CBEA-469B-A764-83170FC86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152</xdr:col>
      <xdr:colOff>0</xdr:colOff>
      <xdr:row>236</xdr:row>
      <xdr:rowOff>0</xdr:rowOff>
    </xdr:from>
    <xdr:to>
      <xdr:col>170</xdr:col>
      <xdr:colOff>630357</xdr:colOff>
      <xdr:row>295</xdr:row>
      <xdr:rowOff>67597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DFAFF6C-9263-45B8-8DB1-3042864A5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172</xdr:col>
      <xdr:colOff>0</xdr:colOff>
      <xdr:row>236</xdr:row>
      <xdr:rowOff>0</xdr:rowOff>
    </xdr:from>
    <xdr:to>
      <xdr:col>190</xdr:col>
      <xdr:colOff>630357</xdr:colOff>
      <xdr:row>295</xdr:row>
      <xdr:rowOff>67597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2F41657-2AA9-4034-83C9-98700FCE1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192</xdr:col>
      <xdr:colOff>0</xdr:colOff>
      <xdr:row>236</xdr:row>
      <xdr:rowOff>0</xdr:rowOff>
    </xdr:from>
    <xdr:to>
      <xdr:col>211</xdr:col>
      <xdr:colOff>38832</xdr:colOff>
      <xdr:row>295</xdr:row>
      <xdr:rowOff>70293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68FE326-F9D0-42C8-8483-02A114B4B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212</xdr:col>
      <xdr:colOff>0</xdr:colOff>
      <xdr:row>236</xdr:row>
      <xdr:rowOff>0</xdr:rowOff>
    </xdr:from>
    <xdr:to>
      <xdr:col>231</xdr:col>
      <xdr:colOff>38833</xdr:colOff>
      <xdr:row>295</xdr:row>
      <xdr:rowOff>70293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EA2B86F-3D11-49D2-8766-16FD76303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232</xdr:col>
      <xdr:colOff>0</xdr:colOff>
      <xdr:row>236</xdr:row>
      <xdr:rowOff>0</xdr:rowOff>
    </xdr:from>
    <xdr:to>
      <xdr:col>250</xdr:col>
      <xdr:colOff>630358</xdr:colOff>
      <xdr:row>295</xdr:row>
      <xdr:rowOff>67597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4FF69B98-BBC3-419C-B6FF-4BA6CD2DC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252</xdr:col>
      <xdr:colOff>0</xdr:colOff>
      <xdr:row>236</xdr:row>
      <xdr:rowOff>0</xdr:rowOff>
    </xdr:from>
    <xdr:to>
      <xdr:col>270</xdr:col>
      <xdr:colOff>630356</xdr:colOff>
      <xdr:row>295</xdr:row>
      <xdr:rowOff>67597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58AD8B9-3EF4-45BB-97E8-0ADBECB59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272</xdr:col>
      <xdr:colOff>0</xdr:colOff>
      <xdr:row>236</xdr:row>
      <xdr:rowOff>0</xdr:rowOff>
    </xdr:from>
    <xdr:to>
      <xdr:col>290</xdr:col>
      <xdr:colOff>630356</xdr:colOff>
      <xdr:row>295</xdr:row>
      <xdr:rowOff>67597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D82CBAF-6BA7-47CE-9D50-B37BCEEA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292</xdr:col>
      <xdr:colOff>0</xdr:colOff>
      <xdr:row>236</xdr:row>
      <xdr:rowOff>0</xdr:rowOff>
    </xdr:from>
    <xdr:to>
      <xdr:col>311</xdr:col>
      <xdr:colOff>38831</xdr:colOff>
      <xdr:row>295</xdr:row>
      <xdr:rowOff>70293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6DA4C90F-3473-445B-84D5-96B5F9B6C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112</xdr:col>
      <xdr:colOff>0</xdr:colOff>
      <xdr:row>295</xdr:row>
      <xdr:rowOff>0</xdr:rowOff>
    </xdr:from>
    <xdr:to>
      <xdr:col>131</xdr:col>
      <xdr:colOff>38832</xdr:colOff>
      <xdr:row>354</xdr:row>
      <xdr:rowOff>63393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7616715-306A-4735-991A-0BBB66452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132</xdr:col>
      <xdr:colOff>0</xdr:colOff>
      <xdr:row>295</xdr:row>
      <xdr:rowOff>0</xdr:rowOff>
    </xdr:from>
    <xdr:to>
      <xdr:col>150</xdr:col>
      <xdr:colOff>630357</xdr:colOff>
      <xdr:row>354</xdr:row>
      <xdr:rowOff>44367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E22DF15F-7054-44CF-B353-B23E13F93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152</xdr:col>
      <xdr:colOff>0</xdr:colOff>
      <xdr:row>295</xdr:row>
      <xdr:rowOff>0</xdr:rowOff>
    </xdr:from>
    <xdr:to>
      <xdr:col>170</xdr:col>
      <xdr:colOff>630357</xdr:colOff>
      <xdr:row>354</xdr:row>
      <xdr:rowOff>44367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5612F489-4E97-48FA-80FB-7ED16DA5D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172</xdr:col>
      <xdr:colOff>0</xdr:colOff>
      <xdr:row>295</xdr:row>
      <xdr:rowOff>0</xdr:rowOff>
    </xdr:from>
    <xdr:to>
      <xdr:col>190</xdr:col>
      <xdr:colOff>630357</xdr:colOff>
      <xdr:row>354</xdr:row>
      <xdr:rowOff>44367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948F5108-BCD5-4BC9-BB5E-4D69167FB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192</xdr:col>
      <xdr:colOff>0</xdr:colOff>
      <xdr:row>295</xdr:row>
      <xdr:rowOff>0</xdr:rowOff>
    </xdr:from>
    <xdr:to>
      <xdr:col>211</xdr:col>
      <xdr:colOff>38832</xdr:colOff>
      <xdr:row>354</xdr:row>
      <xdr:rowOff>47063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7977136D-913E-4D84-AE23-763649065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212</xdr:col>
      <xdr:colOff>0</xdr:colOff>
      <xdr:row>295</xdr:row>
      <xdr:rowOff>0</xdr:rowOff>
    </xdr:from>
    <xdr:to>
      <xdr:col>231</xdr:col>
      <xdr:colOff>38833</xdr:colOff>
      <xdr:row>354</xdr:row>
      <xdr:rowOff>47063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65637405-487F-4C04-B0B9-24731D3BA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232</xdr:col>
      <xdr:colOff>0</xdr:colOff>
      <xdr:row>295</xdr:row>
      <xdr:rowOff>0</xdr:rowOff>
    </xdr:from>
    <xdr:to>
      <xdr:col>250</xdr:col>
      <xdr:colOff>630358</xdr:colOff>
      <xdr:row>354</xdr:row>
      <xdr:rowOff>44367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ED6FCF79-E513-46A6-912B-BB3DFE4FA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252</xdr:col>
      <xdr:colOff>0</xdr:colOff>
      <xdr:row>295</xdr:row>
      <xdr:rowOff>0</xdr:rowOff>
    </xdr:from>
    <xdr:to>
      <xdr:col>270</xdr:col>
      <xdr:colOff>630356</xdr:colOff>
      <xdr:row>354</xdr:row>
      <xdr:rowOff>44367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26A021EB-4699-413E-A627-991819C6C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272</xdr:col>
      <xdr:colOff>0</xdr:colOff>
      <xdr:row>295</xdr:row>
      <xdr:rowOff>0</xdr:rowOff>
    </xdr:from>
    <xdr:to>
      <xdr:col>290</xdr:col>
      <xdr:colOff>630356</xdr:colOff>
      <xdr:row>354</xdr:row>
      <xdr:rowOff>44367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E51B3D1D-8FAD-4DE9-A207-ABF7C189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292</xdr:col>
      <xdr:colOff>0</xdr:colOff>
      <xdr:row>295</xdr:row>
      <xdr:rowOff>0</xdr:rowOff>
    </xdr:from>
    <xdr:to>
      <xdr:col>311</xdr:col>
      <xdr:colOff>38831</xdr:colOff>
      <xdr:row>354</xdr:row>
      <xdr:rowOff>47063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A6AAA56C-B624-426A-8A25-D87820BA3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112</xdr:col>
      <xdr:colOff>0</xdr:colOff>
      <xdr:row>354</xdr:row>
      <xdr:rowOff>0</xdr:rowOff>
    </xdr:from>
    <xdr:to>
      <xdr:col>131</xdr:col>
      <xdr:colOff>38832</xdr:colOff>
      <xdr:row>413</xdr:row>
      <xdr:rowOff>63391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9E02705-C8FE-4401-B624-1386D7476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132</xdr:col>
      <xdr:colOff>0</xdr:colOff>
      <xdr:row>354</xdr:row>
      <xdr:rowOff>0</xdr:rowOff>
    </xdr:from>
    <xdr:to>
      <xdr:col>150</xdr:col>
      <xdr:colOff>630357</xdr:colOff>
      <xdr:row>413</xdr:row>
      <xdr:rowOff>44365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83DEB5C-EAE2-4CDF-A3EF-E3793C402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152</xdr:col>
      <xdr:colOff>0</xdr:colOff>
      <xdr:row>354</xdr:row>
      <xdr:rowOff>0</xdr:rowOff>
    </xdr:from>
    <xdr:to>
      <xdr:col>170</xdr:col>
      <xdr:colOff>630357</xdr:colOff>
      <xdr:row>413</xdr:row>
      <xdr:rowOff>44365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5BC4E46-A5B5-420E-A725-1D73CCA3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172</xdr:col>
      <xdr:colOff>0</xdr:colOff>
      <xdr:row>354</xdr:row>
      <xdr:rowOff>0</xdr:rowOff>
    </xdr:from>
    <xdr:to>
      <xdr:col>190</xdr:col>
      <xdr:colOff>630357</xdr:colOff>
      <xdr:row>413</xdr:row>
      <xdr:rowOff>44365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CF0A0C01-DAA6-4954-9403-464FC7B65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192</xdr:col>
      <xdr:colOff>0</xdr:colOff>
      <xdr:row>354</xdr:row>
      <xdr:rowOff>0</xdr:rowOff>
    </xdr:from>
    <xdr:to>
      <xdr:col>211</xdr:col>
      <xdr:colOff>38832</xdr:colOff>
      <xdr:row>413</xdr:row>
      <xdr:rowOff>47061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5D48BED-8706-474B-923F-AA6D45964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30F5-B251-4BD6-A093-E3CDE4293FEC}">
  <dimension ref="A1:DG418"/>
  <sheetViews>
    <sheetView tabSelected="1" topLeftCell="B1" zoomScale="70" zoomScaleNormal="70" workbookViewId="0">
      <selection activeCell="CQ47" sqref="CQ47"/>
    </sheetView>
  </sheetViews>
  <sheetFormatPr defaultRowHeight="14.25" x14ac:dyDescent="0.45"/>
  <cols>
    <col min="1" max="1" width="11.6640625" bestFit="1" customWidth="1"/>
    <col min="2" max="2" width="10.9296875" bestFit="1" customWidth="1"/>
    <col min="4" max="4" width="41.59765625" bestFit="1" customWidth="1"/>
    <col min="5" max="5" width="20.1328125" customWidth="1"/>
    <col min="6" max="8" width="11.73046875" bestFit="1" customWidth="1"/>
    <col min="9" max="9" width="13.9296875" bestFit="1" customWidth="1"/>
    <col min="10" max="10" width="16" bestFit="1" customWidth="1"/>
    <col min="11" max="20" width="13.9296875" bestFit="1" customWidth="1"/>
    <col min="21" max="22" width="13.9296875" customWidth="1"/>
    <col min="23" max="23" width="11.73046875" bestFit="1" customWidth="1"/>
    <col min="24" max="24" width="5.3984375" bestFit="1" customWidth="1"/>
    <col min="25" max="25" width="11.73046875" bestFit="1" customWidth="1"/>
    <col min="26" max="26" width="5.3984375" bestFit="1" customWidth="1"/>
    <col min="27" max="27" width="11.73046875" bestFit="1" customWidth="1"/>
    <col min="28" max="28" width="5.796875" bestFit="1" customWidth="1"/>
    <col min="29" max="29" width="11.73046875" bestFit="1" customWidth="1"/>
    <col min="30" max="30" width="6.9296875" bestFit="1" customWidth="1"/>
    <col min="31" max="33" width="11.73046875" bestFit="1" customWidth="1"/>
    <col min="34" max="34" width="6.9296875" bestFit="1" customWidth="1"/>
    <col min="36" max="36" width="31.796875" bestFit="1" customWidth="1"/>
    <col min="37" max="37" width="20.1328125" customWidth="1"/>
    <col min="38" max="39" width="13.9296875" bestFit="1" customWidth="1"/>
    <col min="40" max="40" width="13.9296875" customWidth="1"/>
    <col min="41" max="41" width="13.9296875" bestFit="1" customWidth="1"/>
    <col min="42" max="42" width="16.73046875" customWidth="1"/>
    <col min="43" max="46" width="13.9296875" bestFit="1" customWidth="1"/>
    <col min="47" max="47" width="11.73046875" bestFit="1" customWidth="1"/>
    <col min="48" max="54" width="13.9296875" bestFit="1" customWidth="1"/>
    <col min="55" max="55" width="11.73046875" bestFit="1" customWidth="1"/>
    <col min="56" max="56" width="5.3984375" bestFit="1" customWidth="1"/>
    <col min="57" max="57" width="11.73046875" bestFit="1" customWidth="1"/>
    <col min="58" max="58" width="5.3984375" bestFit="1" customWidth="1"/>
    <col min="59" max="59" width="11.73046875" bestFit="1" customWidth="1"/>
    <col min="60" max="60" width="5.796875" bestFit="1" customWidth="1"/>
    <col min="61" max="64" width="11.73046875" bestFit="1" customWidth="1"/>
    <col min="65" max="65" width="16" bestFit="1" customWidth="1"/>
    <col min="66" max="66" width="11.73046875" bestFit="1" customWidth="1"/>
    <col min="68" max="68" width="23.265625" customWidth="1"/>
    <col min="69" max="69" width="20.1328125" customWidth="1"/>
    <col min="70" max="72" width="13.9296875" bestFit="1" customWidth="1"/>
    <col min="73" max="73" width="12.265625" bestFit="1" customWidth="1"/>
    <col min="74" max="74" width="16.73046875" bestFit="1" customWidth="1"/>
    <col min="75" max="80" width="13.9296875" bestFit="1" customWidth="1"/>
    <col min="81" max="81" width="13.9296875" customWidth="1"/>
    <col min="82" max="86" width="13.9296875" bestFit="1" customWidth="1"/>
    <col min="87" max="87" width="11.73046875" customWidth="1"/>
    <col min="88" max="90" width="11.73046875" bestFit="1" customWidth="1"/>
    <col min="91" max="91" width="12.265625" bestFit="1" customWidth="1"/>
    <col min="92" max="92" width="16" bestFit="1" customWidth="1"/>
    <col min="93" max="98" width="11.73046875" bestFit="1" customWidth="1"/>
    <col min="99" max="99" width="8.3984375" bestFit="1" customWidth="1"/>
    <col min="100" max="100" width="11.73046875" bestFit="1" customWidth="1"/>
    <col min="104" max="104" width="10.1328125" bestFit="1" customWidth="1"/>
    <col min="107" max="107" width="11.73046875" bestFit="1" customWidth="1"/>
  </cols>
  <sheetData>
    <row r="1" spans="1:111" ht="16.149999999999999" thickBot="1" x14ac:dyDescent="0.55000000000000004">
      <c r="A1" s="75"/>
      <c r="B1" s="75"/>
      <c r="C1" s="2"/>
      <c r="D1" s="90" t="s">
        <v>80</v>
      </c>
      <c r="E1" s="3" t="str">
        <f>$A$2</f>
        <v>Mercedes</v>
      </c>
      <c r="F1" s="4" t="s">
        <v>0</v>
      </c>
      <c r="G1" s="3" t="str">
        <f>$B$2</f>
        <v>Hamilton</v>
      </c>
      <c r="H1" s="4" t="s">
        <v>0</v>
      </c>
      <c r="I1" s="3" t="str">
        <f>$B$3</f>
        <v>Bottas</v>
      </c>
      <c r="J1" s="4" t="s">
        <v>0</v>
      </c>
      <c r="K1" s="5" t="str">
        <f>$A$4</f>
        <v>Ferrari</v>
      </c>
      <c r="L1" s="6" t="s">
        <v>0</v>
      </c>
      <c r="M1" s="5" t="str">
        <f>$B$4</f>
        <v>Vettel</v>
      </c>
      <c r="N1" s="6" t="s">
        <v>0</v>
      </c>
      <c r="O1" s="5" t="str">
        <f>$B$5</f>
        <v>Leclerc</v>
      </c>
      <c r="P1" s="6" t="s">
        <v>0</v>
      </c>
      <c r="Q1" s="7" t="str">
        <f>$A$6</f>
        <v>Red Bull</v>
      </c>
      <c r="R1" s="8" t="s">
        <v>0</v>
      </c>
      <c r="S1" s="7" t="str">
        <f>$B$6</f>
        <v>Verstappen</v>
      </c>
      <c r="T1" s="8" t="s">
        <v>0</v>
      </c>
      <c r="U1" s="7" t="str">
        <f>$B$7</f>
        <v>Albon</v>
      </c>
      <c r="V1" s="8" t="s">
        <v>0</v>
      </c>
      <c r="W1" s="9" t="str">
        <f>$A$8</f>
        <v>McLaren</v>
      </c>
      <c r="X1" s="10" t="s">
        <v>0</v>
      </c>
      <c r="Y1" s="9" t="str">
        <f>$B$8</f>
        <v>Sainz</v>
      </c>
      <c r="Z1" s="10" t="s">
        <v>0</v>
      </c>
      <c r="AA1" s="9" t="str">
        <f>$B$9</f>
        <v>Norris</v>
      </c>
      <c r="AB1" s="10" t="s">
        <v>0</v>
      </c>
      <c r="AC1" s="11" t="str">
        <f>$A$10</f>
        <v>Renault</v>
      </c>
      <c r="AD1" s="12" t="s">
        <v>0</v>
      </c>
      <c r="AE1" s="11" t="str">
        <f>$B$10</f>
        <v>Ricciardo</v>
      </c>
      <c r="AF1" s="12" t="s">
        <v>0</v>
      </c>
      <c r="AG1" s="11" t="str">
        <f>$B$11</f>
        <v>Ocon</v>
      </c>
      <c r="AH1" s="12" t="s">
        <v>0</v>
      </c>
      <c r="AI1" s="13" t="str">
        <f>$A$12</f>
        <v>AlphaTauri</v>
      </c>
      <c r="AJ1" s="14" t="s">
        <v>0</v>
      </c>
      <c r="AK1" s="13" t="str">
        <f>$B$12</f>
        <v>Kvyat</v>
      </c>
      <c r="AL1" s="14" t="s">
        <v>0</v>
      </c>
      <c r="AM1" s="13" t="str">
        <f>$B$13</f>
        <v>Gasly</v>
      </c>
      <c r="AN1" s="14" t="s">
        <v>0</v>
      </c>
      <c r="AO1" s="15" t="str">
        <f>$A$14</f>
        <v>Racing Point</v>
      </c>
      <c r="AP1" s="16" t="s">
        <v>0</v>
      </c>
      <c r="AQ1" s="15" t="str">
        <f>$B$14</f>
        <v>Perez</v>
      </c>
      <c r="AR1" s="16" t="s">
        <v>0</v>
      </c>
      <c r="AS1" s="15" t="str">
        <f>$B$15</f>
        <v>Stroll</v>
      </c>
      <c r="AT1" s="16" t="s">
        <v>0</v>
      </c>
      <c r="AU1" s="17" t="str">
        <f>$A$16</f>
        <v>Alfa Romeo</v>
      </c>
      <c r="AV1" s="18" t="s">
        <v>0</v>
      </c>
      <c r="AW1" s="17" t="str">
        <f>$B$16</f>
        <v>Raikkonen</v>
      </c>
      <c r="AX1" s="18" t="s">
        <v>0</v>
      </c>
      <c r="AY1" s="17" t="str">
        <f>$B$17</f>
        <v>Giovanazzi</v>
      </c>
      <c r="AZ1" s="18" t="s">
        <v>0</v>
      </c>
      <c r="BA1" s="19" t="str">
        <f>$A$18</f>
        <v>Haas</v>
      </c>
      <c r="BB1" s="20" t="s">
        <v>0</v>
      </c>
      <c r="BC1" s="19" t="str">
        <f>$B$18</f>
        <v>Grosjean</v>
      </c>
      <c r="BD1" s="20" t="s">
        <v>0</v>
      </c>
      <c r="BE1" s="19" t="str">
        <f>$B$19</f>
        <v>Magnussen</v>
      </c>
      <c r="BF1" s="20" t="s">
        <v>0</v>
      </c>
      <c r="BG1" s="21" t="str">
        <f>$A$20</f>
        <v>Williams</v>
      </c>
      <c r="BH1" s="22" t="s">
        <v>0</v>
      </c>
      <c r="BI1" s="21" t="str">
        <f>$B$20</f>
        <v>Russell</v>
      </c>
      <c r="BJ1" s="22" t="s">
        <v>0</v>
      </c>
      <c r="BK1" s="21" t="str">
        <f>$B$21</f>
        <v>Latifi</v>
      </c>
      <c r="BL1" s="23" t="s">
        <v>0</v>
      </c>
      <c r="BM1" s="89" t="s">
        <v>79</v>
      </c>
      <c r="BN1" s="3" t="str">
        <f>$A$2</f>
        <v>Mercedes</v>
      </c>
      <c r="BO1" s="3" t="str">
        <f>$B$2</f>
        <v>Hamilton</v>
      </c>
      <c r="BP1" s="3" t="str">
        <f>$B$3</f>
        <v>Bottas</v>
      </c>
      <c r="BQ1" s="5" t="str">
        <f>$A$4</f>
        <v>Ferrari</v>
      </c>
      <c r="BR1" s="5" t="str">
        <f>$B$4</f>
        <v>Vettel</v>
      </c>
      <c r="BS1" s="5" t="str">
        <f>$B$5</f>
        <v>Leclerc</v>
      </c>
      <c r="BT1" s="7" t="str">
        <f>$A$6</f>
        <v>Red Bull</v>
      </c>
      <c r="BU1" s="7" t="str">
        <f>$B$6</f>
        <v>Verstappen</v>
      </c>
      <c r="BV1" s="7" t="str">
        <f>$B$7</f>
        <v>Albon</v>
      </c>
      <c r="BW1" s="9" t="str">
        <f>$A$8</f>
        <v>McLaren</v>
      </c>
      <c r="BX1" s="9" t="str">
        <f>$B$8</f>
        <v>Sainz</v>
      </c>
      <c r="BY1" s="9" t="str">
        <f>$B$9</f>
        <v>Norris</v>
      </c>
      <c r="BZ1" s="11" t="str">
        <f>$A$10</f>
        <v>Renault</v>
      </c>
      <c r="CA1" s="11" t="str">
        <f>$B$10</f>
        <v>Ricciardo</v>
      </c>
      <c r="CB1" s="11" t="str">
        <f>$B$11</f>
        <v>Ocon</v>
      </c>
      <c r="CC1" s="13" t="str">
        <f>$A$12</f>
        <v>AlphaTauri</v>
      </c>
      <c r="CD1" s="13" t="str">
        <f>$B$12</f>
        <v>Kvyat</v>
      </c>
      <c r="CE1" s="13" t="str">
        <f>$B$13</f>
        <v>Gasly</v>
      </c>
      <c r="CF1" s="15" t="str">
        <f>$A$14</f>
        <v>Racing Point</v>
      </c>
      <c r="CG1" s="15" t="str">
        <f>$B$14</f>
        <v>Perez</v>
      </c>
      <c r="CH1" s="15" t="str">
        <f>$B$15</f>
        <v>Stroll</v>
      </c>
      <c r="CI1" s="17" t="str">
        <f>$A$16</f>
        <v>Alfa Romeo</v>
      </c>
      <c r="CJ1" s="17" t="str">
        <f>$B$16</f>
        <v>Raikkonen</v>
      </c>
      <c r="CK1" s="17" t="str">
        <f>$B$17</f>
        <v>Giovanazzi</v>
      </c>
      <c r="CL1" s="19" t="str">
        <f>$A$18</f>
        <v>Haas</v>
      </c>
      <c r="CM1" s="19" t="str">
        <f>$B$18</f>
        <v>Grosjean</v>
      </c>
      <c r="CN1" s="19" t="str">
        <f>$B$19</f>
        <v>Magnussen</v>
      </c>
      <c r="CO1" s="21" t="str">
        <f>$A$20</f>
        <v>Williams</v>
      </c>
      <c r="CP1" s="21" t="str">
        <f>$B$20</f>
        <v>Russell</v>
      </c>
      <c r="CQ1" s="21" t="str">
        <f>$B$21</f>
        <v>Latifi</v>
      </c>
      <c r="CV1" s="25" t="str">
        <f>$A$2</f>
        <v>Mercedes</v>
      </c>
      <c r="CW1" s="99">
        <f>SUM(CW25,CW61,CW97,CW133,CW169,CW205,CW241,CW277,CW313,CW349,CW385)</f>
        <v>114</v>
      </c>
      <c r="CX1" s="98" t="str">
        <f>$B$2</f>
        <v>Hamilton</v>
      </c>
      <c r="CY1" s="179">
        <f>SUM(CY25,CY61,CY97,CY133,CY169,CY205,CY241,CY277,CY313,CY349,CY385)</f>
        <v>246</v>
      </c>
      <c r="CZ1" s="179">
        <f t="shared" ref="CZ1:DA1" si="0">SUM(CZ25,CZ61,CZ97,CZ133,CZ169,CZ205,CZ241,CZ277,CZ313,CZ349,CZ385)</f>
        <v>0</v>
      </c>
      <c r="DA1" s="179">
        <f t="shared" si="0"/>
        <v>22</v>
      </c>
      <c r="DB1" s="25" t="str">
        <f>$A$2</f>
        <v>Mercedes</v>
      </c>
      <c r="DC1" s="66">
        <f>SUM((CW1/CW22)*100)</f>
        <v>20.955882352941178</v>
      </c>
      <c r="DD1" s="98" t="str">
        <f>$B$2</f>
        <v>Hamilton</v>
      </c>
      <c r="DE1" s="99">
        <f>SUM((CY1/CY22)*100)</f>
        <v>9.0441176470588225</v>
      </c>
      <c r="DF1" s="99">
        <f>SUM((CZ1/CZ22)*100)</f>
        <v>0</v>
      </c>
      <c r="DG1" s="99">
        <f>SUM((DA1/DA22)*100)</f>
        <v>47.826086956521742</v>
      </c>
    </row>
    <row r="2" spans="1:111" ht="16.149999999999999" thickBot="1" x14ac:dyDescent="0.55000000000000004">
      <c r="A2" s="24" t="s">
        <v>2</v>
      </c>
      <c r="B2" s="25" t="s">
        <v>3</v>
      </c>
      <c r="C2" s="26"/>
      <c r="D2" s="27" t="s">
        <v>4</v>
      </c>
      <c r="E2" s="28">
        <v>66</v>
      </c>
      <c r="F2" s="26">
        <f>E2</f>
        <v>66</v>
      </c>
      <c r="G2" s="28">
        <v>27</v>
      </c>
      <c r="H2" s="26">
        <f>G2</f>
        <v>27</v>
      </c>
      <c r="I2" s="28">
        <v>44</v>
      </c>
      <c r="J2" s="26">
        <f>I2</f>
        <v>44</v>
      </c>
      <c r="K2" s="28">
        <v>42</v>
      </c>
      <c r="L2" s="26">
        <f>K2</f>
        <v>42</v>
      </c>
      <c r="M2" s="28">
        <v>6</v>
      </c>
      <c r="N2" s="26">
        <f>M2</f>
        <v>6</v>
      </c>
      <c r="O2" s="28">
        <v>41</v>
      </c>
      <c r="P2" s="26">
        <f>O2</f>
        <v>41</v>
      </c>
      <c r="Q2" s="28">
        <v>11</v>
      </c>
      <c r="R2" s="26">
        <f>Q2</f>
        <v>11</v>
      </c>
      <c r="S2" s="28">
        <v>-2</v>
      </c>
      <c r="T2" s="26">
        <f>S2</f>
        <v>-2</v>
      </c>
      <c r="U2" s="28">
        <v>3</v>
      </c>
      <c r="V2" s="26">
        <f>U2</f>
        <v>3</v>
      </c>
      <c r="W2" s="28">
        <v>49</v>
      </c>
      <c r="X2" s="26">
        <f>W2</f>
        <v>49</v>
      </c>
      <c r="Y2" s="28">
        <v>23</v>
      </c>
      <c r="Z2" s="26">
        <f>Y2</f>
        <v>23</v>
      </c>
      <c r="AA2" s="28">
        <v>36</v>
      </c>
      <c r="AB2" s="26">
        <f>AA2</f>
        <v>36</v>
      </c>
      <c r="AC2" s="28">
        <v>21</v>
      </c>
      <c r="AD2" s="26">
        <f>AC2</f>
        <v>21</v>
      </c>
      <c r="AE2" s="28">
        <v>-9</v>
      </c>
      <c r="AF2" s="26">
        <f>AE2</f>
        <v>-9</v>
      </c>
      <c r="AG2" s="28">
        <v>20</v>
      </c>
      <c r="AH2" s="26">
        <f>AG2</f>
        <v>20</v>
      </c>
      <c r="AI2" s="28">
        <v>24</v>
      </c>
      <c r="AJ2" s="26">
        <f>AI2</f>
        <v>24</v>
      </c>
      <c r="AK2" s="28">
        <v>5</v>
      </c>
      <c r="AL2" s="26">
        <f>AK2</f>
        <v>5</v>
      </c>
      <c r="AM2" s="28">
        <v>24</v>
      </c>
      <c r="AN2" s="26">
        <f>AM2</f>
        <v>24</v>
      </c>
      <c r="AO2" s="28">
        <v>22</v>
      </c>
      <c r="AP2" s="26">
        <f>AO2</f>
        <v>22</v>
      </c>
      <c r="AQ2" s="28">
        <v>22</v>
      </c>
      <c r="AR2" s="26">
        <f>AQ2</f>
        <v>22</v>
      </c>
      <c r="AS2" s="28">
        <v>-10</v>
      </c>
      <c r="AT2" s="26">
        <f>AS2</f>
        <v>-10</v>
      </c>
      <c r="AU2" s="28">
        <v>15</v>
      </c>
      <c r="AV2" s="26">
        <f>AU2</f>
        <v>15</v>
      </c>
      <c r="AW2" s="28">
        <v>-14</v>
      </c>
      <c r="AX2" s="26">
        <f>AW2</f>
        <v>-14</v>
      </c>
      <c r="AY2" s="28">
        <v>19</v>
      </c>
      <c r="AZ2" s="26">
        <f>AY2</f>
        <v>19</v>
      </c>
      <c r="BA2" s="28">
        <v>3</v>
      </c>
      <c r="BB2" s="26">
        <f>BA2</f>
        <v>3</v>
      </c>
      <c r="BC2" s="28">
        <v>-11</v>
      </c>
      <c r="BD2" s="26">
        <f>BC2</f>
        <v>-11</v>
      </c>
      <c r="BE2" s="28">
        <v>-14</v>
      </c>
      <c r="BF2" s="26">
        <f>BE2</f>
        <v>-14</v>
      </c>
      <c r="BG2" s="28">
        <v>13</v>
      </c>
      <c r="BH2" s="26">
        <f>BG2</f>
        <v>13</v>
      </c>
      <c r="BI2" s="28">
        <v>-12</v>
      </c>
      <c r="BJ2" s="26">
        <f>BI2</f>
        <v>-12</v>
      </c>
      <c r="BK2" s="78">
        <v>15</v>
      </c>
      <c r="BL2" s="67">
        <f>BK2</f>
        <v>15</v>
      </c>
      <c r="BM2" s="1" t="s">
        <v>4</v>
      </c>
      <c r="BN2" s="29">
        <v>32.200000000000003</v>
      </c>
      <c r="BO2" s="29">
        <v>31.3</v>
      </c>
      <c r="BP2" s="29">
        <v>28.4</v>
      </c>
      <c r="BQ2" s="29">
        <v>27.4</v>
      </c>
      <c r="BR2" s="29">
        <v>21.8</v>
      </c>
      <c r="BS2" s="29">
        <v>24.2</v>
      </c>
      <c r="BT2" s="29">
        <v>24.6</v>
      </c>
      <c r="BU2" s="29">
        <v>26.1</v>
      </c>
      <c r="BV2" s="29">
        <v>20.3</v>
      </c>
      <c r="BW2" s="29">
        <v>14.9</v>
      </c>
      <c r="BX2" s="29">
        <v>15.5</v>
      </c>
      <c r="BY2" s="29">
        <v>11.5</v>
      </c>
      <c r="BZ2" s="29">
        <v>12.6</v>
      </c>
      <c r="CA2" s="29">
        <v>14.1</v>
      </c>
      <c r="CB2" s="29">
        <v>12.5</v>
      </c>
      <c r="CC2" s="29">
        <v>13.2</v>
      </c>
      <c r="CD2" s="29">
        <v>9.9</v>
      </c>
      <c r="CE2" s="29">
        <v>10.4</v>
      </c>
      <c r="CF2" s="29">
        <v>10.1</v>
      </c>
      <c r="CG2" s="29">
        <v>9.3000000000000007</v>
      </c>
      <c r="CH2" s="29">
        <v>7.9</v>
      </c>
      <c r="CI2" s="29">
        <v>8.6999999999999993</v>
      </c>
      <c r="CJ2" s="29">
        <v>10.3</v>
      </c>
      <c r="CK2" s="29">
        <v>8.6999999999999993</v>
      </c>
      <c r="CL2" s="29">
        <v>7.8</v>
      </c>
      <c r="CM2" s="29">
        <v>6</v>
      </c>
      <c r="CN2" s="29">
        <v>8.3000000000000007</v>
      </c>
      <c r="CO2" s="29">
        <v>6.5</v>
      </c>
      <c r="CP2" s="76">
        <v>5.9</v>
      </c>
      <c r="CQ2" s="68">
        <v>5.8</v>
      </c>
      <c r="CV2" s="30"/>
      <c r="CW2" s="30"/>
      <c r="CX2" s="100" t="str">
        <f>$B$3</f>
        <v>Bottas</v>
      </c>
      <c r="CY2" s="180">
        <f>SUM(CY26,CY62,CY98,CY134,CY170,CY206,CY242,CY278,CY314,CY350,CY386)</f>
        <v>42</v>
      </c>
      <c r="CZ2" s="180">
        <f t="shared" ref="CZ2:DA2" si="1">SUM(CZ26,CZ62,CZ98,CZ134,CZ170,CZ206,CZ242,CZ278,CZ314,CZ350,CZ386)</f>
        <v>0</v>
      </c>
      <c r="DA2" s="180">
        <f t="shared" si="1"/>
        <v>1</v>
      </c>
      <c r="DB2" s="30"/>
      <c r="DC2" s="72"/>
      <c r="DD2" s="100" t="str">
        <f>$B$3</f>
        <v>Bottas</v>
      </c>
      <c r="DE2" s="30">
        <f>SUM((CY2/CY22)*100)</f>
        <v>1.5441176470588236</v>
      </c>
      <c r="DF2" s="30">
        <f>SUM((CZ2/CZ22)*100)</f>
        <v>0</v>
      </c>
      <c r="DG2" s="30">
        <f>SUM((DA2/DA22)*100)</f>
        <v>2.1739130434782608</v>
      </c>
    </row>
    <row r="3" spans="1:111" ht="16.149999999999999" thickBot="1" x14ac:dyDescent="0.55000000000000004">
      <c r="A3" s="30"/>
      <c r="B3" s="31" t="s">
        <v>5</v>
      </c>
      <c r="C3" s="26"/>
      <c r="D3" s="32" t="s">
        <v>6</v>
      </c>
      <c r="E3" s="28">
        <v>72</v>
      </c>
      <c r="F3" s="26">
        <f t="shared" ref="F3:F18" si="2">F2+E3</f>
        <v>138</v>
      </c>
      <c r="G3" s="28">
        <v>44</v>
      </c>
      <c r="H3" s="26">
        <f t="shared" ref="H3:H18" si="3">H2+G3</f>
        <v>71</v>
      </c>
      <c r="I3" s="28">
        <v>33</v>
      </c>
      <c r="J3" s="26">
        <f t="shared" ref="J3:J18" si="4">J2+I3</f>
        <v>77</v>
      </c>
      <c r="K3" s="28">
        <v>6</v>
      </c>
      <c r="L3" s="26">
        <f t="shared" ref="L3:L18" si="5">L2+K3</f>
        <v>48</v>
      </c>
      <c r="M3" s="28">
        <v>-9</v>
      </c>
      <c r="N3" s="26">
        <f t="shared" ref="N3:N18" si="6">N2+M3</f>
        <v>-3</v>
      </c>
      <c r="O3" s="28">
        <v>-13</v>
      </c>
      <c r="P3" s="26">
        <f t="shared" ref="P3:P18" si="7">P2+O3</f>
        <v>28</v>
      </c>
      <c r="Q3" s="28">
        <v>50</v>
      </c>
      <c r="R3" s="26">
        <f t="shared" ref="R3:R18" si="8">R2+Q3</f>
        <v>61</v>
      </c>
      <c r="S3" s="28">
        <v>31</v>
      </c>
      <c r="T3" s="26">
        <f t="shared" ref="T3:T18" si="9">T2+S3</f>
        <v>29</v>
      </c>
      <c r="U3" s="28">
        <v>24</v>
      </c>
      <c r="V3" s="26">
        <f t="shared" ref="V3:V18" si="10">V2+U3</f>
        <v>27</v>
      </c>
      <c r="W3" s="28">
        <v>31</v>
      </c>
      <c r="X3" s="26">
        <f t="shared" ref="X3:X18" si="11">X2+W3</f>
        <v>80</v>
      </c>
      <c r="Y3" s="28">
        <v>11</v>
      </c>
      <c r="Z3" s="26">
        <f t="shared" ref="Z3:Z18" si="12">Z2+Y3</f>
        <v>34</v>
      </c>
      <c r="AA3" s="28">
        <v>30</v>
      </c>
      <c r="AB3" s="26">
        <f t="shared" ref="AB3:AB18" si="13">AB2+AA3</f>
        <v>66</v>
      </c>
      <c r="AC3" s="28">
        <v>19</v>
      </c>
      <c r="AD3" s="26">
        <f t="shared" ref="AD3:AD18" si="14">AD2+AC3</f>
        <v>40</v>
      </c>
      <c r="AE3" s="28">
        <v>13</v>
      </c>
      <c r="AF3" s="26">
        <f t="shared" ref="AF3:AF18" si="15">AF2+AE3</f>
        <v>4</v>
      </c>
      <c r="AG3" s="28">
        <v>-4</v>
      </c>
      <c r="AH3" s="26">
        <f t="shared" ref="AH3:AH18" si="16">AH2+AG3</f>
        <v>16</v>
      </c>
      <c r="AI3" s="28">
        <v>7</v>
      </c>
      <c r="AJ3" s="26">
        <f t="shared" ref="AJ3:AJ18" si="17">AJ2+AI3</f>
        <v>31</v>
      </c>
      <c r="AK3" s="28">
        <v>13</v>
      </c>
      <c r="AL3" s="26">
        <f t="shared" ref="AL3:AL18" si="18">AL2+AK3</f>
        <v>18</v>
      </c>
      <c r="AM3" s="28">
        <v>-1</v>
      </c>
      <c r="AN3" s="26">
        <f t="shared" ref="AN3:AN18" si="19">AN2+AM3</f>
        <v>23</v>
      </c>
      <c r="AO3" s="28">
        <v>39</v>
      </c>
      <c r="AP3" s="26">
        <f t="shared" ref="AP3:AP18" si="20">AP2+AO3</f>
        <v>61</v>
      </c>
      <c r="AQ3" s="28">
        <v>23</v>
      </c>
      <c r="AR3" s="26">
        <f t="shared" ref="AR3:AR18" si="21">AR2+AQ3</f>
        <v>45</v>
      </c>
      <c r="AS3" s="28">
        <v>21</v>
      </c>
      <c r="AT3" s="26">
        <f t="shared" ref="AT3:AT18" si="22">AT2+AS3</f>
        <v>11</v>
      </c>
      <c r="AU3" s="28">
        <v>24</v>
      </c>
      <c r="AV3" s="26">
        <f t="shared" ref="AV3:AV18" si="23">AV2+AU3</f>
        <v>39</v>
      </c>
      <c r="AW3" s="28">
        <v>17</v>
      </c>
      <c r="AX3" s="26">
        <f t="shared" ref="AX3:AX18" si="24">AX2+AW3</f>
        <v>3</v>
      </c>
      <c r="AY3" s="28">
        <v>12</v>
      </c>
      <c r="AZ3" s="26">
        <f t="shared" ref="AZ3:AZ18" si="25">AZ2+AY3</f>
        <v>31</v>
      </c>
      <c r="BA3" s="28">
        <v>20</v>
      </c>
      <c r="BB3" s="26">
        <f t="shared" ref="BB3:BB18" si="26">BB2+BA3</f>
        <v>23</v>
      </c>
      <c r="BC3" s="28">
        <v>6</v>
      </c>
      <c r="BD3" s="26">
        <f t="shared" ref="BD3:BD18" si="27">BD2+BC3</f>
        <v>-5</v>
      </c>
      <c r="BE3" s="28">
        <v>14</v>
      </c>
      <c r="BF3" s="26">
        <f t="shared" ref="BF3:BF18" si="28">BF2+BE3</f>
        <v>0</v>
      </c>
      <c r="BG3" s="28">
        <v>2</v>
      </c>
      <c r="BH3" s="26">
        <f t="shared" ref="BH3:BH18" si="29">BH2+BG3</f>
        <v>15</v>
      </c>
      <c r="BI3" s="28">
        <v>3</v>
      </c>
      <c r="BJ3" s="26">
        <f t="shared" ref="BJ3:BJ18" si="30">BJ2+BI3</f>
        <v>-9</v>
      </c>
      <c r="BK3" s="28">
        <v>4</v>
      </c>
      <c r="BL3" s="76">
        <f t="shared" ref="BL3:BL18" si="31">BL2+BK3</f>
        <v>19</v>
      </c>
      <c r="BM3" s="69" t="s">
        <v>6</v>
      </c>
      <c r="BN3" s="29">
        <v>32.200000000000003</v>
      </c>
      <c r="BO3" s="29">
        <v>31.3</v>
      </c>
      <c r="BP3" s="29"/>
      <c r="BQ3" s="29"/>
      <c r="BR3" s="29"/>
      <c r="BS3" s="29"/>
      <c r="BT3" s="29"/>
      <c r="BU3" s="29">
        <v>26.1</v>
      </c>
      <c r="BV3" s="29"/>
      <c r="BW3" s="29"/>
      <c r="BX3" s="29"/>
      <c r="BY3" s="29">
        <v>12.4</v>
      </c>
      <c r="BZ3" s="29"/>
      <c r="CA3" s="29">
        <v>13.9</v>
      </c>
      <c r="CB3" s="29"/>
      <c r="CC3" s="29"/>
      <c r="CD3" s="29"/>
      <c r="CE3" s="29"/>
      <c r="CF3" s="29"/>
      <c r="CG3" s="29">
        <v>9.6</v>
      </c>
      <c r="CH3" s="29"/>
      <c r="CI3" s="29"/>
      <c r="CJ3" s="29"/>
      <c r="CK3" s="29"/>
      <c r="CL3" s="29"/>
      <c r="CM3" s="29"/>
      <c r="CN3" s="29"/>
      <c r="CO3" s="29"/>
      <c r="CP3" s="76">
        <v>5.9</v>
      </c>
      <c r="CQ3" s="29"/>
      <c r="CV3" s="34" t="str">
        <f>$A$4</f>
        <v>Ferrari</v>
      </c>
      <c r="CW3" s="99">
        <f>SUM(CW27,CW63,CW99,CW135,CW171,CW207,CW243,CW279,CW315,CW351,CW387)</f>
        <v>54</v>
      </c>
      <c r="CX3" s="34" t="str">
        <f>$B$4</f>
        <v>Vettel</v>
      </c>
      <c r="CY3" s="179">
        <f t="shared" ref="CY3:DA20" si="32">SUM(CY27,CY63,CY99,CY135,CY171,CY207,CY243,CY279,CY315,CY351,CY387)</f>
        <v>49</v>
      </c>
      <c r="CZ3" s="179">
        <f t="shared" si="32"/>
        <v>0</v>
      </c>
      <c r="DA3" s="179">
        <f t="shared" si="32"/>
        <v>1</v>
      </c>
      <c r="DB3" s="34" t="str">
        <f>$A$4</f>
        <v>Ferrari</v>
      </c>
      <c r="DC3" s="66">
        <f>SUM((CW3/CW22)*100)</f>
        <v>9.9264705882352935</v>
      </c>
      <c r="DD3" s="34" t="str">
        <f>$B$4</f>
        <v>Vettel</v>
      </c>
      <c r="DE3" s="99">
        <f>SUM((CY3/CY22)*100)</f>
        <v>1.8014705882352939</v>
      </c>
      <c r="DF3" s="99">
        <f>SUM((CZ3/CZ22)*100)</f>
        <v>0</v>
      </c>
      <c r="DG3" s="99">
        <f>SUM((DA3/DA22)*100)</f>
        <v>2.1739130434782608</v>
      </c>
    </row>
    <row r="4" spans="1:111" ht="16.149999999999999" thickBot="1" x14ac:dyDescent="0.55000000000000004">
      <c r="A4" s="33" t="s">
        <v>7</v>
      </c>
      <c r="B4" s="34" t="s">
        <v>8</v>
      </c>
      <c r="C4" s="26"/>
      <c r="D4" s="32" t="s">
        <v>9</v>
      </c>
      <c r="E4" s="28">
        <v>80</v>
      </c>
      <c r="F4" s="26">
        <f t="shared" si="2"/>
        <v>218</v>
      </c>
      <c r="G4" s="28">
        <v>49</v>
      </c>
      <c r="H4" s="26">
        <f t="shared" si="3"/>
        <v>120</v>
      </c>
      <c r="I4" s="28">
        <v>26</v>
      </c>
      <c r="J4" s="26">
        <f t="shared" si="4"/>
        <v>103</v>
      </c>
      <c r="K4" s="28">
        <v>15</v>
      </c>
      <c r="L4" s="26">
        <f t="shared" si="5"/>
        <v>63</v>
      </c>
      <c r="M4" s="28">
        <v>21</v>
      </c>
      <c r="N4" s="26">
        <f t="shared" si="6"/>
        <v>18</v>
      </c>
      <c r="O4" s="28">
        <v>-1</v>
      </c>
      <c r="P4" s="26">
        <f t="shared" si="7"/>
        <v>27</v>
      </c>
      <c r="Q4" s="28">
        <v>59</v>
      </c>
      <c r="R4" s="26">
        <f t="shared" si="8"/>
        <v>120</v>
      </c>
      <c r="S4" s="28">
        <v>41</v>
      </c>
      <c r="T4" s="26">
        <f t="shared" si="9"/>
        <v>70</v>
      </c>
      <c r="U4" s="28">
        <v>23</v>
      </c>
      <c r="V4" s="26">
        <f t="shared" si="10"/>
        <v>50</v>
      </c>
      <c r="W4" s="28">
        <v>10</v>
      </c>
      <c r="X4" s="26">
        <f t="shared" si="11"/>
        <v>90</v>
      </c>
      <c r="Y4" s="28">
        <v>11</v>
      </c>
      <c r="Z4" s="26">
        <f t="shared" si="12"/>
        <v>45</v>
      </c>
      <c r="AA4" s="28">
        <v>-1</v>
      </c>
      <c r="AB4" s="26">
        <f t="shared" si="13"/>
        <v>65</v>
      </c>
      <c r="AC4" s="28">
        <v>16</v>
      </c>
      <c r="AD4" s="26">
        <f t="shared" si="14"/>
        <v>56</v>
      </c>
      <c r="AE4" s="28">
        <v>18</v>
      </c>
      <c r="AF4" s="26">
        <f t="shared" si="15"/>
        <v>22</v>
      </c>
      <c r="AG4" s="28">
        <v>3</v>
      </c>
      <c r="AH4" s="26">
        <f t="shared" si="16"/>
        <v>19</v>
      </c>
      <c r="AI4" s="28">
        <v>16</v>
      </c>
      <c r="AJ4" s="26">
        <f t="shared" si="17"/>
        <v>47</v>
      </c>
      <c r="AK4" s="28">
        <v>15</v>
      </c>
      <c r="AL4" s="26">
        <f t="shared" si="18"/>
        <v>33</v>
      </c>
      <c r="AM4" s="28">
        <v>-9</v>
      </c>
      <c r="AN4" s="26">
        <f t="shared" si="19"/>
        <v>14</v>
      </c>
      <c r="AO4" s="28">
        <v>33</v>
      </c>
      <c r="AP4" s="26">
        <f t="shared" si="20"/>
        <v>94</v>
      </c>
      <c r="AQ4" s="28">
        <v>11</v>
      </c>
      <c r="AR4" s="26">
        <f t="shared" si="21"/>
        <v>56</v>
      </c>
      <c r="AS4" s="28">
        <v>27</v>
      </c>
      <c r="AT4" s="26">
        <f t="shared" si="22"/>
        <v>38</v>
      </c>
      <c r="AU4" s="28">
        <v>18</v>
      </c>
      <c r="AV4" s="26">
        <f t="shared" si="23"/>
        <v>57</v>
      </c>
      <c r="AW4" s="28">
        <v>15</v>
      </c>
      <c r="AX4" s="26">
        <f t="shared" si="24"/>
        <v>18</v>
      </c>
      <c r="AY4" s="28">
        <v>8</v>
      </c>
      <c r="AZ4" s="26">
        <f t="shared" si="25"/>
        <v>39</v>
      </c>
      <c r="BA4" s="28">
        <v>19</v>
      </c>
      <c r="BB4" s="26">
        <f t="shared" si="26"/>
        <v>42</v>
      </c>
      <c r="BC4" s="28">
        <v>6</v>
      </c>
      <c r="BD4" s="26">
        <f t="shared" si="27"/>
        <v>1</v>
      </c>
      <c r="BE4" s="28">
        <v>18</v>
      </c>
      <c r="BF4" s="26">
        <f t="shared" si="28"/>
        <v>18</v>
      </c>
      <c r="BG4" s="28">
        <v>-3</v>
      </c>
      <c r="BH4" s="26">
        <f t="shared" si="29"/>
        <v>12</v>
      </c>
      <c r="BI4" s="28">
        <v>3</v>
      </c>
      <c r="BJ4" s="26">
        <f t="shared" si="30"/>
        <v>-6</v>
      </c>
      <c r="BK4" s="28">
        <v>-1</v>
      </c>
      <c r="BL4" s="76">
        <f t="shared" si="31"/>
        <v>18</v>
      </c>
      <c r="BM4" s="69" t="s">
        <v>9</v>
      </c>
      <c r="BN4" s="29">
        <v>32.200000000000003</v>
      </c>
      <c r="BO4" s="29">
        <v>31.2</v>
      </c>
      <c r="BP4" s="29"/>
      <c r="BQ4" s="29"/>
      <c r="BR4" s="29"/>
      <c r="BS4" s="29"/>
      <c r="BT4" s="29"/>
      <c r="BU4" s="29">
        <v>26.1</v>
      </c>
      <c r="BV4" s="29"/>
      <c r="BW4" s="29"/>
      <c r="BX4" s="29"/>
      <c r="BY4" s="29">
        <v>12.8</v>
      </c>
      <c r="BZ4" s="29"/>
      <c r="CA4" s="29">
        <v>13.7</v>
      </c>
      <c r="CB4" s="29"/>
      <c r="CC4" s="29"/>
      <c r="CD4" s="29"/>
      <c r="CE4" s="29"/>
      <c r="CF4" s="29"/>
      <c r="CG4" s="29">
        <v>9.8000000000000007</v>
      </c>
      <c r="CH4" s="29"/>
      <c r="CI4" s="29"/>
      <c r="CJ4" s="29"/>
      <c r="CK4" s="29"/>
      <c r="CL4" s="29"/>
      <c r="CM4" s="29"/>
      <c r="CN4" s="29"/>
      <c r="CO4" s="29"/>
      <c r="CP4" s="76">
        <v>5.9</v>
      </c>
      <c r="CQ4" s="29"/>
      <c r="CV4" s="30"/>
      <c r="CW4" s="30"/>
      <c r="CX4" s="35" t="str">
        <f>$B$5</f>
        <v>Leclerc</v>
      </c>
      <c r="CY4" s="180">
        <f t="shared" si="32"/>
        <v>99</v>
      </c>
      <c r="CZ4" s="180">
        <f t="shared" si="32"/>
        <v>0</v>
      </c>
      <c r="DA4" s="180">
        <f t="shared" si="32"/>
        <v>1</v>
      </c>
      <c r="DB4" s="30"/>
      <c r="DC4" s="72"/>
      <c r="DD4" s="35" t="str">
        <f>$B$5</f>
        <v>Leclerc</v>
      </c>
      <c r="DE4" s="30">
        <f>SUM((CY4/CY22)*100)</f>
        <v>3.6397058823529416</v>
      </c>
      <c r="DF4" s="30">
        <f>SUM((CZ4/CZ22)*100)</f>
        <v>0</v>
      </c>
      <c r="DG4" s="30">
        <f>SUM((DA4/DA22)*100)</f>
        <v>2.1739130434782608</v>
      </c>
    </row>
    <row r="5" spans="1:111" ht="16.149999999999999" thickBot="1" x14ac:dyDescent="0.55000000000000004">
      <c r="A5" s="30"/>
      <c r="B5" s="35" t="s">
        <v>10</v>
      </c>
      <c r="C5" s="26"/>
      <c r="D5" s="32" t="s">
        <v>11</v>
      </c>
      <c r="E5" s="28">
        <v>42</v>
      </c>
      <c r="F5" s="26">
        <f t="shared" si="2"/>
        <v>260</v>
      </c>
      <c r="G5" s="28">
        <v>44</v>
      </c>
      <c r="H5" s="26">
        <f t="shared" si="3"/>
        <v>164</v>
      </c>
      <c r="I5" s="28">
        <v>3</v>
      </c>
      <c r="J5" s="26">
        <f t="shared" si="4"/>
        <v>106</v>
      </c>
      <c r="K5" s="28">
        <v>34</v>
      </c>
      <c r="L5" s="26">
        <f t="shared" si="5"/>
        <v>97</v>
      </c>
      <c r="M5" s="28">
        <v>6</v>
      </c>
      <c r="N5" s="26">
        <f t="shared" si="6"/>
        <v>24</v>
      </c>
      <c r="O5" s="28">
        <v>33</v>
      </c>
      <c r="P5" s="26">
        <f t="shared" si="7"/>
        <v>60</v>
      </c>
      <c r="Q5" s="28">
        <v>57</v>
      </c>
      <c r="R5" s="26">
        <f t="shared" si="8"/>
        <v>177</v>
      </c>
      <c r="S5" s="28">
        <v>42</v>
      </c>
      <c r="T5" s="26">
        <f t="shared" si="9"/>
        <v>112</v>
      </c>
      <c r="U5" s="28">
        <v>15</v>
      </c>
      <c r="V5" s="26">
        <f t="shared" si="10"/>
        <v>65</v>
      </c>
      <c r="W5" s="28">
        <v>18</v>
      </c>
      <c r="X5" s="26">
        <f t="shared" si="11"/>
        <v>108</v>
      </c>
      <c r="Y5" s="28">
        <v>-2</v>
      </c>
      <c r="Z5" s="26">
        <f t="shared" si="12"/>
        <v>43</v>
      </c>
      <c r="AA5" s="28">
        <v>25</v>
      </c>
      <c r="AB5" s="26">
        <f t="shared" si="13"/>
        <v>90</v>
      </c>
      <c r="AC5" s="28">
        <v>47</v>
      </c>
      <c r="AD5" s="26">
        <f t="shared" si="14"/>
        <v>103</v>
      </c>
      <c r="AE5" s="28">
        <v>32</v>
      </c>
      <c r="AF5" s="26">
        <f t="shared" si="15"/>
        <v>54</v>
      </c>
      <c r="AG5" s="28">
        <v>20</v>
      </c>
      <c r="AH5" s="26">
        <f t="shared" si="16"/>
        <v>39</v>
      </c>
      <c r="AI5" s="28">
        <v>19</v>
      </c>
      <c r="AJ5" s="26">
        <f t="shared" si="17"/>
        <v>66</v>
      </c>
      <c r="AK5" s="28">
        <v>-13</v>
      </c>
      <c r="AL5" s="26">
        <f t="shared" si="18"/>
        <v>20</v>
      </c>
      <c r="AM5" s="28">
        <v>22</v>
      </c>
      <c r="AN5" s="26">
        <f t="shared" si="19"/>
        <v>36</v>
      </c>
      <c r="AO5" s="28">
        <v>7</v>
      </c>
      <c r="AP5" s="26">
        <f t="shared" si="20"/>
        <v>101</v>
      </c>
      <c r="AQ5" s="28">
        <v>-13</v>
      </c>
      <c r="AR5" s="26">
        <f t="shared" si="21"/>
        <v>43</v>
      </c>
      <c r="AS5" s="28">
        <v>10</v>
      </c>
      <c r="AT5" s="26">
        <f t="shared" si="22"/>
        <v>48</v>
      </c>
      <c r="AU5" s="28">
        <v>5</v>
      </c>
      <c r="AV5" s="26">
        <f t="shared" si="23"/>
        <v>62</v>
      </c>
      <c r="AW5" s="28">
        <v>1</v>
      </c>
      <c r="AX5" s="26">
        <f t="shared" si="24"/>
        <v>19</v>
      </c>
      <c r="AY5" s="28">
        <v>9</v>
      </c>
      <c r="AZ5" s="26">
        <f t="shared" si="25"/>
        <v>48</v>
      </c>
      <c r="BA5" s="28">
        <v>5</v>
      </c>
      <c r="BB5" s="26">
        <f t="shared" si="26"/>
        <v>47</v>
      </c>
      <c r="BC5" s="28">
        <v>7</v>
      </c>
      <c r="BD5" s="26">
        <f t="shared" si="27"/>
        <v>8</v>
      </c>
      <c r="BE5" s="28">
        <v>-12</v>
      </c>
      <c r="BF5" s="26">
        <f t="shared" si="28"/>
        <v>6</v>
      </c>
      <c r="BG5" s="28">
        <v>21</v>
      </c>
      <c r="BH5" s="26">
        <f t="shared" si="29"/>
        <v>33</v>
      </c>
      <c r="BI5" s="28">
        <v>18</v>
      </c>
      <c r="BJ5" s="26">
        <f t="shared" si="30"/>
        <v>12</v>
      </c>
      <c r="BK5" s="28">
        <v>8</v>
      </c>
      <c r="BL5" s="76">
        <f t="shared" si="31"/>
        <v>26</v>
      </c>
      <c r="BM5" s="69" t="s">
        <v>11</v>
      </c>
      <c r="BN5" s="29">
        <v>32.299999999999997</v>
      </c>
      <c r="BO5" s="29">
        <v>31.3</v>
      </c>
      <c r="BP5" s="29"/>
      <c r="BQ5" s="29"/>
      <c r="BR5" s="29"/>
      <c r="BS5" s="29"/>
      <c r="BT5" s="29"/>
      <c r="BU5" s="29">
        <v>26</v>
      </c>
      <c r="BV5" s="29"/>
      <c r="BW5" s="29"/>
      <c r="BX5" s="29"/>
      <c r="BY5" s="29">
        <v>12.9</v>
      </c>
      <c r="BZ5" s="29"/>
      <c r="CA5" s="29">
        <v>13.7</v>
      </c>
      <c r="CB5" s="29"/>
      <c r="CC5" s="29"/>
      <c r="CD5" s="29"/>
      <c r="CE5" s="29"/>
      <c r="CF5" s="29"/>
      <c r="CG5" s="29">
        <v>9.8000000000000007</v>
      </c>
      <c r="CH5" s="29"/>
      <c r="CI5" s="29"/>
      <c r="CJ5" s="29"/>
      <c r="CK5" s="29"/>
      <c r="CL5" s="29"/>
      <c r="CM5" s="29"/>
      <c r="CN5" s="29"/>
      <c r="CO5" s="29"/>
      <c r="CP5" s="76">
        <v>5.9</v>
      </c>
      <c r="CQ5" s="29"/>
      <c r="CV5" s="101" t="str">
        <f>$A$6</f>
        <v>Red Bull</v>
      </c>
      <c r="CW5" s="99">
        <f>SUM(CW29,CW65,CW101,CW137,CW173,CW209,CW245,CW281,CW317,CW353,CW389)</f>
        <v>81</v>
      </c>
      <c r="CX5" s="101" t="str">
        <f>$B$6</f>
        <v>Verstappen</v>
      </c>
      <c r="CY5" s="179">
        <f t="shared" si="32"/>
        <v>236</v>
      </c>
      <c r="CZ5" s="179">
        <f t="shared" si="32"/>
        <v>0</v>
      </c>
      <c r="DA5" s="179">
        <f t="shared" si="32"/>
        <v>7</v>
      </c>
      <c r="DB5" s="101" t="str">
        <f>$A$6</f>
        <v>Red Bull</v>
      </c>
      <c r="DC5" s="66">
        <f>SUM((CW5/CW22)*100)</f>
        <v>14.88970588235294</v>
      </c>
      <c r="DD5" s="101" t="str">
        <f>$B$6</f>
        <v>Verstappen</v>
      </c>
      <c r="DE5" s="99">
        <f>SUM((CY5/CY22)*100)</f>
        <v>8.6764705882352935</v>
      </c>
      <c r="DF5" s="99">
        <f>SUM((CZ5/CZ22)*100)</f>
        <v>0</v>
      </c>
      <c r="DG5" s="99">
        <f>SUM((DA5/DA22)*100)</f>
        <v>15.217391304347828</v>
      </c>
    </row>
    <row r="6" spans="1:111" ht="16.149999999999999" thickBot="1" x14ac:dyDescent="0.55000000000000004">
      <c r="A6" s="36" t="s">
        <v>12</v>
      </c>
      <c r="B6" s="37" t="s">
        <v>13</v>
      </c>
      <c r="C6" s="26"/>
      <c r="D6" s="32" t="s">
        <v>14</v>
      </c>
      <c r="E6" s="28">
        <v>56</v>
      </c>
      <c r="F6" s="26">
        <f t="shared" si="2"/>
        <v>316</v>
      </c>
      <c r="G6" s="28">
        <v>54</v>
      </c>
      <c r="H6" s="26">
        <f t="shared" si="3"/>
        <v>218</v>
      </c>
      <c r="I6" s="28">
        <v>32</v>
      </c>
      <c r="J6" s="26">
        <f t="shared" si="4"/>
        <v>138</v>
      </c>
      <c r="K6" s="28">
        <v>29</v>
      </c>
      <c r="L6" s="26">
        <f t="shared" si="5"/>
        <v>126</v>
      </c>
      <c r="M6" s="28">
        <v>2</v>
      </c>
      <c r="N6" s="26">
        <f t="shared" si="6"/>
        <v>26</v>
      </c>
      <c r="O6" s="28">
        <v>32</v>
      </c>
      <c r="P6" s="26">
        <f t="shared" si="7"/>
        <v>92</v>
      </c>
      <c r="Q6" s="28">
        <v>66</v>
      </c>
      <c r="R6" s="26">
        <f t="shared" si="8"/>
        <v>243</v>
      </c>
      <c r="S6" s="28">
        <v>52</v>
      </c>
      <c r="T6" s="26">
        <f t="shared" si="9"/>
        <v>164</v>
      </c>
      <c r="U6" s="28">
        <v>24</v>
      </c>
      <c r="V6" s="26">
        <f t="shared" si="10"/>
        <v>89</v>
      </c>
      <c r="W6" s="28">
        <v>11</v>
      </c>
      <c r="X6" s="26">
        <f t="shared" si="11"/>
        <v>119</v>
      </c>
      <c r="Y6" s="28">
        <v>2</v>
      </c>
      <c r="Z6" s="26">
        <f t="shared" si="12"/>
        <v>45</v>
      </c>
      <c r="AA6" s="28">
        <v>19</v>
      </c>
      <c r="AB6" s="26">
        <f t="shared" si="13"/>
        <v>109</v>
      </c>
      <c r="AC6" s="28">
        <v>17</v>
      </c>
      <c r="AD6" s="26">
        <f t="shared" si="14"/>
        <v>120</v>
      </c>
      <c r="AE6" s="28">
        <v>2</v>
      </c>
      <c r="AF6" s="26">
        <f t="shared" si="15"/>
        <v>56</v>
      </c>
      <c r="AG6" s="28">
        <v>20</v>
      </c>
      <c r="AH6" s="26">
        <f t="shared" si="16"/>
        <v>59</v>
      </c>
      <c r="AI6" s="28">
        <v>13</v>
      </c>
      <c r="AJ6" s="26">
        <f t="shared" si="17"/>
        <v>79</v>
      </c>
      <c r="AK6" s="28">
        <v>16</v>
      </c>
      <c r="AL6" s="26">
        <f t="shared" si="18"/>
        <v>36</v>
      </c>
      <c r="AM6" s="28">
        <v>2</v>
      </c>
      <c r="AN6" s="26">
        <f t="shared" si="19"/>
        <v>38</v>
      </c>
      <c r="AO6" s="28">
        <v>27</v>
      </c>
      <c r="AP6" s="26">
        <f t="shared" si="20"/>
        <v>128</v>
      </c>
      <c r="AQ6" s="28">
        <v>12</v>
      </c>
      <c r="AR6" s="26">
        <f t="shared" si="21"/>
        <v>55</v>
      </c>
      <c r="AS6" s="28">
        <v>20</v>
      </c>
      <c r="AT6" s="26">
        <f t="shared" si="22"/>
        <v>68</v>
      </c>
      <c r="AU6" s="28">
        <v>18</v>
      </c>
      <c r="AV6" s="26">
        <f t="shared" si="23"/>
        <v>80</v>
      </c>
      <c r="AW6" s="28">
        <v>15</v>
      </c>
      <c r="AX6" s="26">
        <f t="shared" si="24"/>
        <v>34</v>
      </c>
      <c r="AY6" s="28">
        <v>8</v>
      </c>
      <c r="AZ6" s="26">
        <f t="shared" si="25"/>
        <v>56</v>
      </c>
      <c r="BA6" s="28">
        <v>1</v>
      </c>
      <c r="BB6" s="26">
        <f t="shared" si="26"/>
        <v>48</v>
      </c>
      <c r="BC6" s="28">
        <v>5</v>
      </c>
      <c r="BD6" s="26">
        <f t="shared" si="27"/>
        <v>13</v>
      </c>
      <c r="BE6" s="28">
        <v>-14</v>
      </c>
      <c r="BF6" s="26">
        <f t="shared" si="28"/>
        <v>-8</v>
      </c>
      <c r="BG6" s="28">
        <v>1</v>
      </c>
      <c r="BH6" s="26">
        <f t="shared" si="29"/>
        <v>34</v>
      </c>
      <c r="BI6" s="28">
        <v>5</v>
      </c>
      <c r="BJ6" s="26">
        <f t="shared" si="30"/>
        <v>17</v>
      </c>
      <c r="BK6" s="28">
        <v>1</v>
      </c>
      <c r="BL6" s="76">
        <f t="shared" si="31"/>
        <v>27</v>
      </c>
      <c r="BM6" s="69" t="s">
        <v>14</v>
      </c>
      <c r="BN6" s="29">
        <v>32.299999999999997</v>
      </c>
      <c r="BO6" s="29">
        <v>31.3</v>
      </c>
      <c r="BP6" s="29">
        <v>29.7</v>
      </c>
      <c r="BQ6" s="29">
        <v>26.2</v>
      </c>
      <c r="BR6" s="29">
        <v>20.8</v>
      </c>
      <c r="BS6" s="29">
        <v>23.6</v>
      </c>
      <c r="BT6" s="29">
        <v>24.2</v>
      </c>
      <c r="BU6" s="29">
        <v>26</v>
      </c>
      <c r="BV6" s="29">
        <v>20.8</v>
      </c>
      <c r="BW6" s="29">
        <v>15.9</v>
      </c>
      <c r="BX6" s="29">
        <v>15.4</v>
      </c>
      <c r="BY6" s="29">
        <v>13</v>
      </c>
      <c r="BZ6" s="29">
        <v>12.4</v>
      </c>
      <c r="CA6" s="29">
        <v>13.7</v>
      </c>
      <c r="CB6" s="29">
        <v>12.1</v>
      </c>
      <c r="CC6" s="29">
        <v>12.6</v>
      </c>
      <c r="CD6" s="29">
        <v>9.6</v>
      </c>
      <c r="CE6" s="29">
        <v>10.3</v>
      </c>
      <c r="CF6" s="29">
        <v>10.9</v>
      </c>
      <c r="CG6" s="29">
        <v>9.8000000000000007</v>
      </c>
      <c r="CH6" s="29">
        <v>10.4</v>
      </c>
      <c r="CI6" s="29">
        <v>8.3000000000000007</v>
      </c>
      <c r="CJ6" s="29">
        <v>9.6</v>
      </c>
      <c r="CK6" s="29">
        <v>8.9</v>
      </c>
      <c r="CL6" s="29">
        <v>7.7</v>
      </c>
      <c r="CM6" s="29">
        <v>5.7</v>
      </c>
      <c r="CN6" s="29">
        <v>7.8</v>
      </c>
      <c r="CO6" s="29">
        <v>6.4</v>
      </c>
      <c r="CP6" s="76">
        <v>5.9</v>
      </c>
      <c r="CQ6" s="29">
        <v>6.6</v>
      </c>
      <c r="CV6" s="30"/>
      <c r="CW6" s="30"/>
      <c r="CX6" s="102" t="str">
        <f>$B$7</f>
        <v>Albon</v>
      </c>
      <c r="CY6" s="180">
        <f t="shared" si="32"/>
        <v>76</v>
      </c>
      <c r="CZ6" s="180">
        <f t="shared" si="32"/>
        <v>0</v>
      </c>
      <c r="DA6" s="180">
        <f t="shared" si="32"/>
        <v>0</v>
      </c>
      <c r="DB6" s="30"/>
      <c r="DC6" s="72"/>
      <c r="DD6" s="102" t="str">
        <f>$B$7</f>
        <v>Albon</v>
      </c>
      <c r="DE6" s="30">
        <f>SUM((CY6/CY22)*100)</f>
        <v>2.7941176470588238</v>
      </c>
      <c r="DF6" s="30">
        <f>SUM((CZ6/CZ22)*100)</f>
        <v>0</v>
      </c>
      <c r="DG6" s="30">
        <f>SUM((DA6/DA22)*100)</f>
        <v>0</v>
      </c>
    </row>
    <row r="7" spans="1:111" ht="16.149999999999999" thickBot="1" x14ac:dyDescent="0.55000000000000004">
      <c r="A7" s="30"/>
      <c r="B7" s="38" t="s">
        <v>15</v>
      </c>
      <c r="C7" s="26"/>
      <c r="D7" s="32" t="s">
        <v>16</v>
      </c>
      <c r="E7" s="28">
        <v>70</v>
      </c>
      <c r="F7" s="26">
        <f t="shared" si="2"/>
        <v>386</v>
      </c>
      <c r="G7" s="28">
        <v>44</v>
      </c>
      <c r="H7" s="26">
        <f t="shared" si="3"/>
        <v>262</v>
      </c>
      <c r="I7" s="28">
        <v>31</v>
      </c>
      <c r="J7" s="26">
        <f t="shared" si="4"/>
        <v>169</v>
      </c>
      <c r="K7" s="28">
        <v>22</v>
      </c>
      <c r="L7" s="26">
        <f t="shared" si="5"/>
        <v>148</v>
      </c>
      <c r="M7" s="28">
        <v>20</v>
      </c>
      <c r="N7" s="26">
        <f t="shared" si="6"/>
        <v>46</v>
      </c>
      <c r="O7" s="28">
        <v>-8</v>
      </c>
      <c r="P7" s="26">
        <f t="shared" si="7"/>
        <v>84</v>
      </c>
      <c r="Q7" s="28">
        <v>41</v>
      </c>
      <c r="R7" s="26">
        <f t="shared" si="8"/>
        <v>284</v>
      </c>
      <c r="S7" s="28">
        <v>47</v>
      </c>
      <c r="T7" s="26">
        <f t="shared" si="9"/>
        <v>211</v>
      </c>
      <c r="U7" s="28">
        <v>19</v>
      </c>
      <c r="V7" s="26">
        <f t="shared" si="10"/>
        <v>108</v>
      </c>
      <c r="W7" s="28">
        <v>22</v>
      </c>
      <c r="X7" s="26">
        <f t="shared" si="11"/>
        <v>141</v>
      </c>
      <c r="Y7" s="28">
        <v>23</v>
      </c>
      <c r="Z7" s="26">
        <f t="shared" si="12"/>
        <v>68</v>
      </c>
      <c r="AA7" s="28">
        <v>4</v>
      </c>
      <c r="AB7" s="26">
        <f t="shared" si="13"/>
        <v>113</v>
      </c>
      <c r="AC7" s="28">
        <v>14</v>
      </c>
      <c r="AD7" s="26">
        <f t="shared" si="14"/>
        <v>134</v>
      </c>
      <c r="AE7" s="28">
        <v>12</v>
      </c>
      <c r="AF7" s="26">
        <f t="shared" si="15"/>
        <v>68</v>
      </c>
      <c r="AG7" s="28">
        <v>7</v>
      </c>
      <c r="AH7" s="26">
        <f t="shared" si="16"/>
        <v>66</v>
      </c>
      <c r="AI7" s="28">
        <v>12</v>
      </c>
      <c r="AJ7" s="26">
        <f t="shared" si="17"/>
        <v>91</v>
      </c>
      <c r="AK7" s="28">
        <v>3</v>
      </c>
      <c r="AL7" s="26">
        <f t="shared" si="18"/>
        <v>39</v>
      </c>
      <c r="AM7" s="28">
        <v>14</v>
      </c>
      <c r="AN7" s="26">
        <f t="shared" si="19"/>
        <v>52</v>
      </c>
      <c r="AO7" s="28">
        <v>43</v>
      </c>
      <c r="AP7" s="26">
        <f t="shared" si="20"/>
        <v>171</v>
      </c>
      <c r="AQ7" s="28">
        <v>21</v>
      </c>
      <c r="AR7" s="26">
        <f t="shared" si="21"/>
        <v>76</v>
      </c>
      <c r="AS7" s="28">
        <v>37</v>
      </c>
      <c r="AT7" s="26">
        <f t="shared" si="22"/>
        <v>105</v>
      </c>
      <c r="AU7" s="28">
        <v>13</v>
      </c>
      <c r="AV7" s="26">
        <f t="shared" si="23"/>
        <v>93</v>
      </c>
      <c r="AW7" s="28">
        <v>8</v>
      </c>
      <c r="AX7" s="26">
        <f t="shared" si="24"/>
        <v>42</v>
      </c>
      <c r="AY7" s="28">
        <v>10</v>
      </c>
      <c r="AZ7" s="26">
        <f t="shared" si="25"/>
        <v>66</v>
      </c>
      <c r="BA7" s="28">
        <v>4</v>
      </c>
      <c r="BB7" s="26">
        <f t="shared" si="26"/>
        <v>52</v>
      </c>
      <c r="BC7" s="28">
        <v>0</v>
      </c>
      <c r="BD7" s="26">
        <f t="shared" si="27"/>
        <v>13</v>
      </c>
      <c r="BE7" s="28">
        <v>9</v>
      </c>
      <c r="BF7" s="26">
        <f t="shared" si="28"/>
        <v>1</v>
      </c>
      <c r="BG7" s="28">
        <v>8</v>
      </c>
      <c r="BH7" s="26">
        <f t="shared" si="29"/>
        <v>42</v>
      </c>
      <c r="BI7" s="28">
        <v>9</v>
      </c>
      <c r="BJ7" s="26">
        <f t="shared" si="30"/>
        <v>26</v>
      </c>
      <c r="BK7" s="28">
        <v>4</v>
      </c>
      <c r="BL7" s="76">
        <f t="shared" si="31"/>
        <v>31</v>
      </c>
      <c r="BM7" s="69" t="s">
        <v>16</v>
      </c>
      <c r="BN7" s="29">
        <v>32.299999999999997</v>
      </c>
      <c r="BO7" s="29">
        <v>31.3</v>
      </c>
      <c r="BP7" s="29"/>
      <c r="BQ7" s="29"/>
      <c r="BR7" s="29"/>
      <c r="BS7" s="29"/>
      <c r="BT7" s="29"/>
      <c r="BU7" s="29">
        <v>26</v>
      </c>
      <c r="BV7" s="29">
        <v>20.7</v>
      </c>
      <c r="BW7" s="29"/>
      <c r="BX7" s="29"/>
      <c r="BY7" s="29">
        <v>13</v>
      </c>
      <c r="BZ7" s="29"/>
      <c r="CA7" s="29">
        <v>13.8</v>
      </c>
      <c r="CB7" s="29"/>
      <c r="CC7" s="29"/>
      <c r="CD7" s="29"/>
      <c r="CE7" s="29"/>
      <c r="CF7" s="29"/>
      <c r="CG7" s="29">
        <v>9.9</v>
      </c>
      <c r="CH7" s="29">
        <v>10.4</v>
      </c>
      <c r="CI7" s="29"/>
      <c r="CJ7" s="29"/>
      <c r="CK7" s="29"/>
      <c r="CL7" s="29"/>
      <c r="CM7" s="29"/>
      <c r="CN7" s="29"/>
      <c r="CO7" s="29"/>
      <c r="CP7" s="76">
        <v>5.9</v>
      </c>
      <c r="CQ7" s="29"/>
      <c r="CV7" s="40" t="str">
        <f>$A$8</f>
        <v>McLaren</v>
      </c>
      <c r="CW7" s="99">
        <f>SUM(CW31,CW67,CW103,CW139,CW175,CW211,CW247,CW283,CW319,CW355,CW391)</f>
        <v>78</v>
      </c>
      <c r="CX7" s="40" t="str">
        <f>$B$8</f>
        <v>Sainz</v>
      </c>
      <c r="CY7" s="179">
        <f t="shared" si="32"/>
        <v>185</v>
      </c>
      <c r="CZ7" s="179">
        <f t="shared" si="32"/>
        <v>75</v>
      </c>
      <c r="DA7" s="179">
        <f t="shared" si="32"/>
        <v>0</v>
      </c>
      <c r="DB7" s="40" t="str">
        <f>$A$8</f>
        <v>McLaren</v>
      </c>
      <c r="DC7" s="66">
        <f>SUM((CW7/CW22)*100)</f>
        <v>14.338235294117647</v>
      </c>
      <c r="DD7" s="40" t="str">
        <f>$B$8</f>
        <v>Sainz</v>
      </c>
      <c r="DE7" s="99">
        <f>SUM((CY7/CY22)*100)</f>
        <v>6.8014705882352935</v>
      </c>
      <c r="DF7" s="99">
        <f>SUM((CZ7/CZ22)*100)</f>
        <v>13.786764705882353</v>
      </c>
      <c r="DG7" s="99">
        <f>SUM((DA7/DA22)*100)</f>
        <v>0</v>
      </c>
    </row>
    <row r="8" spans="1:111" ht="16.149999999999999" thickBot="1" x14ac:dyDescent="0.55000000000000004">
      <c r="A8" s="39" t="s">
        <v>17</v>
      </c>
      <c r="B8" s="40" t="s">
        <v>18</v>
      </c>
      <c r="C8" s="26"/>
      <c r="D8" s="32" t="s">
        <v>19</v>
      </c>
      <c r="E8" s="28">
        <v>80</v>
      </c>
      <c r="F8" s="26">
        <f t="shared" si="2"/>
        <v>466</v>
      </c>
      <c r="G8" s="28">
        <v>44</v>
      </c>
      <c r="H8" s="26">
        <f t="shared" si="3"/>
        <v>306</v>
      </c>
      <c r="I8" s="28">
        <v>31</v>
      </c>
      <c r="J8" s="26">
        <f t="shared" si="4"/>
        <v>200</v>
      </c>
      <c r="K8" s="28">
        <v>7</v>
      </c>
      <c r="L8" s="26">
        <f t="shared" si="5"/>
        <v>155</v>
      </c>
      <c r="M8" s="28">
        <v>8</v>
      </c>
      <c r="N8" s="26">
        <f t="shared" si="6"/>
        <v>54</v>
      </c>
      <c r="O8" s="28">
        <v>4</v>
      </c>
      <c r="P8" s="26">
        <f t="shared" si="7"/>
        <v>88</v>
      </c>
      <c r="Q8" s="28">
        <v>58</v>
      </c>
      <c r="R8" s="26">
        <f t="shared" si="8"/>
        <v>342</v>
      </c>
      <c r="S8" s="28">
        <v>32</v>
      </c>
      <c r="T8" s="26">
        <f t="shared" si="9"/>
        <v>243</v>
      </c>
      <c r="U8" s="28">
        <v>16</v>
      </c>
      <c r="V8" s="26">
        <f t="shared" si="10"/>
        <v>124</v>
      </c>
      <c r="W8" s="28">
        <v>24</v>
      </c>
      <c r="X8" s="26">
        <f t="shared" si="11"/>
        <v>165</v>
      </c>
      <c r="Y8" s="28">
        <v>-6</v>
      </c>
      <c r="Z8" s="26">
        <f t="shared" si="12"/>
        <v>62</v>
      </c>
      <c r="AA8" s="28">
        <v>20</v>
      </c>
      <c r="AB8" s="26">
        <f t="shared" si="13"/>
        <v>133</v>
      </c>
      <c r="AC8" s="28">
        <v>44</v>
      </c>
      <c r="AD8" s="26">
        <f t="shared" si="14"/>
        <v>178</v>
      </c>
      <c r="AE8" s="28">
        <v>33</v>
      </c>
      <c r="AF8" s="26">
        <f t="shared" si="15"/>
        <v>101</v>
      </c>
      <c r="AG8" s="28">
        <v>21</v>
      </c>
      <c r="AH8" s="26">
        <f t="shared" si="16"/>
        <v>87</v>
      </c>
      <c r="AI8" s="28">
        <v>18</v>
      </c>
      <c r="AJ8" s="26">
        <f t="shared" si="17"/>
        <v>109</v>
      </c>
      <c r="AK8" s="28">
        <v>5</v>
      </c>
      <c r="AL8" s="26">
        <f t="shared" si="18"/>
        <v>44</v>
      </c>
      <c r="AM8" s="28">
        <v>18</v>
      </c>
      <c r="AN8" s="26">
        <f t="shared" si="19"/>
        <v>70</v>
      </c>
      <c r="AO8" s="28">
        <v>27</v>
      </c>
      <c r="AP8" s="26">
        <f t="shared" si="20"/>
        <v>198</v>
      </c>
      <c r="AQ8" s="28">
        <v>6</v>
      </c>
      <c r="AR8" s="26">
        <f t="shared" si="21"/>
        <v>82</v>
      </c>
      <c r="AS8" s="28">
        <v>16</v>
      </c>
      <c r="AT8" s="26">
        <f t="shared" si="22"/>
        <v>121</v>
      </c>
      <c r="AU8" s="28">
        <v>11</v>
      </c>
      <c r="AV8" s="26">
        <f t="shared" si="23"/>
        <v>104</v>
      </c>
      <c r="AW8" s="28">
        <v>15</v>
      </c>
      <c r="AX8" s="26">
        <f t="shared" si="24"/>
        <v>57</v>
      </c>
      <c r="AY8" s="28">
        <v>-14</v>
      </c>
      <c r="AZ8" s="26">
        <f t="shared" si="25"/>
        <v>52</v>
      </c>
      <c r="BA8" s="28">
        <v>14</v>
      </c>
      <c r="BB8" s="26">
        <f t="shared" si="26"/>
        <v>66</v>
      </c>
      <c r="BC8" s="28">
        <v>11</v>
      </c>
      <c r="BD8" s="26">
        <f t="shared" si="27"/>
        <v>24</v>
      </c>
      <c r="BE8" s="28">
        <v>8</v>
      </c>
      <c r="BF8" s="26">
        <f t="shared" si="28"/>
        <v>9</v>
      </c>
      <c r="BG8" s="28">
        <v>10</v>
      </c>
      <c r="BH8" s="26">
        <f t="shared" si="29"/>
        <v>52</v>
      </c>
      <c r="BI8" s="28">
        <v>-11</v>
      </c>
      <c r="BJ8" s="26">
        <f t="shared" si="30"/>
        <v>15</v>
      </c>
      <c r="BK8" s="28">
        <v>11</v>
      </c>
      <c r="BL8" s="76">
        <f t="shared" si="31"/>
        <v>42</v>
      </c>
      <c r="BM8" s="69" t="s">
        <v>19</v>
      </c>
      <c r="BN8" s="29">
        <v>32.299999999999997</v>
      </c>
      <c r="BO8" s="29">
        <v>31.4</v>
      </c>
      <c r="BP8" s="29">
        <v>29.5</v>
      </c>
      <c r="BQ8" s="29">
        <v>26</v>
      </c>
      <c r="BR8" s="29">
        <v>20.6</v>
      </c>
      <c r="BS8" s="29">
        <v>23.5</v>
      </c>
      <c r="BT8" s="29">
        <v>24.2</v>
      </c>
      <c r="BU8" s="29">
        <v>26.1</v>
      </c>
      <c r="BV8" s="29">
        <v>20.7</v>
      </c>
      <c r="BW8" s="29">
        <v>15.7</v>
      </c>
      <c r="BX8" s="29">
        <v>15.3</v>
      </c>
      <c r="BY8" s="29">
        <v>13</v>
      </c>
      <c r="BZ8" s="29">
        <v>12.3</v>
      </c>
      <c r="CA8" s="29">
        <v>13.8</v>
      </c>
      <c r="CB8" s="29">
        <v>12.1</v>
      </c>
      <c r="CC8" s="29">
        <v>12.5</v>
      </c>
      <c r="CD8" s="29">
        <v>9.5</v>
      </c>
      <c r="CE8" s="29">
        <v>10.4</v>
      </c>
      <c r="CF8" s="29">
        <v>11.1</v>
      </c>
      <c r="CG8" s="29">
        <v>9.9</v>
      </c>
      <c r="CH8" s="29">
        <v>10.6</v>
      </c>
      <c r="CI8" s="29">
        <v>8.1999999999999993</v>
      </c>
      <c r="CJ8" s="29">
        <v>9.5</v>
      </c>
      <c r="CK8" s="29">
        <v>8.9</v>
      </c>
      <c r="CL8" s="29">
        <v>7.9</v>
      </c>
      <c r="CM8" s="29">
        <v>5.7</v>
      </c>
      <c r="CN8" s="29">
        <v>7.7</v>
      </c>
      <c r="CO8" s="29">
        <v>6.3</v>
      </c>
      <c r="CP8" s="76">
        <v>5.9</v>
      </c>
      <c r="CQ8" s="29">
        <v>6.7</v>
      </c>
      <c r="CV8" s="30"/>
      <c r="CW8" s="30"/>
      <c r="CX8" s="41" t="str">
        <f>$B$9</f>
        <v>Norris</v>
      </c>
      <c r="CY8" s="180">
        <f t="shared" si="32"/>
        <v>246</v>
      </c>
      <c r="CZ8" s="180">
        <f t="shared" si="32"/>
        <v>117</v>
      </c>
      <c r="DA8" s="180">
        <f t="shared" si="32"/>
        <v>2</v>
      </c>
      <c r="DB8" s="30"/>
      <c r="DC8" s="72"/>
      <c r="DD8" s="41" t="str">
        <f>$B$9</f>
        <v>Norris</v>
      </c>
      <c r="DE8" s="30">
        <f>SUM((CY8/CY22)*100)</f>
        <v>9.0441176470588225</v>
      </c>
      <c r="DF8" s="30">
        <f>SUM((CZ8/CZ22)*100)</f>
        <v>21.507352941176471</v>
      </c>
      <c r="DG8" s="30">
        <f>SUM((DA8/DA22)*100)</f>
        <v>4.3478260869565215</v>
      </c>
    </row>
    <row r="9" spans="1:111" ht="16.149999999999999" thickBot="1" x14ac:dyDescent="0.55000000000000004">
      <c r="A9" s="30"/>
      <c r="B9" s="41" t="s">
        <v>20</v>
      </c>
      <c r="C9" s="26"/>
      <c r="D9" s="32" t="s">
        <v>21</v>
      </c>
      <c r="E9" s="28">
        <v>27</v>
      </c>
      <c r="F9" s="26">
        <f t="shared" si="2"/>
        <v>493</v>
      </c>
      <c r="G9" s="28">
        <v>17</v>
      </c>
      <c r="H9" s="26">
        <f t="shared" si="3"/>
        <v>323</v>
      </c>
      <c r="I9" s="28">
        <v>20</v>
      </c>
      <c r="J9" s="26">
        <f t="shared" si="4"/>
        <v>220</v>
      </c>
      <c r="K9" s="28">
        <v>3</v>
      </c>
      <c r="L9" s="26">
        <f t="shared" si="5"/>
        <v>158</v>
      </c>
      <c r="M9" s="28">
        <v>-14</v>
      </c>
      <c r="N9" s="26">
        <f t="shared" si="6"/>
        <v>40</v>
      </c>
      <c r="O9" s="28">
        <v>-11</v>
      </c>
      <c r="P9" s="26">
        <f t="shared" si="7"/>
        <v>77</v>
      </c>
      <c r="Q9" s="28">
        <v>5</v>
      </c>
      <c r="R9" s="26">
        <f t="shared" si="8"/>
        <v>347</v>
      </c>
      <c r="S9" s="28">
        <v>-4</v>
      </c>
      <c r="T9" s="26">
        <f t="shared" si="9"/>
        <v>239</v>
      </c>
      <c r="U9" s="28">
        <v>-1</v>
      </c>
      <c r="V9" s="26">
        <f t="shared" si="10"/>
        <v>123</v>
      </c>
      <c r="W9" s="28">
        <v>62</v>
      </c>
      <c r="X9" s="26">
        <f t="shared" si="11"/>
        <v>227</v>
      </c>
      <c r="Y9" s="28">
        <v>37</v>
      </c>
      <c r="Z9" s="26">
        <f t="shared" si="12"/>
        <v>99</v>
      </c>
      <c r="AA9" s="28">
        <v>35</v>
      </c>
      <c r="AB9" s="26">
        <f t="shared" si="13"/>
        <v>168</v>
      </c>
      <c r="AC9" s="28">
        <v>33</v>
      </c>
      <c r="AD9" s="26">
        <f t="shared" si="14"/>
        <v>211</v>
      </c>
      <c r="AE9" s="28">
        <v>23</v>
      </c>
      <c r="AF9" s="26">
        <f t="shared" si="15"/>
        <v>124</v>
      </c>
      <c r="AG9" s="28">
        <v>15</v>
      </c>
      <c r="AH9" s="26">
        <f t="shared" si="16"/>
        <v>102</v>
      </c>
      <c r="AI9" s="28">
        <v>49</v>
      </c>
      <c r="AJ9" s="26">
        <f t="shared" si="17"/>
        <v>158</v>
      </c>
      <c r="AK9" s="28">
        <v>9</v>
      </c>
      <c r="AL9" s="26">
        <f t="shared" si="18"/>
        <v>53</v>
      </c>
      <c r="AM9" s="28">
        <v>45</v>
      </c>
      <c r="AN9" s="26">
        <f t="shared" si="19"/>
        <v>115</v>
      </c>
      <c r="AO9" s="28">
        <v>34</v>
      </c>
      <c r="AP9" s="26">
        <f t="shared" si="20"/>
        <v>232</v>
      </c>
      <c r="AQ9" s="28">
        <v>4</v>
      </c>
      <c r="AR9" s="26">
        <f t="shared" si="21"/>
        <v>86</v>
      </c>
      <c r="AS9" s="28">
        <v>35</v>
      </c>
      <c r="AT9" s="26">
        <f t="shared" si="22"/>
        <v>156</v>
      </c>
      <c r="AU9" s="28">
        <v>11</v>
      </c>
      <c r="AV9" s="26">
        <f t="shared" si="23"/>
        <v>115</v>
      </c>
      <c r="AW9" s="28">
        <v>10</v>
      </c>
      <c r="AX9" s="26">
        <f t="shared" si="24"/>
        <v>67</v>
      </c>
      <c r="AY9" s="28">
        <v>6</v>
      </c>
      <c r="AZ9" s="26">
        <f t="shared" si="25"/>
        <v>58</v>
      </c>
      <c r="BA9" s="28">
        <v>12</v>
      </c>
      <c r="BB9" s="26">
        <f t="shared" si="26"/>
        <v>78</v>
      </c>
      <c r="BC9" s="28">
        <v>13</v>
      </c>
      <c r="BD9" s="26">
        <f t="shared" si="27"/>
        <v>37</v>
      </c>
      <c r="BE9" s="28">
        <v>-11</v>
      </c>
      <c r="BF9" s="26">
        <f t="shared" si="28"/>
        <v>-2</v>
      </c>
      <c r="BG9" s="28">
        <v>24</v>
      </c>
      <c r="BH9" s="26">
        <f t="shared" si="29"/>
        <v>76</v>
      </c>
      <c r="BI9" s="28">
        <v>14</v>
      </c>
      <c r="BJ9" s="26">
        <f t="shared" si="30"/>
        <v>29</v>
      </c>
      <c r="BK9" s="28">
        <v>15</v>
      </c>
      <c r="BL9" s="76">
        <f t="shared" si="31"/>
        <v>57</v>
      </c>
      <c r="BM9" s="69" t="s">
        <v>21</v>
      </c>
      <c r="BN9" s="29">
        <v>32.299999999999997</v>
      </c>
      <c r="BO9" s="29">
        <v>31.4</v>
      </c>
      <c r="BP9" s="29">
        <v>29.5</v>
      </c>
      <c r="BQ9" s="29">
        <v>26</v>
      </c>
      <c r="BR9" s="29">
        <v>20.6</v>
      </c>
      <c r="BS9" s="29">
        <v>23.5</v>
      </c>
      <c r="BT9" s="29">
        <v>24.2</v>
      </c>
      <c r="BU9" s="29">
        <v>26.1</v>
      </c>
      <c r="BV9" s="29">
        <v>20.7</v>
      </c>
      <c r="BW9" s="29">
        <v>15.7</v>
      </c>
      <c r="BX9" s="29">
        <v>15.3</v>
      </c>
      <c r="BY9" s="29">
        <v>13</v>
      </c>
      <c r="BZ9" s="29">
        <v>12.3</v>
      </c>
      <c r="CA9" s="29">
        <v>13.8</v>
      </c>
      <c r="CB9" s="29">
        <v>12.1</v>
      </c>
      <c r="CC9" s="29">
        <v>12.5</v>
      </c>
      <c r="CD9" s="29">
        <v>9.5</v>
      </c>
      <c r="CE9" s="29">
        <v>10.4</v>
      </c>
      <c r="CF9" s="29">
        <v>11.1</v>
      </c>
      <c r="CG9" s="29">
        <v>9.9</v>
      </c>
      <c r="CH9" s="29">
        <v>10.6</v>
      </c>
      <c r="CI9" s="29">
        <v>8.1999999999999993</v>
      </c>
      <c r="CJ9" s="29">
        <v>9.5</v>
      </c>
      <c r="CK9" s="29">
        <v>8.9</v>
      </c>
      <c r="CL9" s="29">
        <v>7.9</v>
      </c>
      <c r="CM9" s="29">
        <v>5.7</v>
      </c>
      <c r="CN9" s="29">
        <v>7.7</v>
      </c>
      <c r="CO9" s="29">
        <v>6.3</v>
      </c>
      <c r="CP9" s="76">
        <v>5.9</v>
      </c>
      <c r="CQ9" s="29">
        <v>6.7</v>
      </c>
      <c r="CV9" s="43" t="str">
        <f>$A$10</f>
        <v>Renault</v>
      </c>
      <c r="CW9" s="99">
        <f>SUM(CW33,CW69,CW105,CW141,CW177,CW213,CW249,CW285,CW321,CW357,CW393)</f>
        <v>48</v>
      </c>
      <c r="CX9" s="43" t="str">
        <f>$B$10</f>
        <v>Ricciardo</v>
      </c>
      <c r="CY9" s="179">
        <f t="shared" si="32"/>
        <v>188</v>
      </c>
      <c r="CZ9" s="179">
        <f t="shared" si="32"/>
        <v>82</v>
      </c>
      <c r="DA9" s="179">
        <f t="shared" si="32"/>
        <v>1</v>
      </c>
      <c r="DB9" s="43" t="str">
        <f>$A$10</f>
        <v>Renault</v>
      </c>
      <c r="DC9" s="66">
        <f>SUM((CW9/CW22)*100)</f>
        <v>8.8235294117647065</v>
      </c>
      <c r="DD9" s="43" t="str">
        <f>$B$10</f>
        <v>Ricciardo</v>
      </c>
      <c r="DE9" s="99">
        <f>SUM((CY9/CY22)*100)</f>
        <v>6.9117647058823533</v>
      </c>
      <c r="DF9" s="99">
        <f>SUM((CZ9/CZ22)*100)</f>
        <v>15.073529411764705</v>
      </c>
      <c r="DG9" s="99">
        <f>SUM((DA9/DA22)*100)</f>
        <v>2.1739130434782608</v>
      </c>
    </row>
    <row r="10" spans="1:111" ht="16.149999999999999" thickBot="1" x14ac:dyDescent="0.55000000000000004">
      <c r="A10" s="42" t="s">
        <v>22</v>
      </c>
      <c r="B10" s="43" t="s">
        <v>23</v>
      </c>
      <c r="C10" s="26"/>
      <c r="D10" s="32" t="s">
        <v>24</v>
      </c>
      <c r="E10" s="28">
        <v>75</v>
      </c>
      <c r="F10" s="26">
        <f t="shared" si="2"/>
        <v>568</v>
      </c>
      <c r="G10" s="28">
        <v>49</v>
      </c>
      <c r="H10" s="26">
        <f t="shared" si="3"/>
        <v>372</v>
      </c>
      <c r="I10" s="28">
        <v>41</v>
      </c>
      <c r="J10" s="26">
        <f t="shared" si="4"/>
        <v>261</v>
      </c>
      <c r="K10" s="28">
        <v>20</v>
      </c>
      <c r="L10" s="26">
        <f t="shared" si="5"/>
        <v>178</v>
      </c>
      <c r="M10" s="28">
        <v>12</v>
      </c>
      <c r="N10" s="26">
        <f t="shared" si="6"/>
        <v>52</v>
      </c>
      <c r="O10" s="28">
        <v>13</v>
      </c>
      <c r="P10" s="26">
        <f t="shared" si="7"/>
        <v>90</v>
      </c>
      <c r="Q10" s="28">
        <v>39</v>
      </c>
      <c r="R10" s="26">
        <f t="shared" si="8"/>
        <v>386</v>
      </c>
      <c r="S10" s="28">
        <v>-2</v>
      </c>
      <c r="T10" s="26">
        <f t="shared" si="9"/>
        <v>237</v>
      </c>
      <c r="U10" s="28">
        <v>36</v>
      </c>
      <c r="V10" s="26">
        <f t="shared" si="10"/>
        <v>159</v>
      </c>
      <c r="W10" s="28">
        <v>26</v>
      </c>
      <c r="X10" s="26">
        <f t="shared" si="11"/>
        <v>253</v>
      </c>
      <c r="Y10" s="28">
        <v>-8</v>
      </c>
      <c r="Z10" s="26">
        <f t="shared" si="12"/>
        <v>91</v>
      </c>
      <c r="AA10" s="28">
        <v>24</v>
      </c>
      <c r="AB10" s="26">
        <f t="shared" si="13"/>
        <v>192</v>
      </c>
      <c r="AC10" s="28">
        <v>31</v>
      </c>
      <c r="AD10" s="26">
        <f t="shared" si="14"/>
        <v>242</v>
      </c>
      <c r="AE10" s="28">
        <v>32</v>
      </c>
      <c r="AF10" s="26">
        <f t="shared" si="15"/>
        <v>156</v>
      </c>
      <c r="AG10" s="28">
        <v>-11</v>
      </c>
      <c r="AH10" s="26">
        <f t="shared" si="16"/>
        <v>91</v>
      </c>
      <c r="AI10" s="28">
        <v>20</v>
      </c>
      <c r="AJ10" s="26">
        <f t="shared" si="17"/>
        <v>178</v>
      </c>
      <c r="AK10" s="28">
        <v>24</v>
      </c>
      <c r="AL10" s="26">
        <f t="shared" si="18"/>
        <v>77</v>
      </c>
      <c r="AM10" s="28">
        <v>-14</v>
      </c>
      <c r="AN10" s="26">
        <f t="shared" si="19"/>
        <v>101</v>
      </c>
      <c r="AO10" s="28">
        <v>30</v>
      </c>
      <c r="AP10" s="26">
        <f t="shared" si="20"/>
        <v>262</v>
      </c>
      <c r="AQ10" s="28">
        <v>43</v>
      </c>
      <c r="AR10" s="26">
        <f t="shared" si="21"/>
        <v>129</v>
      </c>
      <c r="AS10" s="28">
        <v>-8</v>
      </c>
      <c r="AT10" s="26">
        <f t="shared" si="22"/>
        <v>148</v>
      </c>
      <c r="AU10" s="28">
        <v>14</v>
      </c>
      <c r="AV10" s="26">
        <f t="shared" si="23"/>
        <v>129</v>
      </c>
      <c r="AW10" s="28">
        <v>18</v>
      </c>
      <c r="AX10" s="26">
        <f t="shared" si="24"/>
        <v>85</v>
      </c>
      <c r="AY10" s="28">
        <v>-14</v>
      </c>
      <c r="AZ10" s="26">
        <f t="shared" si="25"/>
        <v>44</v>
      </c>
      <c r="BA10" s="28">
        <v>10</v>
      </c>
      <c r="BB10" s="26">
        <f t="shared" si="26"/>
        <v>88</v>
      </c>
      <c r="BC10" s="28">
        <v>14</v>
      </c>
      <c r="BD10" s="26">
        <f t="shared" si="27"/>
        <v>51</v>
      </c>
      <c r="BE10" s="28">
        <v>-14</v>
      </c>
      <c r="BF10" s="26">
        <f t="shared" si="28"/>
        <v>-16</v>
      </c>
      <c r="BG10" s="28">
        <v>13</v>
      </c>
      <c r="BH10" s="26">
        <f t="shared" si="29"/>
        <v>89</v>
      </c>
      <c r="BI10" s="28">
        <v>17</v>
      </c>
      <c r="BJ10" s="26">
        <f t="shared" si="30"/>
        <v>46</v>
      </c>
      <c r="BK10" s="28">
        <v>-14</v>
      </c>
      <c r="BL10" s="76">
        <f t="shared" si="31"/>
        <v>43</v>
      </c>
      <c r="BM10" s="69" t="s">
        <v>24</v>
      </c>
      <c r="BN10" s="29">
        <v>32.299999999999997</v>
      </c>
      <c r="BO10" s="29">
        <v>31.4</v>
      </c>
      <c r="BP10" s="29">
        <v>29.4</v>
      </c>
      <c r="BQ10" s="29">
        <v>25.9</v>
      </c>
      <c r="BR10" s="29">
        <v>20.5</v>
      </c>
      <c r="BS10" s="29">
        <v>23.4</v>
      </c>
      <c r="BT10" s="29">
        <v>24.2</v>
      </c>
      <c r="BU10" s="29">
        <v>26.1</v>
      </c>
      <c r="BV10" s="29">
        <v>20.6</v>
      </c>
      <c r="BW10" s="29">
        <v>15.7</v>
      </c>
      <c r="BX10" s="29">
        <v>15.3</v>
      </c>
      <c r="BY10" s="29">
        <v>13</v>
      </c>
      <c r="BZ10" s="29">
        <v>12.3</v>
      </c>
      <c r="CA10" s="29">
        <v>14</v>
      </c>
      <c r="CB10" s="29">
        <v>12.2</v>
      </c>
      <c r="CC10" s="29">
        <v>12.7</v>
      </c>
      <c r="CD10" s="29">
        <v>9.5</v>
      </c>
      <c r="CE10" s="29">
        <v>10.7</v>
      </c>
      <c r="CF10" s="29">
        <v>11</v>
      </c>
      <c r="CG10" s="29">
        <v>9.9</v>
      </c>
      <c r="CH10" s="29">
        <v>10.6</v>
      </c>
      <c r="CI10" s="29">
        <v>8.1999999999999993</v>
      </c>
      <c r="CJ10" s="29">
        <v>9.5</v>
      </c>
      <c r="CK10" s="29">
        <v>8.8000000000000007</v>
      </c>
      <c r="CL10" s="29">
        <v>7.8</v>
      </c>
      <c r="CM10" s="29">
        <v>5.7</v>
      </c>
      <c r="CN10" s="29">
        <v>7.6</v>
      </c>
      <c r="CO10" s="29">
        <v>6.3</v>
      </c>
      <c r="CP10" s="76">
        <v>5.9</v>
      </c>
      <c r="CQ10" s="29">
        <v>6.7</v>
      </c>
      <c r="CV10" s="30"/>
      <c r="CW10" s="30"/>
      <c r="CX10" s="44" t="str">
        <f>$B$11</f>
        <v>Ocon</v>
      </c>
      <c r="CY10" s="180">
        <f t="shared" si="32"/>
        <v>65</v>
      </c>
      <c r="CZ10" s="180">
        <f t="shared" si="32"/>
        <v>18</v>
      </c>
      <c r="DA10" s="180">
        <f t="shared" si="32"/>
        <v>0</v>
      </c>
      <c r="DB10" s="30"/>
      <c r="DC10" s="72"/>
      <c r="DD10" s="44" t="str">
        <f>$B$11</f>
        <v>Ocon</v>
      </c>
      <c r="DE10" s="30">
        <f>SUM((CY10/CY22)*100)</f>
        <v>2.3897058823529411</v>
      </c>
      <c r="DF10" s="30">
        <f>SUM((CZ10/CZ22)*100)</f>
        <v>3.3088235294117649</v>
      </c>
      <c r="DG10" s="30">
        <f>SUM((DA10/DA22)*100)</f>
        <v>0</v>
      </c>
    </row>
    <row r="11" spans="1:111" ht="16.149999999999999" thickBot="1" x14ac:dyDescent="0.55000000000000004">
      <c r="A11" s="30"/>
      <c r="B11" s="44" t="s">
        <v>25</v>
      </c>
      <c r="C11" s="26"/>
      <c r="D11" s="32" t="s">
        <v>26</v>
      </c>
      <c r="E11" s="28">
        <v>76</v>
      </c>
      <c r="F11" s="26">
        <f t="shared" si="2"/>
        <v>644</v>
      </c>
      <c r="G11" s="28">
        <v>42</v>
      </c>
      <c r="H11" s="26">
        <f t="shared" si="3"/>
        <v>414</v>
      </c>
      <c r="I11" s="28">
        <v>54</v>
      </c>
      <c r="J11" s="26">
        <f t="shared" si="4"/>
        <v>315</v>
      </c>
      <c r="K11" s="28">
        <v>24</v>
      </c>
      <c r="L11" s="26">
        <f t="shared" si="5"/>
        <v>202</v>
      </c>
      <c r="M11" s="28">
        <v>5</v>
      </c>
      <c r="N11" s="26">
        <f t="shared" si="6"/>
        <v>57</v>
      </c>
      <c r="O11" s="28">
        <v>24</v>
      </c>
      <c r="P11" s="26">
        <f t="shared" si="7"/>
        <v>114</v>
      </c>
      <c r="Q11" s="28">
        <v>52</v>
      </c>
      <c r="R11" s="26">
        <f t="shared" si="8"/>
        <v>438</v>
      </c>
      <c r="S11" s="28">
        <v>41</v>
      </c>
      <c r="T11" s="26">
        <f t="shared" si="9"/>
        <v>278</v>
      </c>
      <c r="U11" s="28">
        <v>16</v>
      </c>
      <c r="V11" s="26">
        <f t="shared" si="10"/>
        <v>175</v>
      </c>
      <c r="W11" s="28">
        <v>5</v>
      </c>
      <c r="X11" s="26">
        <f t="shared" si="11"/>
        <v>258</v>
      </c>
      <c r="Y11" s="28">
        <v>0</v>
      </c>
      <c r="Z11" s="26">
        <f t="shared" si="12"/>
        <v>91</v>
      </c>
      <c r="AA11" s="28">
        <v>0</v>
      </c>
      <c r="AB11" s="26">
        <f t="shared" si="13"/>
        <v>192</v>
      </c>
      <c r="AC11" s="28">
        <v>34</v>
      </c>
      <c r="AD11" s="26">
        <f t="shared" si="14"/>
        <v>276</v>
      </c>
      <c r="AE11" s="28">
        <v>25</v>
      </c>
      <c r="AF11" s="26">
        <f t="shared" si="15"/>
        <v>181</v>
      </c>
      <c r="AG11" s="28">
        <v>14</v>
      </c>
      <c r="AH11" s="26">
        <f t="shared" si="16"/>
        <v>105</v>
      </c>
      <c r="AI11" s="28">
        <v>21</v>
      </c>
      <c r="AJ11" s="26">
        <f t="shared" si="17"/>
        <v>199</v>
      </c>
      <c r="AK11" s="28">
        <v>16</v>
      </c>
      <c r="AL11" s="26">
        <f t="shared" si="18"/>
        <v>93</v>
      </c>
      <c r="AM11" s="28">
        <v>10</v>
      </c>
      <c r="AN11" s="26">
        <f t="shared" si="19"/>
        <v>111</v>
      </c>
      <c r="AO11" s="28">
        <v>25</v>
      </c>
      <c r="AP11" s="26">
        <f t="shared" si="20"/>
        <v>287</v>
      </c>
      <c r="AQ11" s="28">
        <v>28</v>
      </c>
      <c r="AR11" s="26">
        <f t="shared" si="21"/>
        <v>157</v>
      </c>
      <c r="AS11" s="28">
        <v>-13</v>
      </c>
      <c r="AT11" s="26">
        <f t="shared" si="22"/>
        <v>135</v>
      </c>
      <c r="AU11" s="28">
        <v>24</v>
      </c>
      <c r="AV11" s="26">
        <f t="shared" si="23"/>
        <v>153</v>
      </c>
      <c r="AW11" s="28">
        <v>12</v>
      </c>
      <c r="AX11" s="26">
        <f t="shared" si="24"/>
        <v>97</v>
      </c>
      <c r="AY11" s="28">
        <v>17</v>
      </c>
      <c r="AZ11" s="26">
        <f t="shared" si="25"/>
        <v>61</v>
      </c>
      <c r="BA11" s="28">
        <v>13</v>
      </c>
      <c r="BB11" s="26">
        <f t="shared" si="26"/>
        <v>101</v>
      </c>
      <c r="BC11" s="28">
        <v>3</v>
      </c>
      <c r="BD11" s="26">
        <f t="shared" si="27"/>
        <v>54</v>
      </c>
      <c r="BE11" s="28">
        <v>15</v>
      </c>
      <c r="BF11" s="26">
        <f t="shared" si="28"/>
        <v>-1</v>
      </c>
      <c r="BG11" s="28">
        <v>8</v>
      </c>
      <c r="BH11" s="26">
        <f t="shared" si="29"/>
        <v>97</v>
      </c>
      <c r="BI11" s="28">
        <v>0</v>
      </c>
      <c r="BJ11" s="26">
        <f t="shared" si="30"/>
        <v>46</v>
      </c>
      <c r="BK11" s="28">
        <v>13</v>
      </c>
      <c r="BL11" s="76">
        <f t="shared" si="31"/>
        <v>56</v>
      </c>
      <c r="BM11" s="69" t="s">
        <v>26</v>
      </c>
      <c r="BN11" s="29">
        <v>32.299999999999997</v>
      </c>
      <c r="BO11" s="29">
        <v>31.4</v>
      </c>
      <c r="BP11" s="29">
        <v>29.4</v>
      </c>
      <c r="BQ11" s="29">
        <v>25.9</v>
      </c>
      <c r="BR11" s="29">
        <v>20.5</v>
      </c>
      <c r="BS11" s="29">
        <v>23.4</v>
      </c>
      <c r="BT11" s="29">
        <v>24.2</v>
      </c>
      <c r="BU11" s="29">
        <v>26.1</v>
      </c>
      <c r="BV11" s="29">
        <v>20.6</v>
      </c>
      <c r="BW11" s="29">
        <v>15.7</v>
      </c>
      <c r="BX11" s="29">
        <v>15.3</v>
      </c>
      <c r="BY11" s="29">
        <v>13</v>
      </c>
      <c r="BZ11" s="29">
        <v>12.3</v>
      </c>
      <c r="CA11" s="29">
        <v>14</v>
      </c>
      <c r="CB11" s="29">
        <v>12.2</v>
      </c>
      <c r="CC11" s="29">
        <v>12.7</v>
      </c>
      <c r="CD11" s="29">
        <v>9.5</v>
      </c>
      <c r="CE11" s="29">
        <v>10.7</v>
      </c>
      <c r="CF11" s="29">
        <v>11</v>
      </c>
      <c r="CG11" s="29">
        <v>9.9</v>
      </c>
      <c r="CH11" s="29">
        <v>10.6</v>
      </c>
      <c r="CI11" s="29">
        <v>8.1999999999999993</v>
      </c>
      <c r="CJ11" s="29">
        <v>9.5</v>
      </c>
      <c r="CK11" s="29">
        <v>8.8000000000000007</v>
      </c>
      <c r="CL11" s="29">
        <v>7.8</v>
      </c>
      <c r="CM11" s="29">
        <v>5.7</v>
      </c>
      <c r="CN11" s="29">
        <v>7.6</v>
      </c>
      <c r="CO11" s="29">
        <v>6.3</v>
      </c>
      <c r="CP11" s="76">
        <v>5.9</v>
      </c>
      <c r="CQ11" s="29">
        <v>6.7</v>
      </c>
      <c r="CV11" s="46" t="str">
        <f>$A$12</f>
        <v>AlphaTauri</v>
      </c>
      <c r="CW11" s="99">
        <f>SUM(CW35,CW71,CW107,CW143,CW179,CW215,CW251,CW287,CW323,CW359,CW395)</f>
        <v>0</v>
      </c>
      <c r="CX11" s="46" t="str">
        <f>$B$12</f>
        <v>Kvyat</v>
      </c>
      <c r="CY11" s="179">
        <f t="shared" si="32"/>
        <v>69</v>
      </c>
      <c r="CZ11" s="179">
        <f t="shared" si="32"/>
        <v>0</v>
      </c>
      <c r="DA11" s="179">
        <f t="shared" si="32"/>
        <v>0</v>
      </c>
      <c r="DB11" s="46" t="str">
        <f>$A$12</f>
        <v>AlphaTauri</v>
      </c>
      <c r="DC11" s="66">
        <f>SUM((CW11/CW22)*100)</f>
        <v>0</v>
      </c>
      <c r="DD11" s="46" t="str">
        <f>$B$12</f>
        <v>Kvyat</v>
      </c>
      <c r="DE11" s="99">
        <f>SUM((CY11/CY22)*100)</f>
        <v>2.5367647058823528</v>
      </c>
      <c r="DF11" s="99">
        <f>SUM((CZ11/CZ22)*100)</f>
        <v>0</v>
      </c>
      <c r="DG11" s="99">
        <f>SUM((DA11/DA22)*100)</f>
        <v>0</v>
      </c>
    </row>
    <row r="12" spans="1:111" ht="16.149999999999999" thickBot="1" x14ac:dyDescent="0.55000000000000004">
      <c r="A12" s="45" t="s">
        <v>27</v>
      </c>
      <c r="B12" s="46" t="s">
        <v>28</v>
      </c>
      <c r="C12" s="26"/>
      <c r="D12" s="32" t="s">
        <v>29</v>
      </c>
      <c r="E12" s="28">
        <v>53</v>
      </c>
      <c r="F12" s="26">
        <f t="shared" si="2"/>
        <v>697</v>
      </c>
      <c r="G12" s="28">
        <v>43</v>
      </c>
      <c r="H12" s="26">
        <f t="shared" si="3"/>
        <v>457</v>
      </c>
      <c r="I12" s="28">
        <v>0</v>
      </c>
      <c r="J12" s="26">
        <f t="shared" si="4"/>
        <v>315</v>
      </c>
      <c r="K12" s="28">
        <v>14</v>
      </c>
      <c r="L12" s="26">
        <f t="shared" si="5"/>
        <v>216</v>
      </c>
      <c r="M12" s="28">
        <v>3</v>
      </c>
      <c r="N12" s="26">
        <f t="shared" si="6"/>
        <v>60</v>
      </c>
      <c r="O12" s="28">
        <v>16</v>
      </c>
      <c r="P12" s="26">
        <f t="shared" si="7"/>
        <v>130</v>
      </c>
      <c r="Q12" s="28">
        <v>41</v>
      </c>
      <c r="R12" s="26">
        <f t="shared" si="8"/>
        <v>479</v>
      </c>
      <c r="S12" s="28">
        <v>42</v>
      </c>
      <c r="T12" s="26">
        <f t="shared" si="9"/>
        <v>320</v>
      </c>
      <c r="U12" s="28">
        <v>-6</v>
      </c>
      <c r="V12" s="26">
        <f t="shared" si="10"/>
        <v>169</v>
      </c>
      <c r="W12" s="28">
        <v>31</v>
      </c>
      <c r="X12" s="26">
        <f t="shared" si="11"/>
        <v>289</v>
      </c>
      <c r="Y12" s="28">
        <v>28</v>
      </c>
      <c r="Z12" s="26">
        <f t="shared" si="12"/>
        <v>119</v>
      </c>
      <c r="AA12" s="28">
        <v>-7</v>
      </c>
      <c r="AB12" s="26">
        <f t="shared" si="13"/>
        <v>185</v>
      </c>
      <c r="AC12" s="28">
        <v>42</v>
      </c>
      <c r="AD12" s="26">
        <f t="shared" si="14"/>
        <v>318</v>
      </c>
      <c r="AE12" s="28">
        <v>50</v>
      </c>
      <c r="AF12" s="26">
        <f t="shared" si="15"/>
        <v>231</v>
      </c>
      <c r="AG12" s="28">
        <v>-8</v>
      </c>
      <c r="AH12" s="26">
        <f t="shared" si="16"/>
        <v>97</v>
      </c>
      <c r="AI12" s="28">
        <v>22</v>
      </c>
      <c r="AJ12" s="26">
        <f t="shared" si="17"/>
        <v>221</v>
      </c>
      <c r="AK12" s="28">
        <v>1</v>
      </c>
      <c r="AL12" s="26">
        <f t="shared" si="18"/>
        <v>94</v>
      </c>
      <c r="AM12" s="28">
        <v>26</v>
      </c>
      <c r="AN12" s="26">
        <f t="shared" si="19"/>
        <v>137</v>
      </c>
      <c r="AO12" s="28">
        <v>44</v>
      </c>
      <c r="AP12" s="26">
        <f t="shared" si="20"/>
        <v>331</v>
      </c>
      <c r="AQ12" s="28">
        <v>33</v>
      </c>
      <c r="AR12" s="26">
        <f t="shared" si="21"/>
        <v>190</v>
      </c>
      <c r="AS12" s="28">
        <v>16</v>
      </c>
      <c r="AT12" s="26">
        <f t="shared" si="22"/>
        <v>151</v>
      </c>
      <c r="AU12" s="28">
        <v>24</v>
      </c>
      <c r="AV12" s="26">
        <f t="shared" si="23"/>
        <v>177</v>
      </c>
      <c r="AW12" s="28">
        <v>12</v>
      </c>
      <c r="AX12" s="26">
        <f t="shared" si="24"/>
        <v>109</v>
      </c>
      <c r="AY12" s="28">
        <v>17</v>
      </c>
      <c r="AZ12" s="26">
        <f t="shared" si="25"/>
        <v>78</v>
      </c>
      <c r="BA12" s="28">
        <v>21</v>
      </c>
      <c r="BB12" s="26">
        <f t="shared" si="26"/>
        <v>122</v>
      </c>
      <c r="BC12" s="28">
        <v>17</v>
      </c>
      <c r="BD12" s="26">
        <f t="shared" si="27"/>
        <v>71</v>
      </c>
      <c r="BE12" s="28">
        <v>9</v>
      </c>
      <c r="BF12" s="26">
        <f t="shared" si="28"/>
        <v>8</v>
      </c>
      <c r="BG12" s="28">
        <v>11</v>
      </c>
      <c r="BH12" s="26">
        <f t="shared" si="29"/>
        <v>108</v>
      </c>
      <c r="BI12" s="28">
        <v>-12</v>
      </c>
      <c r="BJ12" s="26">
        <f t="shared" si="30"/>
        <v>34</v>
      </c>
      <c r="BK12" s="28">
        <v>13</v>
      </c>
      <c r="BL12" s="76">
        <f t="shared" si="31"/>
        <v>69</v>
      </c>
      <c r="BM12" s="69" t="s">
        <v>29</v>
      </c>
      <c r="BN12" s="29">
        <v>32.299999999999997</v>
      </c>
      <c r="BO12" s="29">
        <v>31.4</v>
      </c>
      <c r="BP12" s="29">
        <v>29.4</v>
      </c>
      <c r="BQ12" s="29">
        <v>25.8</v>
      </c>
      <c r="BR12" s="29">
        <v>20.399999999999999</v>
      </c>
      <c r="BS12" s="29">
        <v>23.3</v>
      </c>
      <c r="BT12" s="29">
        <v>24.2</v>
      </c>
      <c r="BU12" s="29">
        <v>26.1</v>
      </c>
      <c r="BV12" s="29">
        <v>20.5</v>
      </c>
      <c r="BW12" s="29">
        <v>15.7</v>
      </c>
      <c r="BX12" s="29">
        <v>15.3</v>
      </c>
      <c r="BY12" s="29">
        <v>13</v>
      </c>
      <c r="BZ12" s="29">
        <v>12.3</v>
      </c>
      <c r="CA12" s="29">
        <v>14.2</v>
      </c>
      <c r="CB12" s="29">
        <v>12.1</v>
      </c>
      <c r="CC12" s="29">
        <v>12.8</v>
      </c>
      <c r="CD12" s="29">
        <v>9.8000000000000007</v>
      </c>
      <c r="CE12" s="29">
        <v>10.9</v>
      </c>
      <c r="CF12" s="29">
        <v>11</v>
      </c>
      <c r="CG12" s="29">
        <v>9.9</v>
      </c>
      <c r="CH12" s="29">
        <v>10.6</v>
      </c>
      <c r="CI12" s="29">
        <v>8.3000000000000007</v>
      </c>
      <c r="CJ12" s="29">
        <v>9.5</v>
      </c>
      <c r="CK12" s="29">
        <v>8.6999999999999993</v>
      </c>
      <c r="CL12" s="29">
        <v>7.8</v>
      </c>
      <c r="CM12" s="29">
        <v>5.8</v>
      </c>
      <c r="CN12" s="29">
        <v>7.6</v>
      </c>
      <c r="CO12" s="29">
        <v>6.3</v>
      </c>
      <c r="CP12" s="76">
        <v>5.9</v>
      </c>
      <c r="CQ12" s="29">
        <v>6.6</v>
      </c>
      <c r="CV12" s="30"/>
      <c r="CW12" s="30"/>
      <c r="CX12" s="47" t="str">
        <f>$B$13</f>
        <v>Gasly</v>
      </c>
      <c r="CY12" s="180">
        <f t="shared" si="32"/>
        <v>178</v>
      </c>
      <c r="CZ12" s="180">
        <f t="shared" si="32"/>
        <v>58</v>
      </c>
      <c r="DA12" s="180">
        <f t="shared" si="32"/>
        <v>2</v>
      </c>
      <c r="DB12" s="30"/>
      <c r="DC12" s="72"/>
      <c r="DD12" s="47" t="str">
        <f>$B$13</f>
        <v>Gasly</v>
      </c>
      <c r="DE12" s="30">
        <f>SUM((CY12/CY22)*100)</f>
        <v>6.5441176470588243</v>
      </c>
      <c r="DF12" s="30">
        <f>SUM((CZ12/CZ22)*100)</f>
        <v>10.661764705882353</v>
      </c>
      <c r="DG12" s="30">
        <f>SUM((DA12/DA22)*100)</f>
        <v>4.3478260869565215</v>
      </c>
    </row>
    <row r="13" spans="1:111" ht="16.149999999999999" thickBot="1" x14ac:dyDescent="0.55000000000000004">
      <c r="A13" s="30"/>
      <c r="B13" s="47" t="s">
        <v>30</v>
      </c>
      <c r="C13" s="26"/>
      <c r="D13" s="32" t="s">
        <v>31</v>
      </c>
      <c r="E13" s="28">
        <v>75</v>
      </c>
      <c r="F13" s="26">
        <f t="shared" si="2"/>
        <v>772</v>
      </c>
      <c r="G13" s="28">
        <v>49</v>
      </c>
      <c r="H13" s="26">
        <f t="shared" si="3"/>
        <v>506</v>
      </c>
      <c r="I13" s="28">
        <v>31</v>
      </c>
      <c r="J13" s="26">
        <f t="shared" si="4"/>
        <v>346</v>
      </c>
      <c r="K13" s="28">
        <v>37</v>
      </c>
      <c r="L13" s="26">
        <f t="shared" si="5"/>
        <v>253</v>
      </c>
      <c r="M13" s="28">
        <v>14</v>
      </c>
      <c r="N13" s="26">
        <f t="shared" si="6"/>
        <v>74</v>
      </c>
      <c r="O13" s="28">
        <v>28</v>
      </c>
      <c r="P13" s="26">
        <f t="shared" si="7"/>
        <v>158</v>
      </c>
      <c r="Q13" s="28">
        <v>26</v>
      </c>
      <c r="R13" s="26">
        <f t="shared" si="8"/>
        <v>505</v>
      </c>
      <c r="S13" s="28">
        <v>32</v>
      </c>
      <c r="T13" s="26">
        <f t="shared" si="9"/>
        <v>352</v>
      </c>
      <c r="U13" s="28">
        <v>-1</v>
      </c>
      <c r="V13" s="26">
        <f t="shared" si="10"/>
        <v>168</v>
      </c>
      <c r="W13" s="28">
        <v>20</v>
      </c>
      <c r="X13" s="26">
        <f t="shared" si="11"/>
        <v>309</v>
      </c>
      <c r="Y13" s="28">
        <v>23</v>
      </c>
      <c r="Z13" s="26">
        <f t="shared" si="12"/>
        <v>142</v>
      </c>
      <c r="AA13" s="28">
        <v>-3</v>
      </c>
      <c r="AB13" s="26">
        <f t="shared" si="13"/>
        <v>182</v>
      </c>
      <c r="AC13" s="28">
        <v>22</v>
      </c>
      <c r="AD13" s="26">
        <f t="shared" si="14"/>
        <v>340</v>
      </c>
      <c r="AE13" s="28">
        <v>11</v>
      </c>
      <c r="AF13" s="26">
        <f t="shared" si="15"/>
        <v>242</v>
      </c>
      <c r="AG13" s="28">
        <v>16</v>
      </c>
      <c r="AH13" s="26">
        <f t="shared" si="16"/>
        <v>113</v>
      </c>
      <c r="AI13" s="28">
        <v>22</v>
      </c>
      <c r="AJ13" s="26">
        <f t="shared" si="17"/>
        <v>243</v>
      </c>
      <c r="AK13" s="28">
        <v>-2</v>
      </c>
      <c r="AL13" s="26">
        <f t="shared" si="18"/>
        <v>92</v>
      </c>
      <c r="AM13" s="28">
        <v>29</v>
      </c>
      <c r="AN13" s="26">
        <f t="shared" si="19"/>
        <v>166</v>
      </c>
      <c r="AO13" s="28">
        <v>14</v>
      </c>
      <c r="AP13" s="26">
        <f t="shared" si="20"/>
        <v>345</v>
      </c>
      <c r="AQ13" s="28">
        <v>17</v>
      </c>
      <c r="AR13" s="26">
        <f t="shared" si="21"/>
        <v>207</v>
      </c>
      <c r="AS13" s="28">
        <v>-13</v>
      </c>
      <c r="AT13" s="26">
        <f t="shared" si="22"/>
        <v>138</v>
      </c>
      <c r="AU13" s="28">
        <v>18</v>
      </c>
      <c r="AV13" s="26">
        <f t="shared" si="23"/>
        <v>195</v>
      </c>
      <c r="AW13" s="28">
        <v>17</v>
      </c>
      <c r="AX13" s="26">
        <f t="shared" si="24"/>
        <v>126</v>
      </c>
      <c r="AY13" s="28">
        <v>6</v>
      </c>
      <c r="AZ13" s="26">
        <f t="shared" si="25"/>
        <v>84</v>
      </c>
      <c r="BA13" s="28">
        <v>12</v>
      </c>
      <c r="BB13" s="26">
        <f t="shared" si="26"/>
        <v>134</v>
      </c>
      <c r="BC13" s="28">
        <v>6</v>
      </c>
      <c r="BD13" s="26">
        <f t="shared" si="27"/>
        <v>77</v>
      </c>
      <c r="BE13" s="28">
        <v>11</v>
      </c>
      <c r="BF13" s="26">
        <f t="shared" si="28"/>
        <v>19</v>
      </c>
      <c r="BG13" s="28">
        <v>9</v>
      </c>
      <c r="BH13" s="26">
        <f t="shared" si="29"/>
        <v>117</v>
      </c>
      <c r="BI13" s="28">
        <v>8</v>
      </c>
      <c r="BJ13" s="26">
        <f t="shared" si="30"/>
        <v>42</v>
      </c>
      <c r="BK13" s="28">
        <v>6</v>
      </c>
      <c r="BL13" s="76">
        <f t="shared" si="31"/>
        <v>75</v>
      </c>
      <c r="BM13" s="69" t="s">
        <v>31</v>
      </c>
      <c r="BN13" s="29">
        <v>32.4</v>
      </c>
      <c r="BO13" s="29">
        <v>31.5</v>
      </c>
      <c r="BP13" s="29">
        <v>29.4</v>
      </c>
      <c r="BQ13" s="29">
        <v>25.7</v>
      </c>
      <c r="BR13" s="29">
        <v>20.399999999999999</v>
      </c>
      <c r="BS13" s="29">
        <v>23.2</v>
      </c>
      <c r="BT13" s="29">
        <v>24.2</v>
      </c>
      <c r="BU13" s="29">
        <v>26.1</v>
      </c>
      <c r="BV13" s="29">
        <v>20.5</v>
      </c>
      <c r="BW13" s="29">
        <v>15.7</v>
      </c>
      <c r="BX13" s="29">
        <v>15.2</v>
      </c>
      <c r="BY13" s="29">
        <v>13</v>
      </c>
      <c r="BZ13" s="29">
        <v>12.5</v>
      </c>
      <c r="CA13" s="29">
        <v>14.3</v>
      </c>
      <c r="CB13" s="29">
        <v>12.1</v>
      </c>
      <c r="CC13" s="29">
        <v>12.8</v>
      </c>
      <c r="CD13" s="29">
        <v>9.9</v>
      </c>
      <c r="CE13" s="29">
        <v>10.9</v>
      </c>
      <c r="CF13" s="29">
        <v>11</v>
      </c>
      <c r="CG13" s="29">
        <v>9.9</v>
      </c>
      <c r="CH13" s="29">
        <v>10.5</v>
      </c>
      <c r="CI13" s="29">
        <v>8.4</v>
      </c>
      <c r="CJ13" s="29">
        <v>9.5</v>
      </c>
      <c r="CK13" s="29">
        <v>8.6999999999999993</v>
      </c>
      <c r="CL13" s="29">
        <v>7.8</v>
      </c>
      <c r="CM13" s="29">
        <v>5.9</v>
      </c>
      <c r="CN13" s="29">
        <v>7.6</v>
      </c>
      <c r="CO13" s="29">
        <v>6.6</v>
      </c>
      <c r="CP13" s="76">
        <v>5.8</v>
      </c>
      <c r="CQ13" s="29">
        <v>6.6</v>
      </c>
      <c r="CV13" s="49" t="str">
        <f>$A$14</f>
        <v>Racing Point</v>
      </c>
      <c r="CW13" s="99">
        <f>SUM(CW37,CW73,CW109,CW145,CW181,CW217,CW253,CW289,CW325,CW361,CW397)</f>
        <v>112</v>
      </c>
      <c r="CX13" s="49" t="str">
        <f>$B$14</f>
        <v>Perez</v>
      </c>
      <c r="CY13" s="179">
        <f t="shared" si="32"/>
        <v>238</v>
      </c>
      <c r="CZ13" s="179">
        <f t="shared" si="32"/>
        <v>60</v>
      </c>
      <c r="DA13" s="179">
        <f t="shared" si="32"/>
        <v>3</v>
      </c>
      <c r="DB13" s="49" t="str">
        <f>$A$14</f>
        <v>Racing Point</v>
      </c>
      <c r="DC13" s="66">
        <f>SUM((CW13/CW22)*100)</f>
        <v>20.588235294117645</v>
      </c>
      <c r="DD13" s="49" t="str">
        <f>$B$14</f>
        <v>Perez</v>
      </c>
      <c r="DE13" s="99">
        <f>SUM((CY13/CY22)*100)</f>
        <v>8.75</v>
      </c>
      <c r="DF13" s="99">
        <f>SUM((CZ13/CZ22)*100)</f>
        <v>11.029411764705882</v>
      </c>
      <c r="DG13" s="99">
        <f>SUM((DA13/DA22)*100)</f>
        <v>6.5217391304347823</v>
      </c>
    </row>
    <row r="14" spans="1:111" ht="16.149999999999999" thickBot="1" x14ac:dyDescent="0.55000000000000004">
      <c r="A14" s="48" t="s">
        <v>32</v>
      </c>
      <c r="B14" s="49" t="s">
        <v>33</v>
      </c>
      <c r="C14" s="26"/>
      <c r="D14" s="32" t="s">
        <v>34</v>
      </c>
      <c r="E14" s="28">
        <v>70</v>
      </c>
      <c r="F14" s="26">
        <f t="shared" si="2"/>
        <v>842</v>
      </c>
      <c r="G14" s="28">
        <v>48</v>
      </c>
      <c r="H14" s="26">
        <f t="shared" si="3"/>
        <v>554</v>
      </c>
      <c r="I14" s="28">
        <v>32</v>
      </c>
      <c r="J14" s="26">
        <f t="shared" si="4"/>
        <v>378</v>
      </c>
      <c r="K14" s="28">
        <v>29</v>
      </c>
      <c r="L14" s="26">
        <f t="shared" si="5"/>
        <v>282</v>
      </c>
      <c r="M14" s="28">
        <v>7</v>
      </c>
      <c r="N14" s="26">
        <f t="shared" si="6"/>
        <v>81</v>
      </c>
      <c r="O14" s="28">
        <v>37</v>
      </c>
      <c r="P14" s="26">
        <f t="shared" si="7"/>
        <v>195</v>
      </c>
      <c r="Q14" s="28">
        <v>15</v>
      </c>
      <c r="R14" s="26">
        <f t="shared" si="8"/>
        <v>520</v>
      </c>
      <c r="S14" s="28">
        <v>-2</v>
      </c>
      <c r="T14" s="26">
        <f t="shared" si="9"/>
        <v>350</v>
      </c>
      <c r="U14" s="28">
        <v>2</v>
      </c>
      <c r="V14" s="26">
        <f t="shared" si="10"/>
        <v>170</v>
      </c>
      <c r="W14" s="28">
        <v>29</v>
      </c>
      <c r="X14" s="26">
        <f t="shared" si="11"/>
        <v>338</v>
      </c>
      <c r="Y14" s="28">
        <v>20</v>
      </c>
      <c r="Z14" s="26">
        <f t="shared" si="12"/>
        <v>162</v>
      </c>
      <c r="AA14" s="28">
        <v>14</v>
      </c>
      <c r="AB14" s="26">
        <f t="shared" si="13"/>
        <v>196</v>
      </c>
      <c r="AC14" s="28">
        <v>31</v>
      </c>
      <c r="AD14" s="26">
        <f t="shared" si="14"/>
        <v>371</v>
      </c>
      <c r="AE14" s="28">
        <v>34</v>
      </c>
      <c r="AF14" s="26">
        <f t="shared" si="15"/>
        <v>276</v>
      </c>
      <c r="AG14" s="28">
        <v>-13</v>
      </c>
      <c r="AH14" s="26">
        <f t="shared" si="16"/>
        <v>100</v>
      </c>
      <c r="AI14" s="28">
        <v>37</v>
      </c>
      <c r="AJ14" s="26">
        <f t="shared" si="17"/>
        <v>280</v>
      </c>
      <c r="AK14" s="28">
        <v>30</v>
      </c>
      <c r="AL14" s="26">
        <f t="shared" si="18"/>
        <v>122</v>
      </c>
      <c r="AM14" s="28">
        <v>-3</v>
      </c>
      <c r="AN14" s="26">
        <f t="shared" si="19"/>
        <v>163</v>
      </c>
      <c r="AO14" s="28">
        <v>28</v>
      </c>
      <c r="AP14" s="26">
        <f t="shared" si="20"/>
        <v>373</v>
      </c>
      <c r="AQ14" s="28">
        <v>26</v>
      </c>
      <c r="AR14" s="26">
        <f t="shared" si="21"/>
        <v>233</v>
      </c>
      <c r="AS14" s="28">
        <v>7</v>
      </c>
      <c r="AT14" s="26">
        <f t="shared" si="22"/>
        <v>145</v>
      </c>
      <c r="AU14" s="28">
        <v>27</v>
      </c>
      <c r="AV14" s="26">
        <f t="shared" si="23"/>
        <v>222</v>
      </c>
      <c r="AW14" s="28">
        <v>19</v>
      </c>
      <c r="AX14" s="26">
        <f t="shared" si="24"/>
        <v>145</v>
      </c>
      <c r="AY14" s="28">
        <v>13</v>
      </c>
      <c r="AZ14" s="26">
        <f t="shared" si="25"/>
        <v>97</v>
      </c>
      <c r="BA14" s="28">
        <v>7</v>
      </c>
      <c r="BB14" s="26">
        <f t="shared" si="26"/>
        <v>141</v>
      </c>
      <c r="BC14" s="28">
        <v>11</v>
      </c>
      <c r="BD14" s="26">
        <f t="shared" si="27"/>
        <v>88</v>
      </c>
      <c r="BE14" s="28">
        <v>-14</v>
      </c>
      <c r="BF14" s="26">
        <f t="shared" si="28"/>
        <v>5</v>
      </c>
      <c r="BG14" s="28">
        <v>14</v>
      </c>
      <c r="BH14" s="26">
        <f t="shared" si="29"/>
        <v>131</v>
      </c>
      <c r="BI14" s="28">
        <v>-11</v>
      </c>
      <c r="BJ14" s="26">
        <f t="shared" si="30"/>
        <v>31</v>
      </c>
      <c r="BK14" s="28">
        <v>15</v>
      </c>
      <c r="BL14" s="76">
        <f t="shared" si="31"/>
        <v>90</v>
      </c>
      <c r="BM14" s="69" t="s">
        <v>34</v>
      </c>
      <c r="BN14" s="29">
        <v>32.4</v>
      </c>
      <c r="BO14" s="29">
        <v>31.5</v>
      </c>
      <c r="BP14" s="29">
        <v>29.4</v>
      </c>
      <c r="BQ14" s="29">
        <v>25.7</v>
      </c>
      <c r="BR14" s="29">
        <v>20.399999999999999</v>
      </c>
      <c r="BS14" s="29">
        <v>23.2</v>
      </c>
      <c r="BT14" s="29">
        <v>24.2</v>
      </c>
      <c r="BU14" s="29">
        <v>26.1</v>
      </c>
      <c r="BV14" s="29">
        <v>20.399999999999999</v>
      </c>
      <c r="BW14" s="29">
        <v>15.7</v>
      </c>
      <c r="BX14" s="29">
        <v>15.2</v>
      </c>
      <c r="BY14" s="29">
        <v>12.9</v>
      </c>
      <c r="BZ14" s="29">
        <v>12.6</v>
      </c>
      <c r="CA14" s="29">
        <v>14.4</v>
      </c>
      <c r="CB14" s="29">
        <v>12.1</v>
      </c>
      <c r="CC14" s="29">
        <v>12.8</v>
      </c>
      <c r="CD14" s="29">
        <v>9.9</v>
      </c>
      <c r="CE14" s="29">
        <v>10.8</v>
      </c>
      <c r="CF14" s="29">
        <v>10.9</v>
      </c>
      <c r="CG14" s="29">
        <v>9.9</v>
      </c>
      <c r="CH14" s="29">
        <v>10.4</v>
      </c>
      <c r="CI14" s="29">
        <v>8.4</v>
      </c>
      <c r="CJ14" s="29">
        <v>9.5</v>
      </c>
      <c r="CK14" s="29">
        <v>8.6</v>
      </c>
      <c r="CL14" s="29">
        <v>7.8</v>
      </c>
      <c r="CM14" s="29">
        <v>5.9</v>
      </c>
      <c r="CN14" s="29">
        <v>7.6</v>
      </c>
      <c r="CO14" s="29">
        <v>6.6</v>
      </c>
      <c r="CP14" s="76">
        <v>5.8</v>
      </c>
      <c r="CQ14" s="29">
        <v>6.6</v>
      </c>
      <c r="CV14" s="30"/>
      <c r="CW14" s="30"/>
      <c r="CX14" s="50" t="str">
        <f>$B$15</f>
        <v>Stroll</v>
      </c>
      <c r="CY14" s="180">
        <f t="shared" si="32"/>
        <v>207</v>
      </c>
      <c r="CZ14" s="180">
        <f t="shared" si="32"/>
        <v>73</v>
      </c>
      <c r="DA14" s="180">
        <f t="shared" si="32"/>
        <v>1</v>
      </c>
      <c r="DB14" s="30"/>
      <c r="DC14" s="72"/>
      <c r="DD14" s="50" t="str">
        <f>$B$15</f>
        <v>Stroll</v>
      </c>
      <c r="DE14" s="30">
        <f>SUM((CY14/CY22)*100)</f>
        <v>7.610294117647058</v>
      </c>
      <c r="DF14" s="30">
        <f>SUM((CZ14/CZ22)*100)</f>
        <v>13.419117647058822</v>
      </c>
      <c r="DG14" s="30">
        <f>SUM((DA14/DA22)*100)</f>
        <v>2.1739130434782608</v>
      </c>
    </row>
    <row r="15" spans="1:111" ht="16.149999999999999" thickBot="1" x14ac:dyDescent="0.55000000000000004">
      <c r="A15" s="30"/>
      <c r="B15" s="50" t="s">
        <v>35</v>
      </c>
      <c r="C15" s="26"/>
      <c r="D15" s="32" t="s">
        <v>36</v>
      </c>
      <c r="E15" s="28">
        <v>40</v>
      </c>
      <c r="F15" s="26">
        <f t="shared" si="2"/>
        <v>882</v>
      </c>
      <c r="G15" s="28">
        <v>49</v>
      </c>
      <c r="H15" s="26">
        <f t="shared" si="3"/>
        <v>603</v>
      </c>
      <c r="I15" s="28">
        <v>-4</v>
      </c>
      <c r="J15" s="26">
        <f t="shared" si="4"/>
        <v>374</v>
      </c>
      <c r="K15" s="28">
        <v>53</v>
      </c>
      <c r="L15" s="26">
        <f t="shared" si="5"/>
        <v>335</v>
      </c>
      <c r="M15" s="28">
        <v>33</v>
      </c>
      <c r="N15" s="26">
        <f t="shared" si="6"/>
        <v>114</v>
      </c>
      <c r="O15" s="28">
        <v>25</v>
      </c>
      <c r="P15" s="26">
        <f t="shared" si="7"/>
        <v>220</v>
      </c>
      <c r="Q15" s="28">
        <v>24</v>
      </c>
      <c r="R15" s="26">
        <f t="shared" si="8"/>
        <v>544</v>
      </c>
      <c r="S15" s="28">
        <v>18</v>
      </c>
      <c r="T15" s="26">
        <f t="shared" si="9"/>
        <v>368</v>
      </c>
      <c r="U15" s="28">
        <v>16</v>
      </c>
      <c r="V15" s="26">
        <f t="shared" si="10"/>
        <v>186</v>
      </c>
      <c r="W15" s="28">
        <v>40</v>
      </c>
      <c r="X15" s="26">
        <f t="shared" si="11"/>
        <v>378</v>
      </c>
      <c r="Y15" s="28">
        <v>26</v>
      </c>
      <c r="Z15" s="26">
        <f t="shared" si="12"/>
        <v>188</v>
      </c>
      <c r="AA15" s="28">
        <v>24</v>
      </c>
      <c r="AB15" s="26">
        <f t="shared" si="13"/>
        <v>220</v>
      </c>
      <c r="AC15" s="28">
        <v>1</v>
      </c>
      <c r="AD15" s="26">
        <f t="shared" si="14"/>
        <v>372</v>
      </c>
      <c r="AE15" s="28">
        <v>6</v>
      </c>
      <c r="AF15" s="26">
        <f t="shared" si="15"/>
        <v>282</v>
      </c>
      <c r="AG15" s="28">
        <v>0</v>
      </c>
      <c r="AH15" s="26">
        <f t="shared" si="16"/>
        <v>100</v>
      </c>
      <c r="AI15" s="28">
        <v>23</v>
      </c>
      <c r="AJ15" s="26">
        <f t="shared" si="17"/>
        <v>303</v>
      </c>
      <c r="AK15" s="28">
        <v>13</v>
      </c>
      <c r="AL15" s="26">
        <f t="shared" si="18"/>
        <v>135</v>
      </c>
      <c r="AM15" s="28">
        <v>15</v>
      </c>
      <c r="AN15" s="26">
        <f t="shared" si="19"/>
        <v>178</v>
      </c>
      <c r="AO15" s="28">
        <v>38</v>
      </c>
      <c r="AP15" s="26">
        <f t="shared" si="20"/>
        <v>411</v>
      </c>
      <c r="AQ15" s="28">
        <v>45</v>
      </c>
      <c r="AR15" s="26">
        <f t="shared" si="21"/>
        <v>278</v>
      </c>
      <c r="AS15" s="28">
        <v>8</v>
      </c>
      <c r="AT15" s="26">
        <f t="shared" si="22"/>
        <v>153</v>
      </c>
      <c r="AU15" s="28">
        <v>1</v>
      </c>
      <c r="AV15" s="26">
        <f t="shared" si="23"/>
        <v>223</v>
      </c>
      <c r="AW15" s="28">
        <v>2</v>
      </c>
      <c r="AX15" s="26">
        <f t="shared" si="24"/>
        <v>147</v>
      </c>
      <c r="AY15" s="28">
        <v>-11</v>
      </c>
      <c r="AZ15" s="26">
        <f t="shared" si="25"/>
        <v>86</v>
      </c>
      <c r="BA15" s="28">
        <v>-1</v>
      </c>
      <c r="BB15" s="26">
        <f t="shared" si="26"/>
        <v>140</v>
      </c>
      <c r="BC15" s="28">
        <v>-14</v>
      </c>
      <c r="BD15" s="26">
        <f t="shared" si="27"/>
        <v>74</v>
      </c>
      <c r="BE15" s="28">
        <v>3</v>
      </c>
      <c r="BF15" s="26">
        <f t="shared" si="28"/>
        <v>8</v>
      </c>
      <c r="BG15" s="28">
        <v>11</v>
      </c>
      <c r="BH15" s="26">
        <f t="shared" si="29"/>
        <v>142</v>
      </c>
      <c r="BI15" s="28">
        <v>15</v>
      </c>
      <c r="BJ15" s="26">
        <f t="shared" si="30"/>
        <v>46</v>
      </c>
      <c r="BK15" s="28">
        <v>-14</v>
      </c>
      <c r="BL15" s="76">
        <f t="shared" si="31"/>
        <v>76</v>
      </c>
      <c r="BM15" s="69" t="s">
        <v>36</v>
      </c>
      <c r="BN15" s="29">
        <v>32.4</v>
      </c>
      <c r="BO15" s="29">
        <v>31.5</v>
      </c>
      <c r="BP15" s="29">
        <v>29.4</v>
      </c>
      <c r="BQ15" s="29">
        <v>25.7</v>
      </c>
      <c r="BR15" s="29">
        <v>20.3</v>
      </c>
      <c r="BS15" s="29">
        <v>23.3</v>
      </c>
      <c r="BT15" s="29">
        <v>24.2</v>
      </c>
      <c r="BU15" s="29">
        <v>26.1</v>
      </c>
      <c r="BV15" s="29">
        <v>20.3</v>
      </c>
      <c r="BW15" s="29">
        <v>15.7</v>
      </c>
      <c r="BX15" s="29">
        <v>15.1</v>
      </c>
      <c r="BY15" s="29">
        <v>12.8</v>
      </c>
      <c r="BZ15" s="29">
        <v>12.7</v>
      </c>
      <c r="CA15" s="29">
        <v>14.5</v>
      </c>
      <c r="CB15" s="29">
        <v>12</v>
      </c>
      <c r="CC15" s="29">
        <v>12.9</v>
      </c>
      <c r="CD15" s="29">
        <v>9.9</v>
      </c>
      <c r="CE15" s="29">
        <v>11</v>
      </c>
      <c r="CF15" s="29">
        <v>10.8</v>
      </c>
      <c r="CG15" s="29">
        <v>9.9</v>
      </c>
      <c r="CH15" s="29">
        <v>10.3</v>
      </c>
      <c r="CI15" s="29">
        <v>8.4</v>
      </c>
      <c r="CJ15" s="29">
        <v>9.5</v>
      </c>
      <c r="CK15" s="29">
        <v>8.6</v>
      </c>
      <c r="CL15" s="29">
        <v>7.8</v>
      </c>
      <c r="CM15" s="29">
        <v>6</v>
      </c>
      <c r="CN15" s="29">
        <v>7.5</v>
      </c>
      <c r="CO15" s="29">
        <v>6.6</v>
      </c>
      <c r="CP15" s="76">
        <v>5.8</v>
      </c>
      <c r="CQ15" s="29">
        <v>6.6</v>
      </c>
      <c r="CV15" s="52" t="str">
        <f>$A$16</f>
        <v>Alfa Romeo</v>
      </c>
      <c r="CW15" s="99">
        <f>SUM(CW39,CW75,CW111,CW147,CW183,CW219,CW255,CW291,CW327,CW363,CW399)</f>
        <v>12</v>
      </c>
      <c r="CX15" s="52" t="str">
        <f>$B$16</f>
        <v>Raikkonen</v>
      </c>
      <c r="CY15" s="179">
        <f t="shared" si="32"/>
        <v>82</v>
      </c>
      <c r="CZ15" s="179">
        <f t="shared" si="32"/>
        <v>10</v>
      </c>
      <c r="DA15" s="179">
        <f t="shared" si="32"/>
        <v>1</v>
      </c>
      <c r="DB15" s="52" t="str">
        <f>$A$16</f>
        <v>Alfa Romeo</v>
      </c>
      <c r="DC15" s="66">
        <f>SUM((CW15/CW22)*100)</f>
        <v>2.2058823529411766</v>
      </c>
      <c r="DD15" s="52" t="str">
        <f>$B$16</f>
        <v>Raikkonen</v>
      </c>
      <c r="DE15" s="99">
        <f>SUM((CY15/CY22)*100)</f>
        <v>3.0147058823529411</v>
      </c>
      <c r="DF15" s="99">
        <f>SUM((CZ15/CZ22)*100)</f>
        <v>1.8382352941176472</v>
      </c>
      <c r="DG15" s="99">
        <f>SUM((DA15/DA22)*100)</f>
        <v>2.1739130434782608</v>
      </c>
    </row>
    <row r="16" spans="1:111" ht="16.149999999999999" thickBot="1" x14ac:dyDescent="0.55000000000000004">
      <c r="A16" s="51" t="s">
        <v>37</v>
      </c>
      <c r="B16" s="52" t="s">
        <v>38</v>
      </c>
      <c r="C16" s="26"/>
      <c r="D16" s="32" t="s">
        <v>39</v>
      </c>
      <c r="E16" s="28">
        <v>51</v>
      </c>
      <c r="F16" s="26">
        <f t="shared" si="2"/>
        <v>933</v>
      </c>
      <c r="G16" s="28">
        <v>59</v>
      </c>
      <c r="H16" s="26">
        <f t="shared" si="3"/>
        <v>662</v>
      </c>
      <c r="I16" s="28">
        <v>12</v>
      </c>
      <c r="J16" s="26">
        <f t="shared" si="4"/>
        <v>386</v>
      </c>
      <c r="K16" s="28">
        <v>9</v>
      </c>
      <c r="L16" s="26">
        <f t="shared" si="5"/>
        <v>344</v>
      </c>
      <c r="M16" s="28">
        <v>3</v>
      </c>
      <c r="N16" s="26">
        <f t="shared" si="6"/>
        <v>117</v>
      </c>
      <c r="O16" s="28">
        <v>11</v>
      </c>
      <c r="P16" s="26">
        <f t="shared" si="7"/>
        <v>231</v>
      </c>
      <c r="Q16" s="28">
        <v>60</v>
      </c>
      <c r="R16" s="26">
        <f t="shared" si="8"/>
        <v>604</v>
      </c>
      <c r="S16" s="28">
        <v>47</v>
      </c>
      <c r="T16" s="26">
        <f t="shared" si="9"/>
        <v>415</v>
      </c>
      <c r="U16" s="28">
        <v>28</v>
      </c>
      <c r="V16" s="26">
        <f t="shared" si="10"/>
        <v>214</v>
      </c>
      <c r="W16" s="28">
        <v>61</v>
      </c>
      <c r="X16" s="26">
        <f t="shared" si="11"/>
        <v>439</v>
      </c>
      <c r="Y16" s="28">
        <v>33</v>
      </c>
      <c r="Z16" s="26">
        <f t="shared" si="12"/>
        <v>221</v>
      </c>
      <c r="AA16" s="28">
        <v>33</v>
      </c>
      <c r="AB16" s="26">
        <f t="shared" si="13"/>
        <v>253</v>
      </c>
      <c r="AC16" s="28">
        <v>19</v>
      </c>
      <c r="AD16" s="26">
        <f t="shared" si="14"/>
        <v>391</v>
      </c>
      <c r="AE16" s="28">
        <v>18</v>
      </c>
      <c r="AF16" s="26">
        <f t="shared" si="15"/>
        <v>300</v>
      </c>
      <c r="AG16" s="28">
        <v>6</v>
      </c>
      <c r="AH16" s="26">
        <f t="shared" si="16"/>
        <v>106</v>
      </c>
      <c r="AI16" s="28">
        <v>22</v>
      </c>
      <c r="AJ16" s="26">
        <f t="shared" si="17"/>
        <v>325</v>
      </c>
      <c r="AK16" s="28">
        <v>3</v>
      </c>
      <c r="AL16" s="26">
        <f t="shared" si="18"/>
        <v>138</v>
      </c>
      <c r="AM16" s="28">
        <v>24</v>
      </c>
      <c r="AN16" s="26">
        <f t="shared" si="19"/>
        <v>202</v>
      </c>
      <c r="AO16" s="28">
        <v>2</v>
      </c>
      <c r="AP16" s="26">
        <f t="shared" si="20"/>
        <v>413</v>
      </c>
      <c r="AQ16" s="28">
        <v>5</v>
      </c>
      <c r="AR16" s="26">
        <f t="shared" si="21"/>
        <v>283</v>
      </c>
      <c r="AS16" s="28">
        <v>-13</v>
      </c>
      <c r="AT16" s="26">
        <f t="shared" si="22"/>
        <v>140</v>
      </c>
      <c r="AU16" s="28">
        <v>8</v>
      </c>
      <c r="AV16" s="26">
        <f t="shared" si="23"/>
        <v>231</v>
      </c>
      <c r="AW16" s="28">
        <v>9</v>
      </c>
      <c r="AX16" s="26">
        <f t="shared" si="24"/>
        <v>156</v>
      </c>
      <c r="AY16" s="28">
        <v>4</v>
      </c>
      <c r="AZ16" s="26">
        <f t="shared" si="25"/>
        <v>90</v>
      </c>
      <c r="BA16" s="28">
        <v>5</v>
      </c>
      <c r="BB16" s="26">
        <f t="shared" si="26"/>
        <v>145</v>
      </c>
      <c r="BC16" s="28">
        <v>-14</v>
      </c>
      <c r="BD16" s="26">
        <f t="shared" si="27"/>
        <v>60</v>
      </c>
      <c r="BE16" s="28">
        <v>9</v>
      </c>
      <c r="BF16" s="26">
        <f t="shared" si="28"/>
        <v>17</v>
      </c>
      <c r="BG16" s="28">
        <v>19</v>
      </c>
      <c r="BH16" s="26">
        <f t="shared" si="29"/>
        <v>161</v>
      </c>
      <c r="BI16" s="28">
        <v>12</v>
      </c>
      <c r="BJ16" s="26">
        <f t="shared" si="30"/>
        <v>58</v>
      </c>
      <c r="BK16" s="28">
        <v>12</v>
      </c>
      <c r="BL16" s="76">
        <f t="shared" si="31"/>
        <v>88</v>
      </c>
      <c r="BM16" s="69" t="s">
        <v>39</v>
      </c>
      <c r="BN16" s="29">
        <v>32.4</v>
      </c>
      <c r="BO16" s="29">
        <v>31.5</v>
      </c>
      <c r="BP16" s="29">
        <v>29.3</v>
      </c>
      <c r="BQ16" s="29">
        <v>25.7</v>
      </c>
      <c r="BR16" s="29">
        <v>20.3</v>
      </c>
      <c r="BS16" s="29">
        <v>23.3</v>
      </c>
      <c r="BT16" s="29">
        <v>24.3</v>
      </c>
      <c r="BU16" s="29">
        <v>26.1</v>
      </c>
      <c r="BV16" s="29">
        <v>20.3</v>
      </c>
      <c r="BW16" s="29">
        <v>15.7</v>
      </c>
      <c r="BX16" s="29">
        <v>15.1</v>
      </c>
      <c r="BY16" s="29">
        <v>12.8</v>
      </c>
      <c r="BZ16" s="29">
        <v>12.7</v>
      </c>
      <c r="CA16" s="29">
        <v>14.5</v>
      </c>
      <c r="CB16" s="29">
        <v>12</v>
      </c>
      <c r="CC16" s="29">
        <v>13</v>
      </c>
      <c r="CD16" s="29">
        <v>9.8000000000000007</v>
      </c>
      <c r="CE16" s="29">
        <v>11.1</v>
      </c>
      <c r="CF16" s="29">
        <v>10.8</v>
      </c>
      <c r="CG16" s="29">
        <v>9.9</v>
      </c>
      <c r="CH16" s="29">
        <v>10.199999999999999</v>
      </c>
      <c r="CI16" s="29">
        <v>8.4</v>
      </c>
      <c r="CJ16" s="29">
        <v>9.5</v>
      </c>
      <c r="CK16" s="29">
        <v>8.6</v>
      </c>
      <c r="CL16" s="29">
        <v>7.8</v>
      </c>
      <c r="CM16" s="29">
        <v>6</v>
      </c>
      <c r="CN16" s="29">
        <v>7.5</v>
      </c>
      <c r="CO16" s="29">
        <v>6.6</v>
      </c>
      <c r="CP16" s="76">
        <v>5.8</v>
      </c>
      <c r="CQ16" s="29">
        <v>6.6</v>
      </c>
      <c r="CV16" s="30"/>
      <c r="CW16" s="30"/>
      <c r="CX16" s="53" t="str">
        <f>$B$17</f>
        <v>Giovanazzi</v>
      </c>
      <c r="CY16" s="180">
        <f t="shared" si="32"/>
        <v>80</v>
      </c>
      <c r="CZ16" s="180">
        <f t="shared" si="32"/>
        <v>2</v>
      </c>
      <c r="DA16" s="180">
        <f t="shared" si="32"/>
        <v>0</v>
      </c>
      <c r="DB16" s="30"/>
      <c r="DC16" s="72"/>
      <c r="DD16" s="53" t="str">
        <f>$B$17</f>
        <v>Giovanazzi</v>
      </c>
      <c r="DE16" s="30">
        <f>SUM((CY16/CY22)*100)</f>
        <v>2.9411764705882351</v>
      </c>
      <c r="DF16" s="30">
        <f>SUM((CZ16/CZ22)*100)</f>
        <v>0.36764705882352938</v>
      </c>
      <c r="DG16" s="30">
        <f>SUM((DA16/DA22)*100)</f>
        <v>0</v>
      </c>
    </row>
    <row r="17" spans="1:111" ht="16.149999999999999" thickBot="1" x14ac:dyDescent="0.55000000000000004">
      <c r="A17" s="30"/>
      <c r="B17" s="53" t="s">
        <v>40</v>
      </c>
      <c r="C17" s="26"/>
      <c r="D17" s="32" t="s">
        <v>41</v>
      </c>
      <c r="E17" s="28">
        <v>13</v>
      </c>
      <c r="F17" s="26">
        <f t="shared" si="2"/>
        <v>946</v>
      </c>
      <c r="G17" s="28">
        <v>10</v>
      </c>
      <c r="H17" s="26">
        <f t="shared" si="3"/>
        <v>672</v>
      </c>
      <c r="I17" s="28">
        <v>13</v>
      </c>
      <c r="J17" s="26">
        <f t="shared" si="4"/>
        <v>399</v>
      </c>
      <c r="K17" s="28">
        <v>15</v>
      </c>
      <c r="L17" s="26">
        <f t="shared" si="5"/>
        <v>359</v>
      </c>
      <c r="M17" s="28">
        <v>8</v>
      </c>
      <c r="N17" s="26">
        <f t="shared" si="6"/>
        <v>125</v>
      </c>
      <c r="O17" s="28">
        <v>-3</v>
      </c>
      <c r="P17" s="26">
        <f t="shared" si="7"/>
        <v>228</v>
      </c>
      <c r="Q17" s="28">
        <v>32</v>
      </c>
      <c r="R17" s="26">
        <f t="shared" si="8"/>
        <v>636</v>
      </c>
      <c r="S17" s="28">
        <v>-2</v>
      </c>
      <c r="T17" s="26">
        <f t="shared" si="9"/>
        <v>413</v>
      </c>
      <c r="U17" s="28">
        <v>24</v>
      </c>
      <c r="V17" s="26">
        <f t="shared" si="10"/>
        <v>238</v>
      </c>
      <c r="W17" s="28">
        <v>41</v>
      </c>
      <c r="X17" s="26">
        <f t="shared" si="11"/>
        <v>480</v>
      </c>
      <c r="Y17" s="28">
        <v>32</v>
      </c>
      <c r="Z17" s="26">
        <f t="shared" si="12"/>
        <v>253</v>
      </c>
      <c r="AA17" s="28">
        <v>14</v>
      </c>
      <c r="AB17" s="26">
        <f t="shared" si="13"/>
        <v>267</v>
      </c>
      <c r="AC17" s="28">
        <v>53</v>
      </c>
      <c r="AD17" s="26">
        <f t="shared" si="14"/>
        <v>444</v>
      </c>
      <c r="AE17" s="28">
        <v>39</v>
      </c>
      <c r="AF17" s="26">
        <f t="shared" si="15"/>
        <v>339</v>
      </c>
      <c r="AG17" s="28">
        <v>34</v>
      </c>
      <c r="AH17" s="26">
        <f t="shared" si="16"/>
        <v>140</v>
      </c>
      <c r="AI17" s="28">
        <v>15</v>
      </c>
      <c r="AJ17" s="26">
        <f t="shared" si="17"/>
        <v>340</v>
      </c>
      <c r="AK17" s="28">
        <v>18</v>
      </c>
      <c r="AL17" s="26">
        <f t="shared" si="18"/>
        <v>156</v>
      </c>
      <c r="AM17" s="28">
        <v>2</v>
      </c>
      <c r="AN17" s="26">
        <f t="shared" si="19"/>
        <v>204</v>
      </c>
      <c r="AO17" s="28">
        <v>73</v>
      </c>
      <c r="AP17" s="26">
        <f t="shared" si="20"/>
        <v>486</v>
      </c>
      <c r="AQ17" s="28">
        <v>48</v>
      </c>
      <c r="AR17" s="26">
        <f t="shared" si="21"/>
        <v>331</v>
      </c>
      <c r="AS17" s="28">
        <v>30</v>
      </c>
      <c r="AT17" s="26">
        <f t="shared" si="22"/>
        <v>170</v>
      </c>
      <c r="AU17" s="28">
        <v>15</v>
      </c>
      <c r="AV17" s="26">
        <f t="shared" si="23"/>
        <v>246</v>
      </c>
      <c r="AW17" s="28">
        <v>10</v>
      </c>
      <c r="AX17" s="26">
        <f t="shared" si="24"/>
        <v>166</v>
      </c>
      <c r="AY17" s="28">
        <v>10</v>
      </c>
      <c r="AZ17" s="26">
        <f t="shared" si="25"/>
        <v>100</v>
      </c>
      <c r="BA17" s="28">
        <v>10</v>
      </c>
      <c r="BB17" s="26">
        <f t="shared" si="26"/>
        <v>155</v>
      </c>
      <c r="BC17" s="28">
        <v>8</v>
      </c>
      <c r="BD17" s="26">
        <f t="shared" si="27"/>
        <v>68</v>
      </c>
      <c r="BE17" s="28">
        <v>7</v>
      </c>
      <c r="BF17" s="26">
        <f t="shared" si="28"/>
        <v>24</v>
      </c>
      <c r="BG17" s="28">
        <v>5</v>
      </c>
      <c r="BH17" s="26">
        <f t="shared" si="29"/>
        <v>166</v>
      </c>
      <c r="BI17" s="28">
        <v>7</v>
      </c>
      <c r="BJ17" s="26">
        <f t="shared" si="30"/>
        <v>65</v>
      </c>
      <c r="BK17" s="28">
        <v>-12</v>
      </c>
      <c r="BL17" s="76">
        <f t="shared" si="31"/>
        <v>76</v>
      </c>
      <c r="BM17" s="69" t="s">
        <v>41</v>
      </c>
      <c r="BN17" s="29">
        <v>32.4</v>
      </c>
      <c r="BO17" s="29">
        <v>31.5</v>
      </c>
      <c r="BP17" s="29">
        <v>29.3</v>
      </c>
      <c r="BQ17" s="29">
        <v>25.6</v>
      </c>
      <c r="BR17" s="29">
        <v>20.3</v>
      </c>
      <c r="BS17" s="29">
        <v>23.3</v>
      </c>
      <c r="BT17" s="29">
        <v>24.3</v>
      </c>
      <c r="BU17" s="29">
        <v>26.2</v>
      </c>
      <c r="BV17" s="29">
        <v>20.3</v>
      </c>
      <c r="BW17" s="29">
        <v>15.7</v>
      </c>
      <c r="BX17" s="29">
        <v>15.1</v>
      </c>
      <c r="BY17" s="29">
        <v>12.8</v>
      </c>
      <c r="BZ17" s="29">
        <v>12.6</v>
      </c>
      <c r="CA17" s="29">
        <v>14.5</v>
      </c>
      <c r="CB17" s="29">
        <v>12</v>
      </c>
      <c r="CC17" s="29">
        <v>12.9</v>
      </c>
      <c r="CD17" s="29">
        <v>9.8000000000000007</v>
      </c>
      <c r="CE17" s="29">
        <v>11.1</v>
      </c>
      <c r="CF17" s="29">
        <v>10.8</v>
      </c>
      <c r="CG17" s="29">
        <v>9.9</v>
      </c>
      <c r="CH17" s="29">
        <v>10.1</v>
      </c>
      <c r="CI17" s="29">
        <v>8.4</v>
      </c>
      <c r="CJ17" s="29">
        <v>9.5</v>
      </c>
      <c r="CK17" s="29">
        <v>8.6</v>
      </c>
      <c r="CL17" s="29">
        <v>7.8</v>
      </c>
      <c r="CM17" s="29">
        <v>6</v>
      </c>
      <c r="CN17" s="29">
        <v>7.5</v>
      </c>
      <c r="CO17" s="29">
        <v>6.6</v>
      </c>
      <c r="CP17" s="76">
        <v>5.8</v>
      </c>
      <c r="CQ17" s="29">
        <v>6.6</v>
      </c>
      <c r="CV17" s="55" t="str">
        <f>$A$18</f>
        <v>Haas</v>
      </c>
      <c r="CW17" s="99">
        <f>SUM(CW41,CW77,CW113,CW149,CW185,CW221,CW257,CW293,CW329,CW365,CW401)</f>
        <v>24</v>
      </c>
      <c r="CX17" s="103" t="str">
        <f>$B$18</f>
        <v>Grosjean</v>
      </c>
      <c r="CY17" s="179">
        <f t="shared" si="32"/>
        <v>97</v>
      </c>
      <c r="CZ17" s="179">
        <f t="shared" si="32"/>
        <v>17</v>
      </c>
      <c r="DA17" s="179">
        <f t="shared" si="32"/>
        <v>1</v>
      </c>
      <c r="DB17" s="55" t="str">
        <f>$A$18</f>
        <v>Haas</v>
      </c>
      <c r="DC17" s="66">
        <f>SUM((CW17/CW22)*100)</f>
        <v>4.4117647058823533</v>
      </c>
      <c r="DD17" s="103" t="str">
        <f>$B$18</f>
        <v>Grosjean</v>
      </c>
      <c r="DE17" s="99">
        <f>SUM((CY17/CY22)*100)</f>
        <v>3.5661764705882351</v>
      </c>
      <c r="DF17" s="99">
        <f>SUM((CZ17/CZ22)*100)</f>
        <v>3.125</v>
      </c>
      <c r="DG17" s="99">
        <f>SUM((DA17/DA22)*100)</f>
        <v>2.1739130434782608</v>
      </c>
    </row>
    <row r="18" spans="1:111" ht="16.149999999999999" thickBot="1" x14ac:dyDescent="0.55000000000000004">
      <c r="A18" s="54" t="s">
        <v>42</v>
      </c>
      <c r="B18" s="55" t="s">
        <v>43</v>
      </c>
      <c r="C18" s="26"/>
      <c r="D18" s="32" t="s">
        <v>44</v>
      </c>
      <c r="E18" s="28">
        <v>68</v>
      </c>
      <c r="F18" s="26">
        <f t="shared" si="2"/>
        <v>1014</v>
      </c>
      <c r="G18" s="28">
        <v>27</v>
      </c>
      <c r="H18" s="26">
        <f t="shared" si="3"/>
        <v>699</v>
      </c>
      <c r="I18" s="28">
        <v>36</v>
      </c>
      <c r="J18" s="26">
        <f t="shared" si="4"/>
        <v>435</v>
      </c>
      <c r="K18" s="28">
        <v>7</v>
      </c>
      <c r="L18" s="26">
        <f t="shared" si="5"/>
        <v>366</v>
      </c>
      <c r="M18" s="28">
        <v>2</v>
      </c>
      <c r="N18" s="26">
        <f t="shared" si="6"/>
        <v>127</v>
      </c>
      <c r="O18" s="28">
        <v>10</v>
      </c>
      <c r="P18" s="26">
        <f t="shared" si="7"/>
        <v>238</v>
      </c>
      <c r="Q18" s="28">
        <v>63</v>
      </c>
      <c r="R18" s="26">
        <f t="shared" si="8"/>
        <v>699</v>
      </c>
      <c r="S18" s="28">
        <v>44</v>
      </c>
      <c r="T18" s="26">
        <f t="shared" si="9"/>
        <v>457</v>
      </c>
      <c r="U18" s="28">
        <v>24</v>
      </c>
      <c r="V18" s="26">
        <f t="shared" si="10"/>
        <v>262</v>
      </c>
      <c r="W18" s="28">
        <v>36</v>
      </c>
      <c r="X18" s="26">
        <f t="shared" si="11"/>
        <v>516</v>
      </c>
      <c r="Y18" s="28">
        <v>17</v>
      </c>
      <c r="Z18" s="26">
        <f t="shared" si="12"/>
        <v>270</v>
      </c>
      <c r="AA18" s="28">
        <v>34</v>
      </c>
      <c r="AB18" s="26">
        <f t="shared" si="13"/>
        <v>301</v>
      </c>
      <c r="AC18" s="28">
        <v>34</v>
      </c>
      <c r="AD18" s="26">
        <f t="shared" si="14"/>
        <v>478</v>
      </c>
      <c r="AE18" s="28">
        <v>25</v>
      </c>
      <c r="AF18" s="26">
        <f t="shared" si="15"/>
        <v>364</v>
      </c>
      <c r="AG18" s="28">
        <v>9</v>
      </c>
      <c r="AH18" s="26">
        <f t="shared" si="16"/>
        <v>149</v>
      </c>
      <c r="AI18" s="28">
        <v>16</v>
      </c>
      <c r="AJ18" s="26">
        <f t="shared" si="17"/>
        <v>356</v>
      </c>
      <c r="AK18" s="28">
        <v>2</v>
      </c>
      <c r="AL18" s="26">
        <f t="shared" si="18"/>
        <v>158</v>
      </c>
      <c r="AM18" s="28">
        <v>14</v>
      </c>
      <c r="AN18" s="26">
        <f t="shared" si="19"/>
        <v>218</v>
      </c>
      <c r="AO18" s="28">
        <v>6</v>
      </c>
      <c r="AP18" s="26">
        <f t="shared" si="20"/>
        <v>492</v>
      </c>
      <c r="AQ18" s="28">
        <v>-13</v>
      </c>
      <c r="AR18" s="26">
        <f t="shared" si="21"/>
        <v>318</v>
      </c>
      <c r="AS18" s="28">
        <v>9</v>
      </c>
      <c r="AT18" s="26">
        <f t="shared" si="22"/>
        <v>179</v>
      </c>
      <c r="AU18" s="28">
        <v>9</v>
      </c>
      <c r="AV18" s="26">
        <f t="shared" si="23"/>
        <v>255</v>
      </c>
      <c r="AW18" s="28">
        <v>11</v>
      </c>
      <c r="AX18" s="26">
        <f t="shared" si="24"/>
        <v>177</v>
      </c>
      <c r="AY18" s="28">
        <v>3</v>
      </c>
      <c r="AZ18" s="26">
        <f t="shared" si="25"/>
        <v>103</v>
      </c>
      <c r="BA18" s="28">
        <v>6</v>
      </c>
      <c r="BB18" s="26">
        <f t="shared" si="26"/>
        <v>161</v>
      </c>
      <c r="BC18" s="28">
        <v>0</v>
      </c>
      <c r="BD18" s="26">
        <f t="shared" si="27"/>
        <v>68</v>
      </c>
      <c r="BE18" s="28">
        <v>11</v>
      </c>
      <c r="BF18" s="26">
        <f t="shared" si="28"/>
        <v>35</v>
      </c>
      <c r="BG18" s="28">
        <v>8</v>
      </c>
      <c r="BH18" s="26">
        <f t="shared" si="29"/>
        <v>174</v>
      </c>
      <c r="BI18" s="28">
        <v>9</v>
      </c>
      <c r="BJ18" s="26">
        <f t="shared" si="30"/>
        <v>74</v>
      </c>
      <c r="BK18" s="62">
        <v>4</v>
      </c>
      <c r="BL18" s="73">
        <f t="shared" si="31"/>
        <v>80</v>
      </c>
      <c r="BM18" s="69" t="s">
        <v>44</v>
      </c>
      <c r="BN18" s="56">
        <v>32.299999999999997</v>
      </c>
      <c r="BO18" s="56">
        <v>31.3</v>
      </c>
      <c r="BP18" s="56">
        <v>29.6</v>
      </c>
      <c r="BQ18" s="56">
        <v>25.6</v>
      </c>
      <c r="BR18" s="56">
        <v>20.3</v>
      </c>
      <c r="BS18" s="56">
        <v>23.2</v>
      </c>
      <c r="BT18" s="56"/>
      <c r="BU18" s="56">
        <v>26.3</v>
      </c>
      <c r="BV18" s="56">
        <v>20.3</v>
      </c>
      <c r="BW18" s="56">
        <v>15.7</v>
      </c>
      <c r="BX18" s="56">
        <v>15.2</v>
      </c>
      <c r="BY18" s="56">
        <v>12.8</v>
      </c>
      <c r="BZ18" s="56">
        <v>12.6</v>
      </c>
      <c r="CA18" s="56">
        <v>14.6</v>
      </c>
      <c r="CB18" s="56">
        <v>12</v>
      </c>
      <c r="CC18" s="56">
        <v>12.9</v>
      </c>
      <c r="CD18" s="56">
        <v>9.8000000000000007</v>
      </c>
      <c r="CE18" s="56">
        <v>11.1</v>
      </c>
      <c r="CF18" s="56">
        <v>10.8</v>
      </c>
      <c r="CG18" s="56">
        <v>10</v>
      </c>
      <c r="CH18" s="56">
        <v>10</v>
      </c>
      <c r="CI18" s="56">
        <v>8.4</v>
      </c>
      <c r="CJ18" s="56">
        <v>9.5</v>
      </c>
      <c r="CK18" s="56">
        <v>8.6</v>
      </c>
      <c r="CL18" s="56">
        <v>7.8</v>
      </c>
      <c r="CM18" s="56">
        <v>5.9</v>
      </c>
      <c r="CN18" s="56">
        <v>7.5</v>
      </c>
      <c r="CO18" s="56">
        <v>6.6</v>
      </c>
      <c r="CP18" s="77">
        <v>5.7</v>
      </c>
      <c r="CQ18" s="79">
        <v>6.6</v>
      </c>
      <c r="CV18" s="30"/>
      <c r="CW18" s="30"/>
      <c r="CX18" s="104" t="str">
        <f>$B$19</f>
        <v>Magnussen</v>
      </c>
      <c r="CY18" s="180">
        <f t="shared" si="32"/>
        <v>74</v>
      </c>
      <c r="CZ18" s="180">
        <f t="shared" si="32"/>
        <v>16</v>
      </c>
      <c r="DA18" s="180">
        <f t="shared" si="32"/>
        <v>1</v>
      </c>
      <c r="DB18" s="30"/>
      <c r="DC18" s="72"/>
      <c r="DD18" s="104" t="str">
        <f>$B$19</f>
        <v>Magnussen</v>
      </c>
      <c r="DE18" s="30">
        <f>SUM((CY18/CY22)*100)</f>
        <v>2.7205882352941178</v>
      </c>
      <c r="DF18" s="30">
        <f>SUM((CZ18/CZ22)*100)</f>
        <v>2.9411764705882351</v>
      </c>
      <c r="DG18" s="30">
        <f>SUM((DA18/DA22)*100)</f>
        <v>2.1739130434782608</v>
      </c>
    </row>
    <row r="19" spans="1:111" ht="16.149999999999999" thickBot="1" x14ac:dyDescent="0.55000000000000004">
      <c r="A19" s="30"/>
      <c r="B19" s="57" t="s">
        <v>45</v>
      </c>
      <c r="C19" s="26"/>
      <c r="D19" s="1" t="s">
        <v>50</v>
      </c>
      <c r="E19" s="66">
        <f>AVERAGE(E2:E18)</f>
        <v>59.647058823529413</v>
      </c>
      <c r="F19" s="67"/>
      <c r="G19" s="66">
        <f>AVERAGE(G2:G18)</f>
        <v>41.117647058823529</v>
      </c>
      <c r="H19" s="67"/>
      <c r="I19" s="66">
        <f>AVERAGE(I2:I18)</f>
        <v>25.588235294117649</v>
      </c>
      <c r="J19" s="67"/>
      <c r="K19" s="66">
        <f>AVERAGE(K2:K18)</f>
        <v>21.529411764705884</v>
      </c>
      <c r="L19" s="67"/>
      <c r="M19" s="66">
        <f>AVERAGE(M2:M18)</f>
        <v>7.4705882352941178</v>
      </c>
      <c r="N19" s="67"/>
      <c r="O19" s="66">
        <f>AVERAGE(O2:O18)</f>
        <v>14</v>
      </c>
      <c r="P19" s="67"/>
      <c r="Q19" s="66">
        <f>AVERAGE(Q2:Q18)</f>
        <v>41.117647058823529</v>
      </c>
      <c r="R19" s="67"/>
      <c r="S19" s="66">
        <f>AVERAGE(S2:S18)</f>
        <v>26.882352941176471</v>
      </c>
      <c r="T19" s="67"/>
      <c r="U19" s="66">
        <f>AVERAGE(U2:U18)</f>
        <v>15.411764705882353</v>
      </c>
      <c r="V19" s="67"/>
      <c r="W19" s="66">
        <f>AVERAGE(W2:W18)</f>
        <v>30.352941176470587</v>
      </c>
      <c r="X19" s="67"/>
      <c r="Y19" s="66">
        <f>AVERAGE(Y2:Y18)</f>
        <v>15.882352941176471</v>
      </c>
      <c r="Z19" s="67"/>
      <c r="AA19" s="66">
        <f>AVERAGE(AA2:AA18)</f>
        <v>17.705882352941178</v>
      </c>
      <c r="AB19" s="67"/>
      <c r="AC19" s="66">
        <f>AVERAGE(AC2:AC18)</f>
        <v>28.117647058823529</v>
      </c>
      <c r="AD19" s="67"/>
      <c r="AE19" s="66">
        <f>AVERAGE(AE2:AE18)</f>
        <v>21.411764705882351</v>
      </c>
      <c r="AF19" s="67"/>
      <c r="AG19" s="66">
        <f>AVERAGE(AG2:AG18)</f>
        <v>8.764705882352942</v>
      </c>
      <c r="AH19" s="67"/>
      <c r="AI19" s="66">
        <f>AVERAGE(AI2:AI18)</f>
        <v>20.941176470588236</v>
      </c>
      <c r="AJ19" s="67"/>
      <c r="AK19" s="66">
        <f>AVERAGE(AK2:AK18)</f>
        <v>9.2941176470588243</v>
      </c>
      <c r="AL19" s="67"/>
      <c r="AM19" s="66">
        <f>AVERAGE(AM2:AM18)</f>
        <v>12.823529411764707</v>
      </c>
      <c r="AN19" s="67"/>
      <c r="AO19" s="66">
        <f>AVERAGE(AO2:AO18)</f>
        <v>28.941176470588236</v>
      </c>
      <c r="AP19" s="67"/>
      <c r="AQ19" s="66">
        <f>AVERAGE(AQ2:AQ18)</f>
        <v>18.705882352941178</v>
      </c>
      <c r="AR19" s="67"/>
      <c r="AS19" s="66">
        <f>AVERAGE(AS2:AS18)</f>
        <v>10.529411764705882</v>
      </c>
      <c r="AT19" s="67"/>
      <c r="AU19" s="66">
        <f>AVERAGE(AU2:AU18)</f>
        <v>15</v>
      </c>
      <c r="AV19" s="67"/>
      <c r="AW19" s="66">
        <f>AVERAGE(AW2:AW18)</f>
        <v>10.411764705882353</v>
      </c>
      <c r="AX19" s="67"/>
      <c r="AY19" s="66">
        <f>AVERAGE(AY2:AY18)</f>
        <v>6.0588235294117645</v>
      </c>
      <c r="AZ19" s="67"/>
      <c r="BA19" s="66">
        <f>AVERAGE(BA2:BA18)</f>
        <v>9.4705882352941178</v>
      </c>
      <c r="BB19" s="67"/>
      <c r="BC19" s="66">
        <f>AVERAGE(BC2:BC18)</f>
        <v>4</v>
      </c>
      <c r="BD19" s="67"/>
      <c r="BE19" s="66">
        <f>AVERAGE(BE2:BE18)</f>
        <v>2.0588235294117645</v>
      </c>
      <c r="BF19" s="67"/>
      <c r="BG19" s="66">
        <f>AVERAGE(BG2:BG18)</f>
        <v>10.235294117647058</v>
      </c>
      <c r="BH19" s="67"/>
      <c r="BI19" s="66">
        <f>AVERAGE(BI2:BI18)</f>
        <v>4.3529411764705879</v>
      </c>
      <c r="BJ19" s="67"/>
      <c r="BK19" s="66">
        <f>AVERAGE(BK2:BK18)</f>
        <v>4.7058823529411766</v>
      </c>
      <c r="BL19" s="67"/>
      <c r="BM19" s="1" t="s">
        <v>50</v>
      </c>
      <c r="BN19" s="68">
        <f t="shared" ref="BN19:CQ19" si="33">AVERAGE(BN2:BN18)</f>
        <v>32.311764705882354</v>
      </c>
      <c r="BO19" s="68">
        <f t="shared" si="33"/>
        <v>31.382352941176471</v>
      </c>
      <c r="BP19" s="68">
        <f t="shared" si="33"/>
        <v>29.361538461538466</v>
      </c>
      <c r="BQ19" s="68">
        <f t="shared" si="33"/>
        <v>25.938461538461542</v>
      </c>
      <c r="BR19" s="68">
        <f t="shared" si="33"/>
        <v>20.553846153846159</v>
      </c>
      <c r="BS19" s="68">
        <f t="shared" si="33"/>
        <v>23.415384615384614</v>
      </c>
      <c r="BT19" s="68">
        <f t="shared" si="33"/>
        <v>24.249999999999996</v>
      </c>
      <c r="BU19" s="68">
        <f t="shared" si="33"/>
        <v>26.100000000000005</v>
      </c>
      <c r="BV19" s="68">
        <f t="shared" si="33"/>
        <v>20.500000000000004</v>
      </c>
      <c r="BW19" s="68">
        <f t="shared" si="33"/>
        <v>15.653846153846152</v>
      </c>
      <c r="BX19" s="68">
        <f t="shared" si="33"/>
        <v>15.253846153846151</v>
      </c>
      <c r="BY19" s="68">
        <f t="shared" si="33"/>
        <v>12.805882352941179</v>
      </c>
      <c r="BZ19" s="68">
        <f t="shared" si="33"/>
        <v>12.476923076923073</v>
      </c>
      <c r="CA19" s="68">
        <f t="shared" si="33"/>
        <v>14.088235294117647</v>
      </c>
      <c r="CB19" s="68">
        <f t="shared" si="33"/>
        <v>12.115384615384615</v>
      </c>
      <c r="CC19" s="68">
        <f t="shared" si="33"/>
        <v>12.792307692307693</v>
      </c>
      <c r="CD19" s="68">
        <f t="shared" si="33"/>
        <v>9.7230769230769241</v>
      </c>
      <c r="CE19" s="68">
        <f t="shared" si="33"/>
        <v>10.753846153846155</v>
      </c>
      <c r="CF19" s="68">
        <f t="shared" si="33"/>
        <v>10.86923076923077</v>
      </c>
      <c r="CG19" s="68">
        <f t="shared" si="33"/>
        <v>9.8352941176470612</v>
      </c>
      <c r="CH19" s="68">
        <f t="shared" si="33"/>
        <v>10.22857142857143</v>
      </c>
      <c r="CI19" s="68">
        <f t="shared" si="33"/>
        <v>8.3461538461538485</v>
      </c>
      <c r="CJ19" s="68">
        <f t="shared" si="33"/>
        <v>9.569230769230769</v>
      </c>
      <c r="CK19" s="68">
        <f t="shared" si="33"/>
        <v>8.7230769230769205</v>
      </c>
      <c r="CL19" s="68">
        <f t="shared" si="33"/>
        <v>7.8076923076923057</v>
      </c>
      <c r="CM19" s="68">
        <f t="shared" si="33"/>
        <v>5.8461538461538458</v>
      </c>
      <c r="CN19" s="68">
        <f t="shared" si="33"/>
        <v>7.6538461538461542</v>
      </c>
      <c r="CO19" s="68">
        <f t="shared" si="33"/>
        <v>6.4615384615384608</v>
      </c>
      <c r="CP19" s="68">
        <f t="shared" si="33"/>
        <v>5.8588235294117634</v>
      </c>
      <c r="CQ19" s="68">
        <f t="shared" si="33"/>
        <v>6.569230769230769</v>
      </c>
      <c r="CV19" s="59" t="str">
        <f>$A$20</f>
        <v>Williams</v>
      </c>
      <c r="CW19" s="99">
        <f>SUM(CW43,CW79,CW115,CW151,CW187,CW223,CW259,CW295,CW331,CW367,CW403)</f>
        <v>21</v>
      </c>
      <c r="CX19" s="59" t="str">
        <f>$B$20</f>
        <v>Russell</v>
      </c>
      <c r="CY19" s="179">
        <f t="shared" si="32"/>
        <v>159</v>
      </c>
      <c r="CZ19" s="179">
        <f t="shared" si="32"/>
        <v>3</v>
      </c>
      <c r="DA19" s="179">
        <f t="shared" si="32"/>
        <v>1</v>
      </c>
      <c r="DB19" s="59" t="str">
        <f>$A$20</f>
        <v>Williams</v>
      </c>
      <c r="DC19" s="66">
        <f>SUM((CW19/CW22)*100)</f>
        <v>3.8602941176470589</v>
      </c>
      <c r="DD19" s="59" t="str">
        <f>$B$20</f>
        <v>Russell</v>
      </c>
      <c r="DE19" s="99">
        <f>SUM((CY19/CY22)*100)</f>
        <v>5.8455882352941178</v>
      </c>
      <c r="DF19" s="99">
        <f>SUM((CZ19/CZ22)*100)</f>
        <v>0.55147058823529416</v>
      </c>
      <c r="DG19" s="99">
        <f>SUM((DA19/DA22)*100)</f>
        <v>2.1739130434782608</v>
      </c>
    </row>
    <row r="20" spans="1:111" ht="16.149999999999999" thickBot="1" x14ac:dyDescent="0.55000000000000004">
      <c r="A20" s="58" t="s">
        <v>46</v>
      </c>
      <c r="B20" s="59" t="s">
        <v>47</v>
      </c>
      <c r="C20" s="26"/>
      <c r="D20" s="69" t="s">
        <v>51</v>
      </c>
      <c r="E20" s="70">
        <f>SUM(E19/BN19)</f>
        <v>1.84598580010923</v>
      </c>
      <c r="F20" s="26"/>
      <c r="G20" s="70">
        <f>SUM(G19/BO19)</f>
        <v>1.3102155576382379</v>
      </c>
      <c r="H20" s="26"/>
      <c r="I20" s="70">
        <f>SUM(I19/BP19)</f>
        <v>0.87148823375302431</v>
      </c>
      <c r="J20" s="26"/>
      <c r="K20" s="70">
        <f>SUM(K19/BQ19)</f>
        <v>0.830018840276324</v>
      </c>
      <c r="L20" s="26"/>
      <c r="M20" s="70">
        <f>SUM(M19/BR19)</f>
        <v>0.36346424797463889</v>
      </c>
      <c r="N20" s="26"/>
      <c r="O20" s="70">
        <f>SUM(O19/BS19)</f>
        <v>0.59789750328515112</v>
      </c>
      <c r="P20" s="26"/>
      <c r="Q20" s="70">
        <f>SUM(Q19/BT19)</f>
        <v>1.6955730745906612</v>
      </c>
      <c r="R20" s="26"/>
      <c r="S20" s="70">
        <f>SUM(S19/BU19)</f>
        <v>1.029975208474194</v>
      </c>
      <c r="T20" s="26"/>
      <c r="U20" s="70">
        <f>SUM(U19/BV19)</f>
        <v>0.75179340028694397</v>
      </c>
      <c r="V20" s="26"/>
      <c r="W20" s="70">
        <f>SUM(W19/BW19)</f>
        <v>1.9390085272438216</v>
      </c>
      <c r="X20" s="26"/>
      <c r="Y20" s="70">
        <f>SUM(Y19/BX19)</f>
        <v>1.0412031681053664</v>
      </c>
      <c r="Z20" s="26"/>
      <c r="AA20" s="70">
        <f>SUM(AA19/BY19)</f>
        <v>1.3826366559485528</v>
      </c>
      <c r="AB20" s="26"/>
      <c r="AC20" s="70">
        <f>SUM(AC19/BZ19)</f>
        <v>2.2535722057010235</v>
      </c>
      <c r="AD20" s="26"/>
      <c r="AE20" s="70">
        <f>SUM(AE19/CA19)</f>
        <v>1.5198329853862211</v>
      </c>
      <c r="AF20" s="26"/>
      <c r="AG20" s="70">
        <f>SUM(AG19/CB19)</f>
        <v>0.7234360410831</v>
      </c>
      <c r="AH20" s="26"/>
      <c r="AI20" s="70">
        <f>SUM(AI19/CC19)</f>
        <v>1.6370131937320929</v>
      </c>
      <c r="AJ20" s="26"/>
      <c r="AK20" s="70">
        <f>SUM(AK19/CD19)</f>
        <v>0.95588235294117641</v>
      </c>
      <c r="AL20" s="26"/>
      <c r="AM20" s="70">
        <f>SUM(AM19/CE19)</f>
        <v>1.1924598165446436</v>
      </c>
      <c r="AN20" s="26"/>
      <c r="AO20" s="70">
        <f>SUM(AO19/CF19)</f>
        <v>2.6626701636068439</v>
      </c>
      <c r="AP20" s="26"/>
      <c r="AQ20" s="70">
        <f>SUM(AQ19/CG19)</f>
        <v>1.9019138755980858</v>
      </c>
      <c r="AR20" s="26"/>
      <c r="AS20" s="70">
        <f>SUM(AS19/CH19)</f>
        <v>1.0294117647058822</v>
      </c>
      <c r="AT20" s="26"/>
      <c r="AU20" s="70">
        <f>SUM(AU19/CI19)</f>
        <v>1.7972350230414742</v>
      </c>
      <c r="AV20" s="26"/>
      <c r="AW20" s="70">
        <f>SUM(AW19/CJ19)</f>
        <v>1.0880461509362589</v>
      </c>
      <c r="AX20" s="26"/>
      <c r="AY20" s="70">
        <f>SUM(AY19/CK19)</f>
        <v>0.69457412594667511</v>
      </c>
      <c r="AZ20" s="26"/>
      <c r="BA20" s="70">
        <f>SUM(BA19/CL19)</f>
        <v>1.2129817444219071</v>
      </c>
      <c r="BB20" s="26"/>
      <c r="BC20" s="70">
        <f>SUM(BC19/CM19)</f>
        <v>0.68421052631578949</v>
      </c>
      <c r="BD20" s="26"/>
      <c r="BE20" s="70">
        <f>SUM(BE19/CN19)</f>
        <v>0.26899201891811997</v>
      </c>
      <c r="BF20" s="26"/>
      <c r="BG20" s="70">
        <f>SUM(BG19/CO19)</f>
        <v>1.5840336134453783</v>
      </c>
      <c r="BH20" s="26"/>
      <c r="BI20" s="70">
        <f>SUM(BI19/CP19)</f>
        <v>0.74297188755020094</v>
      </c>
      <c r="BJ20" s="26"/>
      <c r="BK20" s="70">
        <f>SUM(BK19/CQ19)</f>
        <v>0.71635211461633841</v>
      </c>
      <c r="BL20" s="26"/>
      <c r="BM20" s="6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V20" s="30"/>
      <c r="CW20" s="30"/>
      <c r="CX20" s="60" t="str">
        <f>$B$21</f>
        <v>Latifi</v>
      </c>
      <c r="CY20" s="180">
        <f t="shared" si="32"/>
        <v>104</v>
      </c>
      <c r="CZ20" s="180">
        <f t="shared" si="32"/>
        <v>13</v>
      </c>
      <c r="DA20" s="180">
        <f t="shared" si="32"/>
        <v>1</v>
      </c>
      <c r="DB20" s="30"/>
      <c r="DC20" s="72"/>
      <c r="DD20" s="60" t="str">
        <f>$B$21</f>
        <v>Latifi</v>
      </c>
      <c r="DE20" s="30">
        <f>SUM((CY20/CY22)*100)</f>
        <v>3.8235294117647061</v>
      </c>
      <c r="DF20" s="30">
        <f>SUM((CZ20/CZ22)*100)</f>
        <v>2.3897058823529411</v>
      </c>
      <c r="DG20" s="30">
        <f>SUM((DA20/DA22)*100)</f>
        <v>2.1739130434782608</v>
      </c>
    </row>
    <row r="21" spans="1:111" ht="16.149999999999999" thickBot="1" x14ac:dyDescent="0.55000000000000004">
      <c r="A21" s="30"/>
      <c r="B21" s="60" t="s">
        <v>48</v>
      </c>
      <c r="C21" s="26"/>
      <c r="D21" s="69" t="s">
        <v>0</v>
      </c>
      <c r="E21" s="70">
        <f>SUM(E2:E18)</f>
        <v>1014</v>
      </c>
      <c r="F21" s="26"/>
      <c r="G21" s="70">
        <f>SUM(G2:G18)</f>
        <v>699</v>
      </c>
      <c r="H21" s="26"/>
      <c r="I21" s="70">
        <f>SUM(I2:I18)</f>
        <v>435</v>
      </c>
      <c r="J21" s="26"/>
      <c r="K21" s="70">
        <f>SUM(K2:K18)</f>
        <v>366</v>
      </c>
      <c r="L21" s="26"/>
      <c r="M21" s="70">
        <f>SUM(M2:M18)</f>
        <v>127</v>
      </c>
      <c r="N21" s="26"/>
      <c r="O21" s="70">
        <f>SUM(O2:O18)</f>
        <v>238</v>
      </c>
      <c r="P21" s="26"/>
      <c r="Q21" s="70">
        <f>SUM(Q2:Q18)</f>
        <v>699</v>
      </c>
      <c r="R21" s="26"/>
      <c r="S21" s="70">
        <f>SUM(S2:S18)</f>
        <v>457</v>
      </c>
      <c r="T21" s="26"/>
      <c r="U21" s="70">
        <f>SUM(U2:U18)</f>
        <v>262</v>
      </c>
      <c r="V21" s="26"/>
      <c r="W21" s="70">
        <f>SUM(W2:W18)</f>
        <v>516</v>
      </c>
      <c r="X21" s="26"/>
      <c r="Y21" s="70">
        <f>SUM(Y2:Y18)</f>
        <v>270</v>
      </c>
      <c r="Z21" s="26"/>
      <c r="AA21" s="70">
        <f>SUM(AA2:AA18)</f>
        <v>301</v>
      </c>
      <c r="AB21" s="26"/>
      <c r="AC21" s="70">
        <f>SUM(AC2:AC18)</f>
        <v>478</v>
      </c>
      <c r="AD21" s="26"/>
      <c r="AE21" s="70">
        <f>SUM(AE2:AE18)</f>
        <v>364</v>
      </c>
      <c r="AF21" s="26"/>
      <c r="AG21" s="70">
        <f>SUM(AG2:AG18)</f>
        <v>149</v>
      </c>
      <c r="AH21" s="26"/>
      <c r="AI21" s="70">
        <f>SUM(AI2:AI18)</f>
        <v>356</v>
      </c>
      <c r="AJ21" s="26"/>
      <c r="AK21" s="70">
        <f>SUM(AK2:AK18)</f>
        <v>158</v>
      </c>
      <c r="AL21" s="26"/>
      <c r="AM21" s="70">
        <f>SUM(AM2:AM18)</f>
        <v>218</v>
      </c>
      <c r="AN21" s="26"/>
      <c r="AO21" s="70">
        <f>SUM(AO2:AO18)</f>
        <v>492</v>
      </c>
      <c r="AP21" s="26"/>
      <c r="AQ21" s="70">
        <f>SUM(AQ2:AQ18)</f>
        <v>318</v>
      </c>
      <c r="AR21" s="26"/>
      <c r="AS21" s="70">
        <f>SUM(AS2:AS18)</f>
        <v>179</v>
      </c>
      <c r="AT21" s="26"/>
      <c r="AU21" s="70">
        <f>SUM(AU2:AU18)</f>
        <v>255</v>
      </c>
      <c r="AV21" s="26"/>
      <c r="AW21" s="70">
        <f>SUM(AW2:AW18)</f>
        <v>177</v>
      </c>
      <c r="AX21" s="26"/>
      <c r="AY21" s="70">
        <f>SUM(AY2:AY18)</f>
        <v>103</v>
      </c>
      <c r="AZ21" s="26"/>
      <c r="BA21" s="70">
        <f>SUM(BA2:BA18)</f>
        <v>161</v>
      </c>
      <c r="BB21" s="26"/>
      <c r="BC21" s="70">
        <f>SUM(BC2:BC18)</f>
        <v>68</v>
      </c>
      <c r="BD21" s="26"/>
      <c r="BE21" s="70">
        <f>SUM(BE2:BE18)</f>
        <v>35</v>
      </c>
      <c r="BF21" s="26"/>
      <c r="BG21" s="70">
        <f>SUM(BG2:BG18)</f>
        <v>174</v>
      </c>
      <c r="BH21" s="26"/>
      <c r="BI21" s="70">
        <f>SUM(BI2:BI18)</f>
        <v>74</v>
      </c>
      <c r="BJ21" s="26"/>
      <c r="BK21" s="70">
        <f>SUM(BK2:BK18)</f>
        <v>80</v>
      </c>
      <c r="BL21" s="26"/>
      <c r="BM21" s="69" t="s">
        <v>0</v>
      </c>
      <c r="BN21" s="29">
        <f t="shared" ref="BN21:CQ21" si="34">SUM(BN2:BN18)</f>
        <v>549.29999999999995</v>
      </c>
      <c r="BO21" s="29">
        <f t="shared" si="34"/>
        <v>533.5</v>
      </c>
      <c r="BP21" s="29">
        <f t="shared" si="34"/>
        <v>381.70000000000005</v>
      </c>
      <c r="BQ21" s="29">
        <f t="shared" si="34"/>
        <v>337.20000000000005</v>
      </c>
      <c r="BR21" s="29">
        <f t="shared" si="34"/>
        <v>267.20000000000005</v>
      </c>
      <c r="BS21" s="29">
        <f t="shared" si="34"/>
        <v>304.39999999999998</v>
      </c>
      <c r="BT21" s="29">
        <f t="shared" si="34"/>
        <v>290.99999999999994</v>
      </c>
      <c r="BU21" s="29">
        <f t="shared" si="34"/>
        <v>443.7000000000001</v>
      </c>
      <c r="BV21" s="29">
        <f t="shared" si="34"/>
        <v>287.00000000000006</v>
      </c>
      <c r="BW21" s="29">
        <f t="shared" si="34"/>
        <v>203.49999999999997</v>
      </c>
      <c r="BX21" s="29">
        <f t="shared" si="34"/>
        <v>198.29999999999995</v>
      </c>
      <c r="BY21" s="29">
        <f t="shared" si="34"/>
        <v>217.70000000000005</v>
      </c>
      <c r="BZ21" s="29">
        <f t="shared" si="34"/>
        <v>162.19999999999996</v>
      </c>
      <c r="CA21" s="29">
        <f t="shared" si="34"/>
        <v>239.5</v>
      </c>
      <c r="CB21" s="29">
        <f t="shared" si="34"/>
        <v>157.5</v>
      </c>
      <c r="CC21" s="29">
        <f t="shared" si="34"/>
        <v>166.3</v>
      </c>
      <c r="CD21" s="29">
        <f t="shared" si="34"/>
        <v>126.4</v>
      </c>
      <c r="CE21" s="29">
        <f t="shared" si="34"/>
        <v>139.80000000000001</v>
      </c>
      <c r="CF21" s="29">
        <f t="shared" si="34"/>
        <v>141.30000000000001</v>
      </c>
      <c r="CG21" s="29">
        <f t="shared" si="34"/>
        <v>167.20000000000005</v>
      </c>
      <c r="CH21" s="29">
        <f t="shared" si="34"/>
        <v>143.20000000000002</v>
      </c>
      <c r="CI21" s="29">
        <f t="shared" si="34"/>
        <v>108.50000000000003</v>
      </c>
      <c r="CJ21" s="29">
        <f t="shared" si="34"/>
        <v>124.4</v>
      </c>
      <c r="CK21" s="29">
        <f t="shared" si="34"/>
        <v>113.39999999999998</v>
      </c>
      <c r="CL21" s="29">
        <f t="shared" si="34"/>
        <v>101.49999999999997</v>
      </c>
      <c r="CM21" s="29">
        <f t="shared" si="34"/>
        <v>76</v>
      </c>
      <c r="CN21" s="29">
        <f t="shared" si="34"/>
        <v>99.5</v>
      </c>
      <c r="CO21" s="29">
        <f t="shared" si="34"/>
        <v>83.999999999999986</v>
      </c>
      <c r="CP21" s="29">
        <f t="shared" si="34"/>
        <v>99.59999999999998</v>
      </c>
      <c r="CQ21" s="29">
        <f t="shared" si="34"/>
        <v>85.399999999999991</v>
      </c>
      <c r="CV21" s="1" t="s">
        <v>82</v>
      </c>
      <c r="CW21" s="68">
        <f>COUNTIF(CW1:CW20,"&lt;&gt;0")-10</f>
        <v>9</v>
      </c>
      <c r="CX21" s="27" t="s">
        <v>82</v>
      </c>
      <c r="CY21" s="66">
        <f>COUNTIF(CY1:CY20,"&lt;&gt;0")</f>
        <v>20</v>
      </c>
      <c r="CZ21" s="67">
        <f>COUNTIF(CZ1:CZ20,"&lt;&gt;0")</f>
        <v>13</v>
      </c>
      <c r="DA21" s="68">
        <f>COUNTIF(DA1:DA20,"&lt;&gt;0")</f>
        <v>15</v>
      </c>
    </row>
    <row r="22" spans="1:111" ht="16.149999999999999" thickBot="1" x14ac:dyDescent="0.55000000000000004">
      <c r="A22" s="26"/>
      <c r="B22" s="26"/>
      <c r="C22" s="26"/>
      <c r="D22" s="71" t="s">
        <v>52</v>
      </c>
      <c r="E22" s="72">
        <f>SUM(E21/BN21)</f>
        <v>1.8459858001092302</v>
      </c>
      <c r="F22" s="73"/>
      <c r="G22" s="72">
        <f>SUM(G21/BO21)</f>
        <v>1.3102155576382382</v>
      </c>
      <c r="H22" s="73"/>
      <c r="I22" s="72">
        <f>SUM(I21/BP21)</f>
        <v>1.1396384595231857</v>
      </c>
      <c r="J22" s="73"/>
      <c r="K22" s="72">
        <f>SUM(K21/BQ21)</f>
        <v>1.0854092526690391</v>
      </c>
      <c r="L22" s="73"/>
      <c r="M22" s="72">
        <f>SUM(M21/BR21)</f>
        <v>0.47529940119760472</v>
      </c>
      <c r="N22" s="73"/>
      <c r="O22" s="72">
        <f>SUM(O21/BS21)</f>
        <v>0.78186596583442847</v>
      </c>
      <c r="P22" s="73"/>
      <c r="Q22" s="72">
        <f>SUM(Q21/BT21)</f>
        <v>2.4020618556701034</v>
      </c>
      <c r="R22" s="73"/>
      <c r="S22" s="72">
        <f>SUM(S21/BU21)</f>
        <v>1.029975208474194</v>
      </c>
      <c r="T22" s="73"/>
      <c r="U22" s="72">
        <f>SUM(U21/BV21)</f>
        <v>0.9128919860627176</v>
      </c>
      <c r="V22" s="73"/>
      <c r="W22" s="72">
        <f>SUM(W21/BW21)</f>
        <v>2.5356265356265362</v>
      </c>
      <c r="X22" s="73"/>
      <c r="Y22" s="72">
        <f>SUM(Y21/BX21)</f>
        <v>1.3615733736762483</v>
      </c>
      <c r="Z22" s="73"/>
      <c r="AA22" s="72">
        <f>SUM(AA21/BY21)</f>
        <v>1.3826366559485528</v>
      </c>
      <c r="AB22" s="73"/>
      <c r="AC22" s="72">
        <f>SUM(AC21/BZ21)</f>
        <v>2.946979038224415</v>
      </c>
      <c r="AD22" s="73"/>
      <c r="AE22" s="72">
        <f>SUM(AE21/CA21)</f>
        <v>1.5198329853862214</v>
      </c>
      <c r="AF22" s="73"/>
      <c r="AG22" s="72">
        <f>SUM(AG21/CB21)</f>
        <v>0.946031746031746</v>
      </c>
      <c r="AH22" s="73"/>
      <c r="AI22" s="72">
        <f>SUM(AI21/CC21)</f>
        <v>2.1407095610342752</v>
      </c>
      <c r="AJ22" s="73"/>
      <c r="AK22" s="72">
        <f>SUM(AK21/CD21)</f>
        <v>1.25</v>
      </c>
      <c r="AL22" s="73"/>
      <c r="AM22" s="72">
        <f>SUM(AM21/CE21)</f>
        <v>1.5593705293276108</v>
      </c>
      <c r="AN22" s="73"/>
      <c r="AO22" s="72">
        <f>SUM(AO21/CF21)</f>
        <v>3.481953290870488</v>
      </c>
      <c r="AP22" s="73"/>
      <c r="AQ22" s="72">
        <f>SUM(AQ21/CG21)</f>
        <v>1.9019138755980856</v>
      </c>
      <c r="AR22" s="73"/>
      <c r="AS22" s="72">
        <f>SUM(AS21/CH21)</f>
        <v>1.2499999999999998</v>
      </c>
      <c r="AT22" s="73"/>
      <c r="AU22" s="72">
        <f>SUM(AU21/CI21)</f>
        <v>2.3502304147465432</v>
      </c>
      <c r="AV22" s="73"/>
      <c r="AW22" s="72">
        <f>SUM(AW21/CJ21)</f>
        <v>1.422829581993569</v>
      </c>
      <c r="AX22" s="73"/>
      <c r="AY22" s="72">
        <f>SUM(AY21/CK21)</f>
        <v>0.90828924162257518</v>
      </c>
      <c r="AZ22" s="73"/>
      <c r="BA22" s="72">
        <f>SUM(BA21/CL21)</f>
        <v>1.5862068965517246</v>
      </c>
      <c r="BB22" s="73"/>
      <c r="BC22" s="72">
        <f>SUM(BC21/CM21)</f>
        <v>0.89473684210526316</v>
      </c>
      <c r="BD22" s="73"/>
      <c r="BE22" s="72">
        <f>SUM(BE21/CN21)</f>
        <v>0.35175879396984927</v>
      </c>
      <c r="BF22" s="73"/>
      <c r="BG22" s="72">
        <f>SUM(BG21/CO21)</f>
        <v>2.0714285714285716</v>
      </c>
      <c r="BH22" s="73"/>
      <c r="BI22" s="72">
        <f>SUM(BI21/CP21)</f>
        <v>0.74297188755020094</v>
      </c>
      <c r="BJ22" s="73"/>
      <c r="BK22" s="72">
        <f>SUM(BK21/CQ21)</f>
        <v>0.93676814988290402</v>
      </c>
      <c r="BL22" s="73"/>
      <c r="BM22" s="71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V22" s="71" t="s">
        <v>0</v>
      </c>
      <c r="CW22" s="63">
        <f>SUM(CW1:CW20)</f>
        <v>544</v>
      </c>
      <c r="CX22" s="61" t="s">
        <v>0</v>
      </c>
      <c r="CY22" s="72">
        <f>SUM(CY1:CY20)</f>
        <v>2720</v>
      </c>
      <c r="CZ22" s="73">
        <f>SUM(CZ1:CZ20)</f>
        <v>544</v>
      </c>
      <c r="DA22" s="63">
        <f>SUM(DA1:DA20)</f>
        <v>46</v>
      </c>
    </row>
    <row r="23" spans="1:111" ht="16.149999999999999" thickBot="1" x14ac:dyDescent="0.55000000000000004">
      <c r="A23" s="64" t="s">
        <v>49</v>
      </c>
      <c r="B23" s="65">
        <v>100</v>
      </c>
      <c r="C23" s="26"/>
    </row>
    <row r="24" spans="1:111" ht="16.149999999999999" thickBot="1" x14ac:dyDescent="0.55000000000000004">
      <c r="A24" s="26"/>
      <c r="B24" s="26"/>
      <c r="C24" s="26"/>
      <c r="D24" s="111" t="s">
        <v>53</v>
      </c>
      <c r="E24" s="86" t="s">
        <v>54</v>
      </c>
      <c r="F24" s="86" t="str">
        <f>$D$2</f>
        <v>Austria</v>
      </c>
      <c r="G24" s="87" t="str">
        <f>$D$3</f>
        <v>Styria</v>
      </c>
      <c r="H24" s="87" t="str">
        <f>$D$4</f>
        <v>Hungary</v>
      </c>
      <c r="I24" s="87" t="str">
        <f>$D$5</f>
        <v>Great Britain</v>
      </c>
      <c r="J24" s="87" t="str">
        <f>$D$6</f>
        <v>70th Anniversary</v>
      </c>
      <c r="K24" s="87" t="str">
        <f>$D$7</f>
        <v>Spain</v>
      </c>
      <c r="L24" s="87" t="str">
        <f>$D$8</f>
        <v>Belgium</v>
      </c>
      <c r="M24" s="87" t="str">
        <f>$D$9</f>
        <v>Monza</v>
      </c>
      <c r="N24" s="87" t="str">
        <f>$D$10</f>
        <v>Tuscany</v>
      </c>
      <c r="O24" s="87" t="str">
        <f>$D$11</f>
        <v>Russia</v>
      </c>
      <c r="P24" s="87" t="str">
        <f>$D$12</f>
        <v>Eifel</v>
      </c>
      <c r="Q24" s="87" t="str">
        <f>$D$13</f>
        <v>Portugal</v>
      </c>
      <c r="R24" s="87" t="str">
        <f>$D$14</f>
        <v>Romagna</v>
      </c>
      <c r="S24" s="87" t="str">
        <f>$D$15</f>
        <v>Turkey</v>
      </c>
      <c r="T24" s="87" t="str">
        <f>$D$16</f>
        <v>Bahrain</v>
      </c>
      <c r="U24" s="87" t="str">
        <f>$D$17</f>
        <v>Sakhir</v>
      </c>
      <c r="V24" s="88" t="str">
        <f>$D$18</f>
        <v>Abu Dhabi</v>
      </c>
      <c r="W24" s="181" t="s">
        <v>81</v>
      </c>
      <c r="X24" s="182"/>
      <c r="Y24" s="182"/>
      <c r="Z24" s="183"/>
      <c r="AA24" s="1" t="s">
        <v>65</v>
      </c>
      <c r="AB24" s="1" t="s">
        <v>66</v>
      </c>
      <c r="AC24" s="181" t="s">
        <v>83</v>
      </c>
      <c r="AD24" s="182"/>
      <c r="AE24" s="182"/>
      <c r="AF24" s="184"/>
      <c r="AG24" s="1" t="s">
        <v>65</v>
      </c>
      <c r="AH24" s="1" t="s">
        <v>66</v>
      </c>
      <c r="AJ24" s="34" t="s">
        <v>53</v>
      </c>
      <c r="AK24" s="86" t="s">
        <v>54</v>
      </c>
      <c r="AL24" s="86" t="str">
        <f>$D$2</f>
        <v>Austria</v>
      </c>
      <c r="AM24" s="87" t="str">
        <f>$D$3</f>
        <v>Styria</v>
      </c>
      <c r="AN24" s="87" t="str">
        <f>$D$4</f>
        <v>Hungary</v>
      </c>
      <c r="AO24" s="87" t="str">
        <f>$D$5</f>
        <v>Great Britain</v>
      </c>
      <c r="AP24" s="87" t="str">
        <f>$D$6</f>
        <v>70th Anniversary</v>
      </c>
      <c r="AQ24" s="87" t="str">
        <f>$D$7</f>
        <v>Spain</v>
      </c>
      <c r="AR24" s="87" t="str">
        <f>$D$8</f>
        <v>Belgium</v>
      </c>
      <c r="AS24" s="87" t="str">
        <f>$D$9</f>
        <v>Monza</v>
      </c>
      <c r="AT24" s="87" t="str">
        <f>$D$10</f>
        <v>Tuscany</v>
      </c>
      <c r="AU24" s="87" t="str">
        <f>$D$11</f>
        <v>Russia</v>
      </c>
      <c r="AV24" s="87" t="str">
        <f>$D$12</f>
        <v>Eifel</v>
      </c>
      <c r="AW24" s="87" t="str">
        <f>$D$13</f>
        <v>Portugal</v>
      </c>
      <c r="AX24" s="87" t="str">
        <f>$D$14</f>
        <v>Romagna</v>
      </c>
      <c r="AY24" s="87" t="str">
        <f>$D$15</f>
        <v>Turkey</v>
      </c>
      <c r="AZ24" s="87" t="str">
        <f>$D$16</f>
        <v>Bahrain</v>
      </c>
      <c r="BA24" s="87" t="str">
        <f>$D$17</f>
        <v>Sakhir</v>
      </c>
      <c r="BB24" s="88" t="str">
        <f>$D$18</f>
        <v>Abu Dhabi</v>
      </c>
      <c r="BC24" s="181" t="s">
        <v>81</v>
      </c>
      <c r="BD24" s="182"/>
      <c r="BE24" s="182"/>
      <c r="BF24" s="183"/>
      <c r="BG24" s="1" t="s">
        <v>65</v>
      </c>
      <c r="BH24" s="1" t="s">
        <v>66</v>
      </c>
      <c r="BI24" s="181" t="s">
        <v>83</v>
      </c>
      <c r="BJ24" s="182"/>
      <c r="BK24" s="182"/>
      <c r="BL24" s="184"/>
      <c r="BM24" s="1" t="s">
        <v>65</v>
      </c>
      <c r="BN24" s="1" t="s">
        <v>66</v>
      </c>
      <c r="BP24" s="34" t="s">
        <v>53</v>
      </c>
      <c r="BQ24" s="86" t="s">
        <v>54</v>
      </c>
      <c r="BR24" s="86" t="str">
        <f>$D$2</f>
        <v>Austria</v>
      </c>
      <c r="BS24" s="87" t="str">
        <f>$D$3</f>
        <v>Styria</v>
      </c>
      <c r="BT24" s="87" t="str">
        <f>$D$4</f>
        <v>Hungary</v>
      </c>
      <c r="BU24" s="87" t="str">
        <f>$D$5</f>
        <v>Great Britain</v>
      </c>
      <c r="BV24" s="87" t="str">
        <f>$D$6</f>
        <v>70th Anniversary</v>
      </c>
      <c r="BW24" s="87" t="str">
        <f>$D$7</f>
        <v>Spain</v>
      </c>
      <c r="BX24" s="87" t="str">
        <f>$D$8</f>
        <v>Belgium</v>
      </c>
      <c r="BY24" s="87" t="str">
        <f>$D$9</f>
        <v>Monza</v>
      </c>
      <c r="BZ24" s="87" t="str">
        <f>$D$10</f>
        <v>Tuscany</v>
      </c>
      <c r="CA24" s="87" t="str">
        <f>$D$11</f>
        <v>Russia</v>
      </c>
      <c r="CB24" s="87" t="str">
        <f>$D$12</f>
        <v>Eifel</v>
      </c>
      <c r="CC24" s="87" t="str">
        <f>$D$13</f>
        <v>Portugal</v>
      </c>
      <c r="CD24" s="87" t="str">
        <f>$D$14</f>
        <v>Romagna</v>
      </c>
      <c r="CE24" s="87" t="str">
        <f>$D$15</f>
        <v>Turkey</v>
      </c>
      <c r="CF24" s="87" t="str">
        <f>$D$16</f>
        <v>Bahrain</v>
      </c>
      <c r="CG24" s="87" t="str">
        <f>$D$17</f>
        <v>Sakhir</v>
      </c>
      <c r="CH24" s="88" t="str">
        <f>$D$18</f>
        <v>Abu Dhabi</v>
      </c>
      <c r="CI24" s="181" t="s">
        <v>81</v>
      </c>
      <c r="CJ24" s="182"/>
      <c r="CK24" s="182"/>
      <c r="CL24" s="183"/>
      <c r="CM24" s="1" t="s">
        <v>65</v>
      </c>
      <c r="CN24" s="1" t="s">
        <v>66</v>
      </c>
      <c r="CO24" s="181" t="s">
        <v>83</v>
      </c>
      <c r="CP24" s="182"/>
      <c r="CQ24" s="182"/>
      <c r="CR24" s="184"/>
      <c r="CS24" s="1" t="s">
        <v>65</v>
      </c>
      <c r="CT24" s="1" t="s">
        <v>66</v>
      </c>
      <c r="CV24" s="181" t="s">
        <v>81</v>
      </c>
      <c r="CW24" s="185"/>
      <c r="CX24" s="185"/>
      <c r="CY24" s="186"/>
      <c r="CZ24" s="1" t="s">
        <v>65</v>
      </c>
      <c r="DA24" s="1" t="s">
        <v>66</v>
      </c>
      <c r="DB24" s="181" t="s">
        <v>83</v>
      </c>
      <c r="DC24" s="185"/>
      <c r="DD24" s="185"/>
      <c r="DE24" s="186"/>
      <c r="DF24" s="1" t="s">
        <v>65</v>
      </c>
      <c r="DG24" s="1" t="s">
        <v>66</v>
      </c>
    </row>
    <row r="25" spans="1:111" ht="16.149999999999999" thickBot="1" x14ac:dyDescent="0.55000000000000004">
      <c r="A25" s="26"/>
      <c r="B25" s="26"/>
      <c r="C25" s="26"/>
      <c r="D25" s="112" t="s">
        <v>55</v>
      </c>
      <c r="E25" s="80" t="s">
        <v>56</v>
      </c>
      <c r="F25" s="66" t="s">
        <v>8</v>
      </c>
      <c r="G25" s="67" t="s">
        <v>13</v>
      </c>
      <c r="H25" s="67" t="s">
        <v>13</v>
      </c>
      <c r="I25" s="67" t="s">
        <v>13</v>
      </c>
      <c r="J25" s="67" t="s">
        <v>13</v>
      </c>
      <c r="K25" s="67" t="s">
        <v>13</v>
      </c>
      <c r="L25" s="67" t="s">
        <v>13</v>
      </c>
      <c r="M25" s="67" t="s">
        <v>13</v>
      </c>
      <c r="N25" s="67" t="s">
        <v>13</v>
      </c>
      <c r="O25" s="67" t="s">
        <v>3</v>
      </c>
      <c r="P25" s="67" t="s">
        <v>3</v>
      </c>
      <c r="Q25" s="67" t="s">
        <v>3</v>
      </c>
      <c r="R25" s="67" t="s">
        <v>3</v>
      </c>
      <c r="S25" s="67" t="s">
        <v>3</v>
      </c>
      <c r="T25" s="67" t="s">
        <v>3</v>
      </c>
      <c r="U25" s="67" t="s">
        <v>3</v>
      </c>
      <c r="V25" s="67" t="s">
        <v>3</v>
      </c>
      <c r="W25" s="25" t="str">
        <f>$A$2</f>
        <v>Mercedes</v>
      </c>
      <c r="X25" s="66">
        <f>COUNTIF(F25:V42, W25)</f>
        <v>17</v>
      </c>
      <c r="Y25" s="98" t="str">
        <f>$B$2</f>
        <v>Hamilton</v>
      </c>
      <c r="Z25" s="66">
        <f>COUNTIF(F25:V42, Y25)</f>
        <v>8</v>
      </c>
      <c r="AA25" s="66">
        <f>COUNTIF(F43:V44,Y25)</f>
        <v>0</v>
      </c>
      <c r="AB25" s="99">
        <f>COUNTIF(F45:V46,Y25)</f>
        <v>1</v>
      </c>
      <c r="AC25" s="119" t="str">
        <f>$A$2</f>
        <v>Mercedes</v>
      </c>
      <c r="AD25" s="66">
        <f>SUM((X25/X47)*100)</f>
        <v>100</v>
      </c>
      <c r="AE25" s="98" t="str">
        <f>$B$2</f>
        <v>Hamilton</v>
      </c>
      <c r="AF25" s="99">
        <f>SUM((Z25/Z47)*100)</f>
        <v>9.4117647058823533</v>
      </c>
      <c r="AG25" s="99">
        <f>SUM((AA25/AA47)*100)</f>
        <v>0</v>
      </c>
      <c r="AH25" s="99">
        <f>SUM((AB25/AB47)*100)</f>
        <v>50</v>
      </c>
      <c r="AJ25" s="35" t="s">
        <v>55</v>
      </c>
      <c r="AK25" s="80" t="s">
        <v>56</v>
      </c>
      <c r="AL25" s="66" t="s">
        <v>3</v>
      </c>
      <c r="AM25" s="67" t="s">
        <v>3</v>
      </c>
      <c r="AN25" s="67" t="s">
        <v>3</v>
      </c>
      <c r="AO25" s="67" t="s">
        <v>3</v>
      </c>
      <c r="AP25" s="67" t="s">
        <v>3</v>
      </c>
      <c r="AQ25" s="67" t="s">
        <v>3</v>
      </c>
      <c r="AR25" s="67" t="s">
        <v>3</v>
      </c>
      <c r="AS25" s="67" t="s">
        <v>3</v>
      </c>
      <c r="AT25" s="67" t="s">
        <v>3</v>
      </c>
      <c r="AU25" s="67" t="s">
        <v>3</v>
      </c>
      <c r="AV25" s="67" t="s">
        <v>3</v>
      </c>
      <c r="AW25" s="67" t="s">
        <v>3</v>
      </c>
      <c r="AX25" s="67" t="s">
        <v>3</v>
      </c>
      <c r="AY25" s="67" t="s">
        <v>3</v>
      </c>
      <c r="AZ25" s="67" t="s">
        <v>3</v>
      </c>
      <c r="BA25" s="67" t="s">
        <v>3</v>
      </c>
      <c r="BB25" s="67" t="s">
        <v>3</v>
      </c>
      <c r="BC25" s="25" t="str">
        <f>$A$2</f>
        <v>Mercedes</v>
      </c>
      <c r="BD25" s="66">
        <f>COUNTIF(AL25:BB42, BC25)</f>
        <v>0</v>
      </c>
      <c r="BE25" s="98" t="str">
        <f>$B$2</f>
        <v>Hamilton</v>
      </c>
      <c r="BF25" s="66">
        <f>COUNTIF(AL25:BB42, BE25)</f>
        <v>17</v>
      </c>
      <c r="BG25" s="66">
        <f>COUNTIF(AL43:BB44,BE25)</f>
        <v>0</v>
      </c>
      <c r="BH25" s="99">
        <f>COUNTIF(AL45:BB46,BE25)</f>
        <v>2</v>
      </c>
      <c r="BI25" s="25" t="str">
        <f>$A$2</f>
        <v>Mercedes</v>
      </c>
      <c r="BJ25" s="66">
        <f>SUM((BD25/BD47)*100)</f>
        <v>0</v>
      </c>
      <c r="BK25" s="98" t="str">
        <f>$B$2</f>
        <v>Hamilton</v>
      </c>
      <c r="BL25" s="99">
        <f>SUM((BF25/BF47)*100)</f>
        <v>20</v>
      </c>
      <c r="BM25" s="99">
        <f>SUM((BG25/BG47)*100)</f>
        <v>0</v>
      </c>
      <c r="BN25" s="99">
        <f>SUM((BH25/BH47)*100)</f>
        <v>100</v>
      </c>
      <c r="BP25" s="35" t="s">
        <v>55</v>
      </c>
      <c r="BQ25" s="80" t="s">
        <v>56</v>
      </c>
      <c r="BR25" s="66" t="s">
        <v>13</v>
      </c>
      <c r="BS25" s="67" t="s">
        <v>13</v>
      </c>
      <c r="BT25" s="67" t="s">
        <v>13</v>
      </c>
      <c r="BU25" s="67" t="s">
        <v>3</v>
      </c>
      <c r="BV25" s="67" t="s">
        <v>3</v>
      </c>
      <c r="BW25" s="67" t="s">
        <v>3</v>
      </c>
      <c r="BX25" s="67" t="s">
        <v>3</v>
      </c>
      <c r="BY25" s="67" t="s">
        <v>3</v>
      </c>
      <c r="BZ25" s="67" t="s">
        <v>3</v>
      </c>
      <c r="CA25" s="67" t="s">
        <v>3</v>
      </c>
      <c r="CB25" s="67" t="s">
        <v>3</v>
      </c>
      <c r="CC25" s="67" t="s">
        <v>3</v>
      </c>
      <c r="CD25" s="67" t="s">
        <v>3</v>
      </c>
      <c r="CE25" s="67" t="s">
        <v>3</v>
      </c>
      <c r="CF25" s="67" t="s">
        <v>3</v>
      </c>
      <c r="CG25" s="67" t="s">
        <v>3</v>
      </c>
      <c r="CH25" s="68" t="s">
        <v>3</v>
      </c>
      <c r="CI25" s="25" t="str">
        <f>$A$2</f>
        <v>Mercedes</v>
      </c>
      <c r="CJ25" s="66">
        <f>COUNTIF(BR25:CH42, CI25)</f>
        <v>0</v>
      </c>
      <c r="CK25" s="98" t="str">
        <f>$B$2</f>
        <v>Hamilton</v>
      </c>
      <c r="CL25" s="66">
        <f>COUNTIF(BR25:CH42, CK25)</f>
        <v>14</v>
      </c>
      <c r="CM25" s="66">
        <f>COUNTIF(BR43:CH44,CK25)</f>
        <v>0</v>
      </c>
      <c r="CN25" s="99">
        <f>COUNTIF(BR45:CH46,CK25)</f>
        <v>2</v>
      </c>
      <c r="CO25" s="25" t="str">
        <f>$A$2</f>
        <v>Mercedes</v>
      </c>
      <c r="CP25" s="66">
        <f>SUM((CJ25/CJ47)*100)</f>
        <v>0</v>
      </c>
      <c r="CQ25" s="98" t="str">
        <f>$B$2</f>
        <v>Hamilton</v>
      </c>
      <c r="CR25" s="99">
        <f>SUM((CL25/CL47)*100)</f>
        <v>16.470588235294116</v>
      </c>
      <c r="CS25" s="99">
        <f>SUM((CM25/CM47)*100)</f>
        <v>0</v>
      </c>
      <c r="CT25" s="99">
        <f>SUM((CN25/CN47)*100)</f>
        <v>100</v>
      </c>
      <c r="CV25" s="25" t="str">
        <f>$A$2</f>
        <v>Mercedes</v>
      </c>
      <c r="CW25" s="99">
        <f>SUM(X25,BD25,CJ25)</f>
        <v>17</v>
      </c>
      <c r="CX25" s="98" t="str">
        <f>$B$2</f>
        <v>Hamilton</v>
      </c>
      <c r="CY25" s="99">
        <f t="shared" ref="CY25:CY44" si="35">SUM(Z25,BF25,CL25)</f>
        <v>39</v>
      </c>
      <c r="CZ25" s="99">
        <f t="shared" ref="CZ25:CZ44" si="36">SUM(AA25,BG25,CM25)</f>
        <v>0</v>
      </c>
      <c r="DA25" s="99">
        <f t="shared" ref="DA25:DA44" si="37">SUM(AB25,BH25,CN25)</f>
        <v>5</v>
      </c>
      <c r="DB25" s="25" t="str">
        <f>$A$2</f>
        <v>Mercedes</v>
      </c>
      <c r="DC25" s="66">
        <f>SUM((CW25/CW47)*100)</f>
        <v>33.333333333333329</v>
      </c>
      <c r="DD25" s="98" t="str">
        <f>$B$2</f>
        <v>Hamilton</v>
      </c>
      <c r="DE25" s="99">
        <f>SUM((CY25/CY47)*100)</f>
        <v>15.294117647058824</v>
      </c>
      <c r="DF25" s="99">
        <f>SUM((CZ25/CZ47)*100)</f>
        <v>0</v>
      </c>
      <c r="DG25" s="99">
        <f>SUM((DA25/DA47)*100)</f>
        <v>83.333333333333343</v>
      </c>
    </row>
    <row r="26" spans="1:111" ht="16.149999999999999" thickBot="1" x14ac:dyDescent="0.55000000000000004">
      <c r="A26" s="26"/>
      <c r="B26" s="26"/>
      <c r="C26" s="26"/>
      <c r="D26" s="111" t="s">
        <v>57</v>
      </c>
      <c r="E26" s="75" t="s">
        <v>58</v>
      </c>
      <c r="F26" s="70">
        <f>SUM(VLOOKUP($D$2,$D$2:$BL$18,MATCH(F25,$D$1:$BL$1,0),FALSE))</f>
        <v>6</v>
      </c>
      <c r="G26" s="76">
        <f>SUM(VLOOKUP($D$3,$D$2:$BL$18,MATCH(G25,$D$1:$BL$1,0),FALSE))</f>
        <v>31</v>
      </c>
      <c r="H26" s="76">
        <f>SUM(VLOOKUP($D$4,$D$2:$BL$18,MATCH(H25,$D$1:$BL$1,0),FALSE))</f>
        <v>41</v>
      </c>
      <c r="I26" s="76">
        <f>SUM(VLOOKUP($D$5,$D$2:$BL$18,MATCH(I25,$D$1:$BL$1,0),FALSE))</f>
        <v>42</v>
      </c>
      <c r="J26" s="76">
        <f>SUM(VLOOKUP($D$6,$D$2:$BL$18,MATCH(J25,$D$1:$BL$1,0),FALSE))</f>
        <v>52</v>
      </c>
      <c r="K26" s="76">
        <f>SUM(VLOOKUP($D$7,$D$2:$BL$18,MATCH(K25,$D$1:$BL$1,0),FALSE))</f>
        <v>47</v>
      </c>
      <c r="L26" s="76">
        <f>SUM(VLOOKUP($D$8,$D$2:$BL$18,MATCH(L25,$D$1:$BL$1,0),FALSE))</f>
        <v>32</v>
      </c>
      <c r="M26" s="76">
        <f>SUM(VLOOKUP($D$9,$D$2:$BL$18,MATCH(M25,$D$1:$BL$1,0),FALSE))</f>
        <v>-4</v>
      </c>
      <c r="N26" s="76">
        <f>SUM(VLOOKUP($D$10,$D$2:$BL$18,MATCH(N25,$D$1:$BL$1,0),FALSE))</f>
        <v>-2</v>
      </c>
      <c r="O26" s="76">
        <f>SUM(VLOOKUP($D$11,$D$2:$BL$18,MATCH(O25,$D$1:$BL$1,0),FALSE))</f>
        <v>42</v>
      </c>
      <c r="P26" s="76">
        <f>SUM(VLOOKUP($D$12,$D$2:$BL$18,MATCH(P25,$D$1:$BL$1,0),FALSE))</f>
        <v>43</v>
      </c>
      <c r="Q26" s="76">
        <f>SUM(VLOOKUP($D$13,$D$2:$BL$18,MATCH(Q25,$D$1:$BL$1,0),FALSE))</f>
        <v>49</v>
      </c>
      <c r="R26" s="76">
        <f>SUM(VLOOKUP($D$14,$D$2:$BL$18,MATCH(R25,$D$1:$BL$1,0),FALSE))</f>
        <v>48</v>
      </c>
      <c r="S26" s="76">
        <f>SUM(VLOOKUP($D$15,$D$2:$BL$18,MATCH(S25,$D$1:$BL$1,0),FALSE))</f>
        <v>49</v>
      </c>
      <c r="T26" s="76">
        <f>SUM(VLOOKUP($D$16,$D$2:$BL$18,MATCH(T25,$D$1:$BL$1,0),FALSE))</f>
        <v>59</v>
      </c>
      <c r="U26" s="76">
        <f>SUM(VLOOKUP($D$17,$D$2:$BL$18,MATCH(U25,$D$1:$BL$1,0),FALSE))</f>
        <v>10</v>
      </c>
      <c r="V26" s="29">
        <f>SUM(VLOOKUP($D$18,$D$2:$BL$18,MATCH(V25,$D$1:$BL$1,0),FALSE))</f>
        <v>27</v>
      </c>
      <c r="W26" s="30"/>
      <c r="X26" s="72"/>
      <c r="Y26" s="100" t="str">
        <f>$B$3</f>
        <v>Bottas</v>
      </c>
      <c r="Z26" s="72">
        <f>COUNTIF(F25:V42, Y26)</f>
        <v>0</v>
      </c>
      <c r="AA26" s="72">
        <f>COUNTIF(F43:V44,Y26)</f>
        <v>0</v>
      </c>
      <c r="AB26" s="30">
        <f>COUNTIF(F45:V46,Y26)</f>
        <v>0</v>
      </c>
      <c r="AC26" s="63"/>
      <c r="AD26" s="72"/>
      <c r="AE26" s="100" t="str">
        <f>$B$3</f>
        <v>Bottas</v>
      </c>
      <c r="AF26" s="30">
        <f>SUM((Z26/Z47)*100)</f>
        <v>0</v>
      </c>
      <c r="AG26" s="30">
        <f>SUM((AA26/AA47)*100)</f>
        <v>0</v>
      </c>
      <c r="AH26" s="30">
        <f>SUM((AB26/AB47)*100)</f>
        <v>0</v>
      </c>
      <c r="AJ26" s="34" t="s">
        <v>57</v>
      </c>
      <c r="AK26" s="75" t="s">
        <v>58</v>
      </c>
      <c r="AL26" s="70">
        <f>SUM(VLOOKUP($D$2,$D$2:$BL$18,MATCH(AL25,$D$1:$BL$1,0),FALSE))</f>
        <v>27</v>
      </c>
      <c r="AM26" s="76">
        <f>SUM(VLOOKUP($D$3,$D$2:$BL$18,MATCH(AM25,$D$1:$BL$1,0),FALSE))</f>
        <v>44</v>
      </c>
      <c r="AN26" s="76">
        <f>SUM(VLOOKUP($D$4,$D$2:$BL$18,MATCH(AN25,$D$1:$BL$1,0),FALSE))</f>
        <v>49</v>
      </c>
      <c r="AO26" s="76">
        <f>SUM(VLOOKUP($D$5,$D$2:$BL$18,MATCH(AO25,$D$1:$BL$1,0),FALSE))</f>
        <v>44</v>
      </c>
      <c r="AP26" s="76">
        <f>SUM(VLOOKUP($D$6,$D$2:$BL$18,MATCH(AP25,$D$1:$BL$1,0),FALSE))</f>
        <v>54</v>
      </c>
      <c r="AQ26" s="76">
        <f>SUM(VLOOKUP($D$7,$D$2:$BL$18,MATCH(AQ25,$D$1:$BL$1,0),FALSE))</f>
        <v>44</v>
      </c>
      <c r="AR26" s="76">
        <f>SUM(VLOOKUP($D$8,$D$2:$BL$18,MATCH(AR25,$D$1:$BL$1,0),FALSE))</f>
        <v>44</v>
      </c>
      <c r="AS26" s="76">
        <f>SUM(VLOOKUP($D$9,$D$2:$BL$18,MATCH(AS25,$D$1:$BL$1,0),FALSE))</f>
        <v>17</v>
      </c>
      <c r="AT26" s="76">
        <f>SUM(VLOOKUP($D$10,$D$2:$BL$18,MATCH(AT25,$D$1:$BL$1,0),FALSE))</f>
        <v>49</v>
      </c>
      <c r="AU26" s="76">
        <f>SUM(VLOOKUP($D$11,$D$2:$BL$18,MATCH(AU25,$D$1:$BL$1,0),FALSE))</f>
        <v>42</v>
      </c>
      <c r="AV26" s="76">
        <f>SUM(VLOOKUP($D$12,$D$2:$BL$18,MATCH(AV25,$D$1:$BL$1,0),FALSE))</f>
        <v>43</v>
      </c>
      <c r="AW26" s="76">
        <f>SUM(VLOOKUP($D$13,$D$2:$BL$18,MATCH(AW25,$D$1:$BL$1,0),FALSE))</f>
        <v>49</v>
      </c>
      <c r="AX26" s="76">
        <f>SUM(VLOOKUP($D$14,$D$2:$BL$18,MATCH(AX25,$D$1:$BL$1,0),FALSE))</f>
        <v>48</v>
      </c>
      <c r="AY26" s="76">
        <f>SUM(VLOOKUP($D$15,$D$2:$BL$18,MATCH(AY25,$D$1:$BL$1,0),FALSE))</f>
        <v>49</v>
      </c>
      <c r="AZ26" s="76">
        <f>SUM(VLOOKUP($D$16,$D$2:$BL$18,MATCH(AZ25,$D$1:$BL$1,0),FALSE))</f>
        <v>59</v>
      </c>
      <c r="BA26" s="76">
        <f>SUM(VLOOKUP($D$17,$D$2:$BL$18,MATCH(BA25,$D$1:$BL$1,0),FALSE))</f>
        <v>10</v>
      </c>
      <c r="BB26" s="29">
        <f>SUM(VLOOKUP($D$18,$D$2:$BL$18,MATCH(BB25,$D$1:$BL$1,0),FALSE))</f>
        <v>27</v>
      </c>
      <c r="BC26" s="30"/>
      <c r="BD26" s="72"/>
      <c r="BE26" s="100" t="str">
        <f>$B$3</f>
        <v>Bottas</v>
      </c>
      <c r="BF26" s="72">
        <f>COUNTIF(AL25:BB42, BE26)</f>
        <v>6</v>
      </c>
      <c r="BG26" s="72">
        <f>COUNTIF(AL43:BB44,BE26)</f>
        <v>0</v>
      </c>
      <c r="BH26" s="30">
        <f>COUNTIF(AL45:BB46,BE26)</f>
        <v>0</v>
      </c>
      <c r="BI26" s="30"/>
      <c r="BJ26" s="72"/>
      <c r="BK26" s="100" t="str">
        <f>$B$3</f>
        <v>Bottas</v>
      </c>
      <c r="BL26" s="30">
        <f>SUM((BF26/BF47)*100)</f>
        <v>7.0588235294117645</v>
      </c>
      <c r="BM26" s="30">
        <f>SUM((BG26/BG47)*100)</f>
        <v>0</v>
      </c>
      <c r="BN26" s="30">
        <f>SUM((BH26/BH47)*100)</f>
        <v>0</v>
      </c>
      <c r="BP26" s="34" t="s">
        <v>57</v>
      </c>
      <c r="BQ26" s="75" t="s">
        <v>58</v>
      </c>
      <c r="BR26" s="70">
        <f>SUM(VLOOKUP($D$2,$D$2:$BL$18,MATCH(BR25,$D$1:$BL$1,0),FALSE))</f>
        <v>-2</v>
      </c>
      <c r="BS26" s="76">
        <f>SUM(VLOOKUP($D$3,$D$2:$BL$18,MATCH(BS25,$D$1:$BL$1,0),FALSE))</f>
        <v>31</v>
      </c>
      <c r="BT26" s="76">
        <f>SUM(VLOOKUP($D$4,$D$2:$BL$18,MATCH(BT25,$D$1:$BL$1,0),FALSE))</f>
        <v>41</v>
      </c>
      <c r="BU26" s="76">
        <f>SUM(VLOOKUP($D$5,$D$2:$BL$18,MATCH(BU25,$D$1:$BL$1,0),FALSE))</f>
        <v>44</v>
      </c>
      <c r="BV26" s="76">
        <f>SUM(VLOOKUP($D$6,$D$2:$BL$18,MATCH(BV25,$D$1:$BL$1,0),FALSE))</f>
        <v>54</v>
      </c>
      <c r="BW26" s="76">
        <f>SUM(VLOOKUP($D$7,$D$2:$BL$18,MATCH(BW25,$D$1:$BL$1,0),FALSE))</f>
        <v>44</v>
      </c>
      <c r="BX26" s="76">
        <f>SUM(VLOOKUP($D$8,$D$2:$BL$18,MATCH(BX25,$D$1:$BL$1,0),FALSE))</f>
        <v>44</v>
      </c>
      <c r="BY26" s="76">
        <f>SUM(VLOOKUP($D$9,$D$2:$BL$18,MATCH(BY25,$D$1:$BL$1,0),FALSE))</f>
        <v>17</v>
      </c>
      <c r="BZ26" s="76">
        <f>SUM(VLOOKUP($D$10,$D$2:$BL$18,MATCH(BZ25,$D$1:$BL$1,0),FALSE))</f>
        <v>49</v>
      </c>
      <c r="CA26" s="76">
        <f>SUM(VLOOKUP($D$11,$D$2:$BL$18,MATCH(CA25,$D$1:$BL$1,0),FALSE))</f>
        <v>42</v>
      </c>
      <c r="CB26" s="76">
        <f>SUM(VLOOKUP($D$12,$D$2:$BL$18,MATCH(CB25,$D$1:$BL$1,0),FALSE))</f>
        <v>43</v>
      </c>
      <c r="CC26" s="76">
        <f>SUM(VLOOKUP($D$13,$D$2:$BL$18,MATCH(CC25,$D$1:$BL$1,0),FALSE))</f>
        <v>49</v>
      </c>
      <c r="CD26" s="76">
        <f>SUM(VLOOKUP($D$14,$D$2:$BL$18,MATCH(CD25,$D$1:$BL$1,0),FALSE))</f>
        <v>48</v>
      </c>
      <c r="CE26" s="76">
        <f>SUM(VLOOKUP($D$15,$D$2:$BL$18,MATCH(CE25,$D$1:$BL$1,0),FALSE))</f>
        <v>49</v>
      </c>
      <c r="CF26" s="76">
        <f>SUM(VLOOKUP($D$16,$D$2:$BL$18,MATCH(CF25,$D$1:$BL$1,0),FALSE))</f>
        <v>59</v>
      </c>
      <c r="CG26" s="76">
        <f>SUM(VLOOKUP($D$17,$D$2:$BL$18,MATCH(CG25,$D$1:$BL$1,0),FALSE))</f>
        <v>10</v>
      </c>
      <c r="CH26" s="29">
        <f>SUM(VLOOKUP($D$18,$D$2:$BL$18,MATCH(CH25,$D$1:$BL$1,0),FALSE))</f>
        <v>27</v>
      </c>
      <c r="CI26" s="30"/>
      <c r="CJ26" s="72"/>
      <c r="CK26" s="100" t="str">
        <f>$B$3</f>
        <v>Bottas</v>
      </c>
      <c r="CL26" s="72">
        <f>COUNTIF(BR25:CH42, CK26)</f>
        <v>0</v>
      </c>
      <c r="CM26" s="72">
        <f>COUNTIF(BR43:CH44,CK26)</f>
        <v>0</v>
      </c>
      <c r="CN26" s="30">
        <f>COUNTIF(BR45:CH46,CK26)</f>
        <v>0</v>
      </c>
      <c r="CO26" s="30"/>
      <c r="CP26" s="72"/>
      <c r="CQ26" s="100" t="str">
        <f>$B$3</f>
        <v>Bottas</v>
      </c>
      <c r="CR26" s="30">
        <f>SUM((CL26/CL47)*100)</f>
        <v>0</v>
      </c>
      <c r="CS26" s="30">
        <f>SUM((CM26/CM47)*100)</f>
        <v>0</v>
      </c>
      <c r="CT26" s="30">
        <f>SUM((CN26/CN47)*100)</f>
        <v>0</v>
      </c>
      <c r="CV26" s="30"/>
      <c r="CW26" s="30"/>
      <c r="CX26" s="100" t="str">
        <f>$B$3</f>
        <v>Bottas</v>
      </c>
      <c r="CY26" s="30">
        <f t="shared" si="35"/>
        <v>6</v>
      </c>
      <c r="CZ26" s="30">
        <f t="shared" si="36"/>
        <v>0</v>
      </c>
      <c r="DA26" s="30">
        <f t="shared" si="37"/>
        <v>0</v>
      </c>
      <c r="DB26" s="30"/>
      <c r="DC26" s="72"/>
      <c r="DD26" s="100" t="str">
        <f>$B$3</f>
        <v>Bottas</v>
      </c>
      <c r="DE26" s="30">
        <f>SUM((CY26/CY47)*100)</f>
        <v>2.3529411764705883</v>
      </c>
      <c r="DF26" s="30">
        <f>SUM((CZ26/CZ47)*100)</f>
        <v>0</v>
      </c>
      <c r="DG26" s="30">
        <f>SUM((DA26/DA47)*100)</f>
        <v>0</v>
      </c>
    </row>
    <row r="27" spans="1:111" ht="16.149999999999999" thickBot="1" x14ac:dyDescent="0.55000000000000004">
      <c r="D27" s="112" t="s">
        <v>59</v>
      </c>
      <c r="E27" s="91" t="s">
        <v>1</v>
      </c>
      <c r="F27" s="70">
        <f>SUM(VLOOKUP($D$2,$BM$2:$CQ$18,MATCH(F25,$BM$1:$CQ$1,0),FALSE))</f>
        <v>21.8</v>
      </c>
      <c r="G27" s="76">
        <f>SUM(VLOOKUP($D$3,$BM$2:$CQ$18,MATCH(G25,$BM$1:$CQ$1,0),FALSE))</f>
        <v>26.1</v>
      </c>
      <c r="H27" s="76">
        <f>SUM(VLOOKUP($D$4,$BM$2:$CQ$18,MATCH(H25,$BM$1:$CQ$1,0),FALSE))</f>
        <v>26.1</v>
      </c>
      <c r="I27" s="76">
        <f>SUM(VLOOKUP($D$5,$BM$2:$CQ$18,MATCH(I25,$BM$1:$CQ$1,0),FALSE))</f>
        <v>26</v>
      </c>
      <c r="J27" s="76">
        <f>SUM(VLOOKUP($D$6,$BM$2:$CQ$18,MATCH(J25,$BM$1:$CQ$1,0),FALSE))</f>
        <v>26</v>
      </c>
      <c r="K27" s="76">
        <f>SUM(VLOOKUP($D$7,$BM$2:$CQ$18,MATCH(K25,$BM$1:$CQ$1,0),FALSE))</f>
        <v>26</v>
      </c>
      <c r="L27" s="76">
        <f>SUM(VLOOKUP($D$8,$BM$2:$CQ$18,MATCH(L25,$BM$1:$CQ$1,0),FALSE))</f>
        <v>26.1</v>
      </c>
      <c r="M27" s="76">
        <f>SUM(VLOOKUP($D$9,$BM$2:$CQ$18,MATCH(M25,$BM$1:$CQ$1,0),FALSE))</f>
        <v>26.1</v>
      </c>
      <c r="N27" s="76">
        <f>SUM(VLOOKUP($D$10,$BM$2:$CQ$18,MATCH(N25,$BM$1:$CQ$1,0),FALSE))</f>
        <v>26.1</v>
      </c>
      <c r="O27" s="76">
        <f>SUM(VLOOKUP($D$11,$BM$2:$CQ$18,MATCH(O25,$BM$1:$CQ$1,0),FALSE))</f>
        <v>31.4</v>
      </c>
      <c r="P27" s="76">
        <f>SUM(VLOOKUP($D$12,$BM$2:$CQ$18,MATCH(P25,$BM$1:$CQ$1,0),FALSE))</f>
        <v>31.4</v>
      </c>
      <c r="Q27" s="76">
        <f>SUM(VLOOKUP($D$13,$BM$2:$CQ$18,MATCH(Q25,$BM$1:$CQ$1,0),FALSE))</f>
        <v>31.5</v>
      </c>
      <c r="R27" s="76">
        <f>SUM(VLOOKUP($D$14,$BM$2:$CQ$18,MATCH(R25,$BM$1:$CQ$1,0),FALSE))</f>
        <v>31.5</v>
      </c>
      <c r="S27" s="76">
        <f>SUM(VLOOKUP($D$15,$BM$2:$CQ$18,MATCH(S25,$BM$1:$CQ$1,0),FALSE))</f>
        <v>31.5</v>
      </c>
      <c r="T27" s="76">
        <f>SUM(VLOOKUP($D$16,$BM$2:$CQ$18,MATCH(T25,$BM$1:$CQ$1,0),FALSE))</f>
        <v>31.5</v>
      </c>
      <c r="U27" s="76">
        <f>SUM(VLOOKUP($D$17,$BM$2:$CQ$18,MATCH(U25,$BM$1:$CQ$1,0),FALSE))</f>
        <v>31.5</v>
      </c>
      <c r="V27" s="29">
        <f>SUM(VLOOKUP($D$18,$BM$2:$CQ$18,MATCH(V25,$BM$1:$CQ$1,0),FALSE))</f>
        <v>31.3</v>
      </c>
      <c r="W27" s="34" t="str">
        <f>$A$4</f>
        <v>Ferrari</v>
      </c>
      <c r="X27" s="66">
        <f>COUNTIF(F25:V42, W27)</f>
        <v>0</v>
      </c>
      <c r="Y27" s="34" t="str">
        <f>$B$4</f>
        <v>Vettel</v>
      </c>
      <c r="Z27" s="99">
        <f>COUNTIF(F25:V42, Y27)</f>
        <v>1</v>
      </c>
      <c r="AA27" s="99">
        <f>COUNTIF(F43:V44,Y27)</f>
        <v>0</v>
      </c>
      <c r="AB27" s="99">
        <f>COUNTIF(F45:V46,Y27)</f>
        <v>0</v>
      </c>
      <c r="AC27" s="34" t="str">
        <f>$A$4</f>
        <v>Ferrari</v>
      </c>
      <c r="AD27" s="66">
        <f>SUM((X27/X47)*100)</f>
        <v>0</v>
      </c>
      <c r="AE27" s="34" t="str">
        <f>$B$4</f>
        <v>Vettel</v>
      </c>
      <c r="AF27" s="99">
        <f>SUM((Z27/Z47)*100)</f>
        <v>1.1764705882352942</v>
      </c>
      <c r="AG27" s="99">
        <f>SUM((AA27/AA47)*100)</f>
        <v>0</v>
      </c>
      <c r="AH27" s="99">
        <f>SUM((AB27/AB47)*100)</f>
        <v>0</v>
      </c>
      <c r="AJ27" s="35" t="s">
        <v>86</v>
      </c>
      <c r="AK27" s="91" t="s">
        <v>1</v>
      </c>
      <c r="AL27" s="72">
        <f>SUM(VLOOKUP($D$2,$BM$2:$CQ$18,MATCH(AL25,$BM$1:$CQ$1,0),FALSE))</f>
        <v>31.3</v>
      </c>
      <c r="AM27" s="73">
        <f>SUM(VLOOKUP($D$3,$BM$2:$CQ$18,MATCH(AM25,$BM$1:$CQ$1,0),FALSE))</f>
        <v>31.3</v>
      </c>
      <c r="AN27" s="73">
        <f>SUM(VLOOKUP($D$4,$BM$2:$CQ$18,MATCH(AN25,$BM$1:$CQ$1,0),FALSE))</f>
        <v>31.2</v>
      </c>
      <c r="AO27" s="73">
        <f>SUM(VLOOKUP($D$5,$BM$2:$CQ$18,MATCH(AO25,$BM$1:$CQ$1,0),FALSE))</f>
        <v>31.3</v>
      </c>
      <c r="AP27" s="73">
        <f>SUM(VLOOKUP($D$6,$BM$2:$CQ$18,MATCH(AP25,$BM$1:$CQ$1,0),FALSE))</f>
        <v>31.3</v>
      </c>
      <c r="AQ27" s="73">
        <f>SUM(VLOOKUP($D$7,$BM$2:$CQ$18,MATCH(AQ25,$BM$1:$CQ$1,0),FALSE))</f>
        <v>31.3</v>
      </c>
      <c r="AR27" s="73">
        <f>SUM(VLOOKUP($D$8,$BM$2:$CQ$18,MATCH(AR25,$BM$1:$CQ$1,0),FALSE))</f>
        <v>31.4</v>
      </c>
      <c r="AS27" s="73">
        <f>SUM(VLOOKUP($D$9,$BM$2:$CQ$18,MATCH(AS25,$BM$1:$CQ$1,0),FALSE))</f>
        <v>31.4</v>
      </c>
      <c r="AT27" s="73">
        <f>SUM(VLOOKUP($D$10,$BM$2:$CQ$18,MATCH(AT25,$BM$1:$CQ$1,0),FALSE))</f>
        <v>31.4</v>
      </c>
      <c r="AU27" s="73">
        <f>SUM(VLOOKUP($D$11,$BM$2:$CQ$18,MATCH(AU25,$BM$1:$CQ$1,0),FALSE))</f>
        <v>31.4</v>
      </c>
      <c r="AV27" s="73">
        <f>SUM(VLOOKUP($D$12,$BM$2:$CQ$18,MATCH(AV25,$BM$1:$CQ$1,0),FALSE))</f>
        <v>31.4</v>
      </c>
      <c r="AW27" s="73">
        <f>SUM(VLOOKUP($D$13,$BM$2:$CQ$18,MATCH(AW25,$BM$1:$CQ$1,0),FALSE))</f>
        <v>31.5</v>
      </c>
      <c r="AX27" s="73">
        <f>SUM(VLOOKUP($D$14,$BM$2:$CQ$18,MATCH(AX25,$BM$1:$CQ$1,0),FALSE))</f>
        <v>31.5</v>
      </c>
      <c r="AY27" s="73">
        <f>SUM(VLOOKUP($D$15,$BM$2:$CQ$18,MATCH(AY25,$BM$1:$CQ$1,0),FALSE))</f>
        <v>31.5</v>
      </c>
      <c r="AZ27" s="73">
        <f>SUM(VLOOKUP($D$16,$BM$2:$CQ$18,MATCH(AZ25,$BM$1:$CQ$1,0),FALSE))</f>
        <v>31.5</v>
      </c>
      <c r="BA27" s="73">
        <f>SUM(VLOOKUP($D$17,$BM$2:$CQ$18,MATCH(BA25,$BM$1:$CQ$1,0),FALSE))</f>
        <v>31.5</v>
      </c>
      <c r="BB27" s="63">
        <f>SUM(VLOOKUP($D$18,$BM$2:$CQ$18,MATCH(BB25,$BM$1:$CQ$1,0),FALSE))</f>
        <v>31.3</v>
      </c>
      <c r="BC27" s="34" t="str">
        <f>$A$4</f>
        <v>Ferrari</v>
      </c>
      <c r="BD27" s="66">
        <f>COUNTIF(AL25:BB42, BC27)</f>
        <v>0</v>
      </c>
      <c r="BE27" s="34" t="str">
        <f>$B$4</f>
        <v>Vettel</v>
      </c>
      <c r="BF27" s="99">
        <f>COUNTIF(AL25:BB42, BE27)</f>
        <v>0</v>
      </c>
      <c r="BG27" s="99">
        <f>COUNTIF(AL43:BB44,BE27)</f>
        <v>0</v>
      </c>
      <c r="BH27" s="99">
        <f>COUNTIF(AL45:BB46,BE27)</f>
        <v>0</v>
      </c>
      <c r="BI27" s="34" t="str">
        <f>$A$4</f>
        <v>Ferrari</v>
      </c>
      <c r="BJ27" s="66">
        <f>SUM((BD27/BD47)*100)</f>
        <v>0</v>
      </c>
      <c r="BK27" s="34" t="str">
        <f>$B$4</f>
        <v>Vettel</v>
      </c>
      <c r="BL27" s="99">
        <f>SUM((BF27/BF47)*100)</f>
        <v>0</v>
      </c>
      <c r="BM27" s="99">
        <f>SUM((BG27/BG47)*100)</f>
        <v>0</v>
      </c>
      <c r="BN27" s="99">
        <f>SUM((BH27/BH47)*100)</f>
        <v>0</v>
      </c>
      <c r="BP27" s="35" t="s">
        <v>84</v>
      </c>
      <c r="BQ27" s="91" t="s">
        <v>1</v>
      </c>
      <c r="BR27" s="72">
        <f>SUM(VLOOKUP($D$2,$BM$2:$CQ$18,MATCH(BR25,$BM$1:$CQ$1,0),FALSE))</f>
        <v>26.1</v>
      </c>
      <c r="BS27" s="73">
        <f>SUM(VLOOKUP($D$3,$BM$2:$CQ$18,MATCH(BS25,$BM$1:$CQ$1,0),FALSE))</f>
        <v>26.1</v>
      </c>
      <c r="BT27" s="73">
        <f>SUM(VLOOKUP($D$4,$BM$2:$CQ$18,MATCH(BT25,$BM$1:$CQ$1,0),FALSE))</f>
        <v>26.1</v>
      </c>
      <c r="BU27" s="73">
        <f>SUM(VLOOKUP($D$5,$BM$2:$CQ$18,MATCH(BU25,$BM$1:$CQ$1,0),FALSE))</f>
        <v>31.3</v>
      </c>
      <c r="BV27" s="73">
        <f>SUM(VLOOKUP($D$6,$BM$2:$CQ$18,MATCH(BV25,$BM$1:$CQ$1,0),FALSE))</f>
        <v>31.3</v>
      </c>
      <c r="BW27" s="73">
        <f>SUM(VLOOKUP($D$7,$BM$2:$CQ$18,MATCH(BW25,$BM$1:$CQ$1,0),FALSE))</f>
        <v>31.3</v>
      </c>
      <c r="BX27" s="73">
        <f>SUM(VLOOKUP($D$8,$BM$2:$CQ$18,MATCH(BX25,$BM$1:$CQ$1,0),FALSE))</f>
        <v>31.4</v>
      </c>
      <c r="BY27" s="73">
        <f>SUM(VLOOKUP($D$9,$BM$2:$CQ$18,MATCH(BY25,$BM$1:$CQ$1,0),FALSE))</f>
        <v>31.4</v>
      </c>
      <c r="BZ27" s="73">
        <f>SUM(VLOOKUP($D$10,$BM$2:$CQ$18,MATCH(BZ25,$BM$1:$CQ$1,0),FALSE))</f>
        <v>31.4</v>
      </c>
      <c r="CA27" s="73">
        <f>SUM(VLOOKUP($D$11,$BM$2:$CQ$18,MATCH(CA25,$BM$1:$CQ$1,0),FALSE))</f>
        <v>31.4</v>
      </c>
      <c r="CB27" s="73">
        <f>SUM(VLOOKUP($D$12,$BM$2:$CQ$18,MATCH(CB25,$BM$1:$CQ$1,0),FALSE))</f>
        <v>31.4</v>
      </c>
      <c r="CC27" s="73">
        <f>SUM(VLOOKUP($D$13,$BM$2:$CQ$18,MATCH(CC25,$BM$1:$CQ$1,0),FALSE))</f>
        <v>31.5</v>
      </c>
      <c r="CD27" s="73">
        <f>SUM(VLOOKUP($D$14,$BM$2:$CQ$18,MATCH(CD25,$BM$1:$CQ$1,0),FALSE))</f>
        <v>31.5</v>
      </c>
      <c r="CE27" s="73">
        <f>SUM(VLOOKUP($D$15,$BM$2:$CQ$18,MATCH(CE25,$BM$1:$CQ$1,0),FALSE))</f>
        <v>31.5</v>
      </c>
      <c r="CF27" s="73">
        <f>SUM(VLOOKUP($D$16,$BM$2:$CQ$18,MATCH(CF25,$BM$1:$CQ$1,0),FALSE))</f>
        <v>31.5</v>
      </c>
      <c r="CG27" s="73">
        <f>SUM(VLOOKUP($D$17,$BM$2:$CQ$18,MATCH(CG25,$BM$1:$CQ$1,0),FALSE))</f>
        <v>31.5</v>
      </c>
      <c r="CH27" s="63">
        <f>SUM(VLOOKUP($D$18,$BM$2:$CQ$18,MATCH(CH25,$BM$1:$CQ$1,0),FALSE))</f>
        <v>31.3</v>
      </c>
      <c r="CI27" s="34" t="str">
        <f>$A$4</f>
        <v>Ferrari</v>
      </c>
      <c r="CJ27" s="66">
        <f>COUNTIF(BR25:CH42, CI27)</f>
        <v>1</v>
      </c>
      <c r="CK27" s="34" t="str">
        <f>$B$4</f>
        <v>Vettel</v>
      </c>
      <c r="CL27" s="99">
        <f>COUNTIF(BR25:CH42, CK27)</f>
        <v>0</v>
      </c>
      <c r="CM27" s="99">
        <f>COUNTIF(BR43:CH44,CK27)</f>
        <v>0</v>
      </c>
      <c r="CN27" s="99">
        <f>COUNTIF(BR45:CH46,CK27)</f>
        <v>0</v>
      </c>
      <c r="CO27" s="34" t="str">
        <f>$A$4</f>
        <v>Ferrari</v>
      </c>
      <c r="CP27" s="66">
        <f>SUM((CJ27/CJ47)*100)</f>
        <v>5.8823529411764701</v>
      </c>
      <c r="CQ27" s="34" t="str">
        <f>$B$4</f>
        <v>Vettel</v>
      </c>
      <c r="CR27" s="99">
        <f>SUM((CL27/CL47)*100)</f>
        <v>0</v>
      </c>
      <c r="CS27" s="99">
        <f>SUM((CM27/CM47)*100)</f>
        <v>0</v>
      </c>
      <c r="CT27" s="99">
        <f>SUM((CN27/CN47)*100)</f>
        <v>0</v>
      </c>
      <c r="CV27" s="34" t="str">
        <f>$A$4</f>
        <v>Ferrari</v>
      </c>
      <c r="CW27" s="99">
        <f>SUM(X27,BD27,CJ27)</f>
        <v>1</v>
      </c>
      <c r="CX27" s="34" t="str">
        <f>$B$4</f>
        <v>Vettel</v>
      </c>
      <c r="CY27" s="99">
        <f t="shared" si="35"/>
        <v>1</v>
      </c>
      <c r="CZ27" s="99">
        <f t="shared" si="36"/>
        <v>0</v>
      </c>
      <c r="DA27" s="99">
        <f t="shared" si="37"/>
        <v>0</v>
      </c>
      <c r="DB27" s="34" t="str">
        <f>$A$4</f>
        <v>Ferrari</v>
      </c>
      <c r="DC27" s="66">
        <f>SUM((CW27/CW47)*100)</f>
        <v>1.9607843137254901</v>
      </c>
      <c r="DD27" s="34" t="str">
        <f>$B$4</f>
        <v>Vettel</v>
      </c>
      <c r="DE27" s="99">
        <f>SUM((CY27/CY47)*100)</f>
        <v>0.39215686274509803</v>
      </c>
      <c r="DF27" s="99">
        <f>SUM((CZ27/CZ47)*100)</f>
        <v>0</v>
      </c>
      <c r="DG27" s="99">
        <f>SUM((DA27/DA47)*100)</f>
        <v>0</v>
      </c>
    </row>
    <row r="28" spans="1:111" ht="16.149999999999999" thickBot="1" x14ac:dyDescent="0.55000000000000004">
      <c r="D28" s="113"/>
      <c r="E28" s="80" t="s">
        <v>60</v>
      </c>
      <c r="F28" s="66" t="s">
        <v>38</v>
      </c>
      <c r="G28" s="67" t="s">
        <v>47</v>
      </c>
      <c r="H28" s="67" t="s">
        <v>47</v>
      </c>
      <c r="I28" s="67" t="s">
        <v>47</v>
      </c>
      <c r="J28" s="67" t="s">
        <v>47</v>
      </c>
      <c r="K28" s="67" t="s">
        <v>47</v>
      </c>
      <c r="L28" s="67" t="s">
        <v>47</v>
      </c>
      <c r="M28" s="67" t="s">
        <v>47</v>
      </c>
      <c r="N28" s="67" t="s">
        <v>47</v>
      </c>
      <c r="O28" s="67" t="s">
        <v>38</v>
      </c>
      <c r="P28" s="67" t="s">
        <v>38</v>
      </c>
      <c r="Q28" s="67" t="s">
        <v>38</v>
      </c>
      <c r="R28" s="67" t="s">
        <v>38</v>
      </c>
      <c r="S28" s="67" t="s">
        <v>38</v>
      </c>
      <c r="T28" s="67" t="s">
        <v>33</v>
      </c>
      <c r="U28" s="67" t="s">
        <v>33</v>
      </c>
      <c r="V28" s="68" t="s">
        <v>33</v>
      </c>
      <c r="W28" s="63"/>
      <c r="X28" s="72"/>
      <c r="Y28" s="35" t="str">
        <f>$B$5</f>
        <v>Leclerc</v>
      </c>
      <c r="Z28" s="30">
        <f>COUNTIF(F25:V42, Y28)</f>
        <v>0</v>
      </c>
      <c r="AA28" s="30">
        <f>COUNTIF(F43:V44,Y28)</f>
        <v>0</v>
      </c>
      <c r="AB28" s="30">
        <f>COUNTIF(F45:$V46,Y28)</f>
        <v>0</v>
      </c>
      <c r="AC28" s="30"/>
      <c r="AD28" s="72"/>
      <c r="AE28" s="35" t="str">
        <f>$B$5</f>
        <v>Leclerc</v>
      </c>
      <c r="AF28" s="30">
        <f>SUM((Z28/Z47)*100)</f>
        <v>0</v>
      </c>
      <c r="AG28" s="30">
        <f>SUM((AA28/AA47)*100)</f>
        <v>0</v>
      </c>
      <c r="AH28" s="30">
        <f>SUM((AB28/AB47)*100)</f>
        <v>0</v>
      </c>
      <c r="AJ28" s="83"/>
      <c r="AK28" s="74" t="s">
        <v>60</v>
      </c>
      <c r="AL28" s="66" t="s">
        <v>10</v>
      </c>
      <c r="AM28" s="67" t="s">
        <v>10</v>
      </c>
      <c r="AN28" s="67" t="s">
        <v>15</v>
      </c>
      <c r="AO28" s="67" t="s">
        <v>5</v>
      </c>
      <c r="AP28" s="67" t="s">
        <v>5</v>
      </c>
      <c r="AQ28" s="67" t="s">
        <v>5</v>
      </c>
      <c r="AR28" s="67" t="s">
        <v>5</v>
      </c>
      <c r="AS28" s="67" t="s">
        <v>13</v>
      </c>
      <c r="AT28" s="67" t="s">
        <v>13</v>
      </c>
      <c r="AU28" s="67" t="s">
        <v>5</v>
      </c>
      <c r="AV28" s="67" t="s">
        <v>5</v>
      </c>
      <c r="AW28" s="67" t="s">
        <v>13</v>
      </c>
      <c r="AX28" s="67" t="s">
        <v>13</v>
      </c>
      <c r="AY28" s="67" t="s">
        <v>13</v>
      </c>
      <c r="AZ28" s="67" t="s">
        <v>13</v>
      </c>
      <c r="BA28" s="67" t="s">
        <v>13</v>
      </c>
      <c r="BB28" s="68" t="s">
        <v>13</v>
      </c>
      <c r="BC28" s="30"/>
      <c r="BD28" s="72"/>
      <c r="BE28" s="35" t="str">
        <f>$B$5</f>
        <v>Leclerc</v>
      </c>
      <c r="BF28" s="30">
        <f>COUNTIF(AL25:BB42, BE28)</f>
        <v>2</v>
      </c>
      <c r="BG28" s="30">
        <f>COUNTIF(AL43:BB44,BE28)</f>
        <v>0</v>
      </c>
      <c r="BH28" s="30">
        <f>COUNTIF($V45:AL46,BE28)</f>
        <v>0</v>
      </c>
      <c r="BI28" s="30"/>
      <c r="BJ28" s="72"/>
      <c r="BK28" s="35" t="str">
        <f>$B$5</f>
        <v>Leclerc</v>
      </c>
      <c r="BL28" s="30">
        <f>SUM((BF28/BF47)*100)</f>
        <v>2.3529411764705883</v>
      </c>
      <c r="BM28" s="30">
        <f>SUM((BG28/BG47)*100)</f>
        <v>0</v>
      </c>
      <c r="BN28" s="30">
        <f>SUM((BH28/BH47)*100)</f>
        <v>0</v>
      </c>
      <c r="BP28" s="83"/>
      <c r="BQ28" s="74" t="s">
        <v>60</v>
      </c>
      <c r="BR28" s="66" t="s">
        <v>28</v>
      </c>
      <c r="BS28" s="67" t="s">
        <v>28</v>
      </c>
      <c r="BT28" s="67" t="s">
        <v>28</v>
      </c>
      <c r="BU28" s="67" t="s">
        <v>20</v>
      </c>
      <c r="BV28" s="67" t="s">
        <v>20</v>
      </c>
      <c r="BW28" s="67" t="s">
        <v>20</v>
      </c>
      <c r="BX28" s="67" t="s">
        <v>20</v>
      </c>
      <c r="BY28" s="67" t="s">
        <v>20</v>
      </c>
      <c r="BZ28" s="67" t="s">
        <v>20</v>
      </c>
      <c r="CA28" s="67" t="s">
        <v>20</v>
      </c>
      <c r="CB28" s="67" t="s">
        <v>20</v>
      </c>
      <c r="CC28" s="67" t="s">
        <v>20</v>
      </c>
      <c r="CD28" s="67" t="s">
        <v>20</v>
      </c>
      <c r="CE28" s="67" t="s">
        <v>20</v>
      </c>
      <c r="CF28" s="67" t="s">
        <v>20</v>
      </c>
      <c r="CG28" s="67" t="s">
        <v>20</v>
      </c>
      <c r="CH28" s="68" t="s">
        <v>20</v>
      </c>
      <c r="CI28" s="30"/>
      <c r="CJ28" s="72"/>
      <c r="CK28" s="35" t="str">
        <f>$B$5</f>
        <v>Leclerc</v>
      </c>
      <c r="CL28" s="30">
        <f>COUNTIF(BR25:CH42, CK28)</f>
        <v>0</v>
      </c>
      <c r="CM28" s="30">
        <f>COUNTIF(BR43:CH44,CK28)</f>
        <v>0</v>
      </c>
      <c r="CN28" s="30">
        <f>COUNTIF($V45:BR46,CK28)</f>
        <v>0</v>
      </c>
      <c r="CO28" s="30"/>
      <c r="CP28" s="72"/>
      <c r="CQ28" s="35" t="str">
        <f>$B$5</f>
        <v>Leclerc</v>
      </c>
      <c r="CR28" s="30">
        <f>SUM((CL28/CL47)*100)</f>
        <v>0</v>
      </c>
      <c r="CS28" s="30">
        <f>SUM((CM28/CM47)*100)</f>
        <v>0</v>
      </c>
      <c r="CT28" s="30">
        <f>SUM((CN28/CN47)*100)</f>
        <v>0</v>
      </c>
      <c r="CV28" s="30"/>
      <c r="CW28" s="30"/>
      <c r="CX28" s="35" t="str">
        <f>$B$5</f>
        <v>Leclerc</v>
      </c>
      <c r="CY28" s="30">
        <f t="shared" si="35"/>
        <v>2</v>
      </c>
      <c r="CZ28" s="30">
        <f t="shared" si="36"/>
        <v>0</v>
      </c>
      <c r="DA28" s="30">
        <f t="shared" si="37"/>
        <v>0</v>
      </c>
      <c r="DB28" s="30"/>
      <c r="DC28" s="72"/>
      <c r="DD28" s="35" t="str">
        <f>$B$5</f>
        <v>Leclerc</v>
      </c>
      <c r="DE28" s="30">
        <f>SUM((CY28/CY47)*100)</f>
        <v>0.78431372549019607</v>
      </c>
      <c r="DF28" s="30">
        <f>SUM((CZ28/CZ47)*100)</f>
        <v>0</v>
      </c>
      <c r="DG28" s="30">
        <f>SUM((DA28/DA47)*100)</f>
        <v>0</v>
      </c>
    </row>
    <row r="29" spans="1:111" ht="15.75" x14ac:dyDescent="0.5">
      <c r="D29" s="113"/>
      <c r="E29" s="75" t="s">
        <v>58</v>
      </c>
      <c r="F29" s="70">
        <f>SUM(VLOOKUP($D$2,$D$2:$BL$18,MATCH(F28,$D$1:$BL$1,0),FALSE))</f>
        <v>-14</v>
      </c>
      <c r="G29" s="76">
        <f>SUM(VLOOKUP($D$3,$D$2:$BL$18,MATCH(G28,$D$1:$BL$1,0),FALSE))</f>
        <v>3</v>
      </c>
      <c r="H29" s="76">
        <f>SUM(VLOOKUP($D$4,$D$2:$BL$18,MATCH(H28,$D$1:$BL$1,0),FALSE))</f>
        <v>3</v>
      </c>
      <c r="I29" s="76">
        <f>SUM(VLOOKUP($D$5,$D$2:$BL$18,MATCH(I28,$D$1:$BL$1,0),FALSE))</f>
        <v>18</v>
      </c>
      <c r="J29" s="76">
        <f>SUM(VLOOKUP($D$6,$D$2:$BL$18,MATCH(J28,$D$1:$BL$1,0),FALSE))</f>
        <v>5</v>
      </c>
      <c r="K29" s="76">
        <f>SUM(VLOOKUP($D$7,$D$2:$BL$18,MATCH(K28,$D$1:$BL$1,0),FALSE))</f>
        <v>9</v>
      </c>
      <c r="L29" s="76">
        <f>SUM(VLOOKUP($D$8,$D$2:$BL$18,MATCH(L28,$D$1:$BL$1,0),FALSE))</f>
        <v>-11</v>
      </c>
      <c r="M29" s="76">
        <f>SUM(VLOOKUP($D$9,$D$2:$BL$18,MATCH(M28,$D$1:$BL$1,0),FALSE))</f>
        <v>14</v>
      </c>
      <c r="N29" s="76">
        <f>SUM(VLOOKUP($D$10,$D$2:$BL$18,MATCH(N28,$D$1:$BL$1,0),FALSE))</f>
        <v>17</v>
      </c>
      <c r="O29" s="76">
        <f>SUM(VLOOKUP($D$11,$D$2:$BL$18,MATCH(O28,$D$1:$BL$1,0),FALSE))</f>
        <v>12</v>
      </c>
      <c r="P29" s="76">
        <f>SUM(VLOOKUP($D$12,$D$2:$BL$18,MATCH(P28,$D$1:$BL$1,0),FALSE))</f>
        <v>12</v>
      </c>
      <c r="Q29" s="76">
        <f>SUM(VLOOKUP($D$13,$D$2:$BL$18,MATCH(Q28,$D$1:$BL$1,0),FALSE))</f>
        <v>17</v>
      </c>
      <c r="R29" s="76">
        <f>SUM(VLOOKUP($D$14,$D$2:$BL$18,MATCH(R28,$D$1:$BL$1,0),FALSE))</f>
        <v>19</v>
      </c>
      <c r="S29" s="76">
        <f>SUM(VLOOKUP($D$15,$D$2:$BL$18,MATCH(S28,$D$1:$BL$1,0),FALSE))</f>
        <v>2</v>
      </c>
      <c r="T29" s="76">
        <f>SUM(VLOOKUP($D$16,$D$2:$BL$18,MATCH(T28,$D$1:$BL$1,0),FALSE))</f>
        <v>5</v>
      </c>
      <c r="U29" s="76">
        <f>SUM(VLOOKUP($D$17,$D$2:$BL$18,MATCH(U28,$D$1:$BL$1,0),FALSE))</f>
        <v>48</v>
      </c>
      <c r="V29" s="29">
        <f>SUM(VLOOKUP($D$18,$D$2:$BL$18,MATCH(V28,$D$1:$BL$1,0),FALSE))</f>
        <v>-13</v>
      </c>
      <c r="W29" s="116" t="str">
        <f>$A$6</f>
        <v>Red Bull</v>
      </c>
      <c r="X29" s="66">
        <f>COUNTIF(F25:V42, W29)</f>
        <v>0</v>
      </c>
      <c r="Y29" s="101" t="str">
        <f>$B$6</f>
        <v>Verstappen</v>
      </c>
      <c r="Z29" s="99">
        <f>COUNTIF(F25:V42, Y29)</f>
        <v>8</v>
      </c>
      <c r="AA29" s="99">
        <f>COUNTIF(F43:V44,Y29)</f>
        <v>0</v>
      </c>
      <c r="AB29" s="99">
        <f>COUNTIF(F45:V46,Y29)</f>
        <v>0</v>
      </c>
      <c r="AC29" s="101" t="str">
        <f>$A$6</f>
        <v>Red Bull</v>
      </c>
      <c r="AD29" s="66">
        <f>SUM((X29/X47)*100)</f>
        <v>0</v>
      </c>
      <c r="AE29" s="101" t="str">
        <f>$B$6</f>
        <v>Verstappen</v>
      </c>
      <c r="AF29" s="99">
        <f>SUM((Z29/Z47)*100)</f>
        <v>9.4117647058823533</v>
      </c>
      <c r="AG29" s="99">
        <f>SUM((AA29/AA47)*100)</f>
        <v>0</v>
      </c>
      <c r="AH29" s="99">
        <f>SUM((AB29/AB47)*100)</f>
        <v>0</v>
      </c>
      <c r="AJ29" s="83"/>
      <c r="AK29" s="81" t="s">
        <v>58</v>
      </c>
      <c r="AL29" s="70">
        <f>SUM(VLOOKUP($D$2,$D$2:$BL$18,MATCH(AL28,$D$1:$BL$1,0),FALSE))</f>
        <v>41</v>
      </c>
      <c r="AM29" s="76">
        <f>SUM(VLOOKUP($D$3,$D$2:$BL$18,MATCH(AM28,$D$1:$BL$1,0),FALSE))</f>
        <v>-13</v>
      </c>
      <c r="AN29" s="76">
        <f>SUM(VLOOKUP($D$4,$D$2:$BL$18,MATCH(AN28,$D$1:$BL$1,0),FALSE))</f>
        <v>23</v>
      </c>
      <c r="AO29" s="76">
        <f>SUM(VLOOKUP($D$5,$D$2:$BL$18,MATCH(AO28,$D$1:$BL$1,0),FALSE))</f>
        <v>3</v>
      </c>
      <c r="AP29" s="76">
        <f>SUM(VLOOKUP($D$6,$D$2:$BL$18,MATCH(AP28,$D$1:$BL$1,0),FALSE))</f>
        <v>32</v>
      </c>
      <c r="AQ29" s="76">
        <f>SUM(VLOOKUP($D$7,$D$2:$BL$18,MATCH(AQ28,$D$1:$BL$1,0),FALSE))</f>
        <v>31</v>
      </c>
      <c r="AR29" s="76">
        <f>SUM(VLOOKUP($D$8,$D$2:$BL$18,MATCH(AR28,$D$1:$BL$1,0),FALSE))</f>
        <v>31</v>
      </c>
      <c r="AS29" s="76">
        <f>SUM(VLOOKUP($D$9,$D$2:$BL$18,MATCH(AS28,$D$1:$BL$1,0),FALSE))</f>
        <v>-4</v>
      </c>
      <c r="AT29" s="76">
        <f>SUM(VLOOKUP($D$10,$D$2:$BL$18,MATCH(AT28,$D$1:$BL$1,0),FALSE))</f>
        <v>-2</v>
      </c>
      <c r="AU29" s="76">
        <f>SUM(VLOOKUP($D$11,$D$2:$BL$18,MATCH(AU28,$D$1:$BL$1,0),FALSE))</f>
        <v>54</v>
      </c>
      <c r="AV29" s="76">
        <f>SUM(VLOOKUP($D$12,$D$2:$BL$18,MATCH(AV28,$D$1:$BL$1,0),FALSE))</f>
        <v>0</v>
      </c>
      <c r="AW29" s="76">
        <f>SUM(VLOOKUP($D$13,$D$2:$BL$18,MATCH(AW28,$D$1:$BL$1,0),FALSE))</f>
        <v>32</v>
      </c>
      <c r="AX29" s="76">
        <f>SUM(VLOOKUP($D$14,$D$2:$BL$18,MATCH(AX28,$D$1:$BL$1,0),FALSE))</f>
        <v>-2</v>
      </c>
      <c r="AY29" s="76">
        <f>SUM(VLOOKUP($D$15,$D$2:$BL$18,MATCH(AY28,$D$1:$BL$1,0),FALSE))</f>
        <v>18</v>
      </c>
      <c r="AZ29" s="76">
        <f>SUM(VLOOKUP($D$16,$D$2:$BL$18,MATCH(AZ28,$D$1:$BL$1,0),FALSE))</f>
        <v>47</v>
      </c>
      <c r="BA29" s="76">
        <f>SUM(VLOOKUP($D$17,$D$2:$BL$18,MATCH(BA28,$D$1:$BL$1,0),FALSE))</f>
        <v>-2</v>
      </c>
      <c r="BB29" s="29">
        <f>SUM(VLOOKUP($D$18,$D$2:$BL$18,MATCH(BB28,$D$1:$BL$1,0),FALSE))</f>
        <v>44</v>
      </c>
      <c r="BC29" s="101" t="str">
        <f>$A$6</f>
        <v>Red Bull</v>
      </c>
      <c r="BD29" s="66">
        <f>COUNTIF(AL25:BB42, BC29)</f>
        <v>0</v>
      </c>
      <c r="BE29" s="101" t="str">
        <f>$B$6</f>
        <v>Verstappen</v>
      </c>
      <c r="BF29" s="99">
        <f>COUNTIF(AL25:BB42, BE29)</f>
        <v>8</v>
      </c>
      <c r="BG29" s="99">
        <f>COUNTIF(AL43:BB44,BE29)</f>
        <v>0</v>
      </c>
      <c r="BH29" s="99">
        <f>COUNTIF(AL45:BB46,BE29)</f>
        <v>0</v>
      </c>
      <c r="BI29" s="101" t="str">
        <f>$A$6</f>
        <v>Red Bull</v>
      </c>
      <c r="BJ29" s="66">
        <f>SUM((BD29/BD47)*100)</f>
        <v>0</v>
      </c>
      <c r="BK29" s="101" t="str">
        <f>$B$6</f>
        <v>Verstappen</v>
      </c>
      <c r="BL29" s="99">
        <f>SUM((BF29/BF47)*100)</f>
        <v>9.4117647058823533</v>
      </c>
      <c r="BM29" s="99">
        <f>SUM((BG29/BG47)*100)</f>
        <v>0</v>
      </c>
      <c r="BN29" s="99">
        <f>SUM((BH29/BH47)*100)</f>
        <v>0</v>
      </c>
      <c r="BP29" s="83"/>
      <c r="BQ29" s="81" t="s">
        <v>58</v>
      </c>
      <c r="BR29" s="70">
        <f>SUM(VLOOKUP($D$2,$D$2:$BL$18,MATCH(BR28,$D$1:$BL$1,0),FALSE))</f>
        <v>5</v>
      </c>
      <c r="BS29" s="76">
        <f>SUM(VLOOKUP($D$3,$D$2:$BL$18,MATCH(BS28,$D$1:$BL$1,0),FALSE))</f>
        <v>13</v>
      </c>
      <c r="BT29" s="76">
        <f>SUM(VLOOKUP($D$4,$D$2:$BL$18,MATCH(BT28,$D$1:$BL$1,0),FALSE))</f>
        <v>15</v>
      </c>
      <c r="BU29" s="76">
        <f>SUM(VLOOKUP($D$5,$D$2:$BL$18,MATCH(BU28,$D$1:$BL$1,0),FALSE))</f>
        <v>25</v>
      </c>
      <c r="BV29" s="76">
        <f>SUM(VLOOKUP($D$6,$D$2:$BL$18,MATCH(BV28,$D$1:$BL$1,0),FALSE))</f>
        <v>19</v>
      </c>
      <c r="BW29" s="76">
        <f>SUM(VLOOKUP($D$7,$D$2:$BL$18,MATCH(BW28,$D$1:$BL$1,0),FALSE))</f>
        <v>4</v>
      </c>
      <c r="BX29" s="76">
        <f>SUM(VLOOKUP($D$8,$D$2:$BL$18,MATCH(BX28,$D$1:$BL$1,0),FALSE))</f>
        <v>20</v>
      </c>
      <c r="BY29" s="76">
        <f>SUM(VLOOKUP($D$9,$D$2:$BL$18,MATCH(BY28,$D$1:$BL$1,0),FALSE))</f>
        <v>35</v>
      </c>
      <c r="BZ29" s="76">
        <f>SUM(VLOOKUP($D$10,$D$2:$BL$18,MATCH(BZ28,$D$1:$BL$1,0),FALSE))</f>
        <v>24</v>
      </c>
      <c r="CA29" s="76">
        <f>SUM(VLOOKUP($D$11,$D$2:$BL$18,MATCH(CA28,$D$1:$BL$1,0),FALSE))</f>
        <v>0</v>
      </c>
      <c r="CB29" s="76">
        <f>SUM(VLOOKUP($D$12,$D$2:$BL$18,MATCH(CB28,$D$1:$BL$1,0),FALSE))</f>
        <v>-7</v>
      </c>
      <c r="CC29" s="76">
        <f>SUM(VLOOKUP($D$13,$D$2:$BL$18,MATCH(CC28,$D$1:$BL$1,0),FALSE))</f>
        <v>-3</v>
      </c>
      <c r="CD29" s="76">
        <f>SUM(VLOOKUP($D$14,$D$2:$BL$18,MATCH(CD28,$D$1:$BL$1,0),FALSE))</f>
        <v>14</v>
      </c>
      <c r="CE29" s="76">
        <f>SUM(VLOOKUP($D$15,$D$2:$BL$18,MATCH(CE28,$D$1:$BL$1,0),FALSE))</f>
        <v>24</v>
      </c>
      <c r="CF29" s="76">
        <f>SUM(VLOOKUP($D$16,$D$2:$BL$18,MATCH(CF28,$D$1:$BL$1,0),FALSE))</f>
        <v>33</v>
      </c>
      <c r="CG29" s="76">
        <f>SUM(VLOOKUP($D$17,$D$2:$BL$18,MATCH(CG28,$D$1:$BL$1,0),FALSE))</f>
        <v>14</v>
      </c>
      <c r="CH29" s="29">
        <f>SUM(VLOOKUP($D$18,$D$2:$BL$18,MATCH(CH28,$D$1:$BL$1,0),FALSE))</f>
        <v>34</v>
      </c>
      <c r="CI29" s="101" t="str">
        <f>$A$6</f>
        <v>Red Bull</v>
      </c>
      <c r="CJ29" s="66">
        <f>COUNTIF(BR25:CH42, CI29)</f>
        <v>0</v>
      </c>
      <c r="CK29" s="101" t="str">
        <f>$B$6</f>
        <v>Verstappen</v>
      </c>
      <c r="CL29" s="99">
        <f>COUNTIF(BR25:CH42, CK29)</f>
        <v>17</v>
      </c>
      <c r="CM29" s="99">
        <f>COUNTIF(BR43:CH44,CK29)</f>
        <v>0</v>
      </c>
      <c r="CN29" s="99">
        <f>COUNTIF(BR45:CH46,CK29)</f>
        <v>0</v>
      </c>
      <c r="CO29" s="101" t="str">
        <f>$A$6</f>
        <v>Red Bull</v>
      </c>
      <c r="CP29" s="66">
        <f>SUM((CJ29/CJ47)*100)</f>
        <v>0</v>
      </c>
      <c r="CQ29" s="101" t="str">
        <f>$B$6</f>
        <v>Verstappen</v>
      </c>
      <c r="CR29" s="99">
        <f>SUM((CL29/CL47)*100)</f>
        <v>20</v>
      </c>
      <c r="CS29" s="99">
        <f>SUM((CM29/CM47)*100)</f>
        <v>0</v>
      </c>
      <c r="CT29" s="99">
        <f>SUM((CN29/CN47)*100)</f>
        <v>0</v>
      </c>
      <c r="CV29" s="101" t="str">
        <f>$A$6</f>
        <v>Red Bull</v>
      </c>
      <c r="CW29" s="99">
        <f>SUM(X29,BD29,CJ29)</f>
        <v>0</v>
      </c>
      <c r="CX29" s="101" t="str">
        <f>$B$6</f>
        <v>Verstappen</v>
      </c>
      <c r="CY29" s="99">
        <f t="shared" si="35"/>
        <v>33</v>
      </c>
      <c r="CZ29" s="99">
        <f t="shared" si="36"/>
        <v>0</v>
      </c>
      <c r="DA29" s="99">
        <f t="shared" si="37"/>
        <v>0</v>
      </c>
      <c r="DB29" s="101" t="str">
        <f>$A$6</f>
        <v>Red Bull</v>
      </c>
      <c r="DC29" s="66">
        <f>SUM((CW29/CW47)*100)</f>
        <v>0</v>
      </c>
      <c r="DD29" s="101" t="str">
        <f>$B$6</f>
        <v>Verstappen</v>
      </c>
      <c r="DE29" s="99">
        <f>SUM((CY29/CY47)*100)</f>
        <v>12.941176470588237</v>
      </c>
      <c r="DF29" s="99">
        <f>SUM((CZ29/CZ47)*100)</f>
        <v>0</v>
      </c>
      <c r="DG29" s="99">
        <f>SUM((DA29/DA47)*100)</f>
        <v>0</v>
      </c>
    </row>
    <row r="30" spans="1:111" ht="16.149999999999999" thickBot="1" x14ac:dyDescent="0.55000000000000004">
      <c r="D30" s="113"/>
      <c r="E30" s="91" t="s">
        <v>1</v>
      </c>
      <c r="F30" s="72">
        <f>SUM(VLOOKUP($D$2,$BM$2:$CQ$18,MATCH(F28,$BM$1:$CQ$1,0),FALSE))</f>
        <v>10.3</v>
      </c>
      <c r="G30" s="73">
        <f>SUM(VLOOKUP($D$3,$BM$2:$CQ$18,MATCH(G28,$BM$1:$CQ$1,0),FALSE))</f>
        <v>5.9</v>
      </c>
      <c r="H30" s="73">
        <f>SUM(VLOOKUP($D$4,$BM$2:$CQ$18,MATCH(H28,$BM$1:$CQ$1,0),FALSE))</f>
        <v>5.9</v>
      </c>
      <c r="I30" s="73">
        <f>SUM(VLOOKUP($D$5,$BM$2:$CQ$18,MATCH(I28,$BM$1:$CQ$1,0),FALSE))</f>
        <v>5.9</v>
      </c>
      <c r="J30" s="73">
        <f>SUM(VLOOKUP($D$6,$BM$2:$CQ$18,MATCH(J28,$BM$1:$CQ$1,0),FALSE))</f>
        <v>5.9</v>
      </c>
      <c r="K30" s="73">
        <f>SUM(VLOOKUP($D$7,$BM$2:$CQ$18,MATCH(K28,$BM$1:$CQ$1,0),FALSE))</f>
        <v>5.9</v>
      </c>
      <c r="L30" s="73">
        <f>SUM(VLOOKUP($D$8,$BM$2:$CQ$18,MATCH(L28,$BM$1:$CQ$1,0),FALSE))</f>
        <v>5.9</v>
      </c>
      <c r="M30" s="73">
        <f>SUM(VLOOKUP($D$9,$BM$2:$CQ$18,MATCH(M28,$BM$1:$CQ$1,0),FALSE))</f>
        <v>5.9</v>
      </c>
      <c r="N30" s="73">
        <f>SUM(VLOOKUP($D$10,$BM$2:$CQ$18,MATCH(N28,$BM$1:$CQ$1,0),FALSE))</f>
        <v>5.9</v>
      </c>
      <c r="O30" s="73">
        <f>SUM(VLOOKUP($D$11,$BM$2:$CQ$18,MATCH(O28,$BM$1:$CQ$1,0),FALSE))</f>
        <v>9.5</v>
      </c>
      <c r="P30" s="73">
        <f>SUM(VLOOKUP($D$12,$BM$2:$CQ$18,MATCH(P28,$BM$1:$CQ$1,0),FALSE))</f>
        <v>9.5</v>
      </c>
      <c r="Q30" s="73">
        <f>SUM(VLOOKUP($D$13,$BM$2:$CQ$18,MATCH(Q28,$BM$1:$CQ$1,0),FALSE))</f>
        <v>9.5</v>
      </c>
      <c r="R30" s="73">
        <f>SUM(VLOOKUP($D$14,$BM$2:$CQ$18,MATCH(R28,$BM$1:$CQ$1,0),FALSE))</f>
        <v>9.5</v>
      </c>
      <c r="S30" s="73">
        <f>SUM(VLOOKUP($D$15,$BM$2:$CQ$18,MATCH(S28,$BM$1:$CQ$1,0),FALSE))</f>
        <v>9.5</v>
      </c>
      <c r="T30" s="73">
        <f>SUM(VLOOKUP($D$16,$BM$2:$CQ$18,MATCH(T28,$BM$1:$CQ$1,0),FALSE))</f>
        <v>9.9</v>
      </c>
      <c r="U30" s="73">
        <f>SUM(VLOOKUP($D$17,$BM$2:$CQ$18,MATCH(U28,$BM$1:$CQ$1,0),FALSE))</f>
        <v>9.9</v>
      </c>
      <c r="V30" s="63">
        <f>SUM(VLOOKUP($D$18,$BM$2:$CQ$18,MATCH(V28,$BM$1:$CQ$1,0),FALSE))</f>
        <v>10</v>
      </c>
      <c r="W30" s="63"/>
      <c r="X30" s="72"/>
      <c r="Y30" s="102" t="str">
        <f>$B$7</f>
        <v>Albon</v>
      </c>
      <c r="Z30" s="30">
        <f>COUNTIF(F25:V42, Y30)</f>
        <v>0</v>
      </c>
      <c r="AA30" s="30">
        <f>COUNTIF(F43:V44,Y30)</f>
        <v>0</v>
      </c>
      <c r="AB30" s="30">
        <f>COUNTIF(F45:V46,Y30)</f>
        <v>0</v>
      </c>
      <c r="AC30" s="30"/>
      <c r="AD30" s="72"/>
      <c r="AE30" s="102" t="str">
        <f>$B$7</f>
        <v>Albon</v>
      </c>
      <c r="AF30" s="30">
        <f>SUM((Z30/Z47)*100)</f>
        <v>0</v>
      </c>
      <c r="AG30" s="30">
        <f>SUM((AA30/AA47)*100)</f>
        <v>0</v>
      </c>
      <c r="AH30" s="30">
        <f>SUM((AB30/AB47)*100)</f>
        <v>0</v>
      </c>
      <c r="AJ30" s="83"/>
      <c r="AK30" s="82" t="s">
        <v>1</v>
      </c>
      <c r="AL30" s="72">
        <f>SUM(VLOOKUP($D$2,$BM$2:$CQ$18,MATCH(AL28,$BM$1:$CQ$1,0),FALSE))</f>
        <v>24.2</v>
      </c>
      <c r="AM30" s="73">
        <f>SUM(VLOOKUP($D$3,$BM$2:$CQ$18,MATCH(AM28,$BM$1:$CQ$1,0),FALSE))</f>
        <v>0</v>
      </c>
      <c r="AN30" s="73">
        <f>SUM(VLOOKUP($D$4,$BM$2:$CQ$18,MATCH(AN28,$BM$1:$CQ$1,0),FALSE))</f>
        <v>0</v>
      </c>
      <c r="AO30" s="73">
        <f>SUM(VLOOKUP($D$5,$BM$2:$CQ$18,MATCH(AO28,$BM$1:$CQ$1,0),FALSE))</f>
        <v>0</v>
      </c>
      <c r="AP30" s="73">
        <f>SUM(VLOOKUP($D$6,$BM$2:$CQ$18,MATCH(AP28,$BM$1:$CQ$1,0),FALSE))</f>
        <v>29.7</v>
      </c>
      <c r="AQ30" s="73">
        <f>SUM(VLOOKUP($D$7,$BM$2:$CQ$18,MATCH(AQ28,$BM$1:$CQ$1,0),FALSE))</f>
        <v>0</v>
      </c>
      <c r="AR30" s="73">
        <f>SUM(VLOOKUP($D$8,$BM$2:$CQ$18,MATCH(AR28,$BM$1:$CQ$1,0),FALSE))</f>
        <v>29.5</v>
      </c>
      <c r="AS30" s="73">
        <f>SUM(VLOOKUP($D$9,$BM$2:$CQ$18,MATCH(AS28,$BM$1:$CQ$1,0),FALSE))</f>
        <v>26.1</v>
      </c>
      <c r="AT30" s="73">
        <f>SUM(VLOOKUP($D$10,$BM$2:$CQ$18,MATCH(AT28,$BM$1:$CQ$1,0),FALSE))</f>
        <v>26.1</v>
      </c>
      <c r="AU30" s="73">
        <f>SUM(VLOOKUP($D$11,$BM$2:$CQ$18,MATCH(AU28,$BM$1:$CQ$1,0),FALSE))</f>
        <v>29.4</v>
      </c>
      <c r="AV30" s="73">
        <f>SUM(VLOOKUP($D$12,$BM$2:$CQ$18,MATCH(AV28,$BM$1:$CQ$1,0),FALSE))</f>
        <v>29.4</v>
      </c>
      <c r="AW30" s="73">
        <f>SUM(VLOOKUP($D$13,$BM$2:$CQ$18,MATCH(AW28,$BM$1:$CQ$1,0),FALSE))</f>
        <v>26.1</v>
      </c>
      <c r="AX30" s="73">
        <f>SUM(VLOOKUP($D$14,$BM$2:$CQ$18,MATCH(AX28,$BM$1:$CQ$1,0),FALSE))</f>
        <v>26.1</v>
      </c>
      <c r="AY30" s="73">
        <f>SUM(VLOOKUP($D$15,$BM$2:$CQ$18,MATCH(AY28,$BM$1:$CQ$1,0),FALSE))</f>
        <v>26.1</v>
      </c>
      <c r="AZ30" s="73">
        <f>SUM(VLOOKUP($D$16,$BM$2:$CQ$18,MATCH(AZ28,$BM$1:$CQ$1,0),FALSE))</f>
        <v>26.1</v>
      </c>
      <c r="BA30" s="73">
        <f>SUM(VLOOKUP($D$17,$BM$2:$CQ$18,MATCH(BA28,$BM$1:$CQ$1,0),FALSE))</f>
        <v>26.2</v>
      </c>
      <c r="BB30" s="63">
        <f>SUM(VLOOKUP($D$18,$BM$2:$CQ$18,MATCH(BB28,$BM$1:$CQ$1,0),FALSE))</f>
        <v>26.3</v>
      </c>
      <c r="BC30" s="30"/>
      <c r="BD30" s="72"/>
      <c r="BE30" s="102" t="str">
        <f>$B$7</f>
        <v>Albon</v>
      </c>
      <c r="BF30" s="30">
        <f>COUNTIF(AL25:BB42, BE30)</f>
        <v>1</v>
      </c>
      <c r="BG30" s="30">
        <f>COUNTIF(AL43:BB44,BE30)</f>
        <v>0</v>
      </c>
      <c r="BH30" s="30">
        <f>COUNTIF(AL45:BB46,BE30)</f>
        <v>0</v>
      </c>
      <c r="BI30" s="30"/>
      <c r="BJ30" s="72"/>
      <c r="BK30" s="102" t="str">
        <f>$B$7</f>
        <v>Albon</v>
      </c>
      <c r="BL30" s="30">
        <f>SUM((BF30/BF47)*100)</f>
        <v>1.1764705882352942</v>
      </c>
      <c r="BM30" s="30">
        <f>SUM((BG30/BG47)*100)</f>
        <v>0</v>
      </c>
      <c r="BN30" s="30">
        <f>SUM((BH30/BH47)*100)</f>
        <v>0</v>
      </c>
      <c r="BP30" s="83"/>
      <c r="BQ30" s="82" t="s">
        <v>1</v>
      </c>
      <c r="BR30" s="72">
        <f>SUM(VLOOKUP($D$2,$BM$2:$CQ$18,MATCH(BR28,$BM$1:$CQ$1,0),FALSE))</f>
        <v>9.9</v>
      </c>
      <c r="BS30" s="73">
        <f>SUM(VLOOKUP($D$3,$BM$2:$CQ$18,MATCH(BS28,$BM$1:$CQ$1,0),FALSE))</f>
        <v>0</v>
      </c>
      <c r="BT30" s="73">
        <f>SUM(VLOOKUP($D$4,$BM$2:$CQ$18,MATCH(BT28,$BM$1:$CQ$1,0),FALSE))</f>
        <v>0</v>
      </c>
      <c r="BU30" s="73">
        <f>SUM(VLOOKUP($D$5,$BM$2:$CQ$18,MATCH(BU28,$BM$1:$CQ$1,0),FALSE))</f>
        <v>12.9</v>
      </c>
      <c r="BV30" s="73">
        <f>SUM(VLOOKUP($D$6,$BM$2:$CQ$18,MATCH(BV28,$BM$1:$CQ$1,0),FALSE))</f>
        <v>13</v>
      </c>
      <c r="BW30" s="73">
        <f>SUM(VLOOKUP($D$7,$BM$2:$CQ$18,MATCH(BW28,$BM$1:$CQ$1,0),FALSE))</f>
        <v>13</v>
      </c>
      <c r="BX30" s="73">
        <f>SUM(VLOOKUP($D$8,$BM$2:$CQ$18,MATCH(BX28,$BM$1:$CQ$1,0),FALSE))</f>
        <v>13</v>
      </c>
      <c r="BY30" s="73">
        <f>SUM(VLOOKUP($D$9,$BM$2:$CQ$18,MATCH(BY28,$BM$1:$CQ$1,0),FALSE))</f>
        <v>13</v>
      </c>
      <c r="BZ30" s="73">
        <f>SUM(VLOOKUP($D$10,$BM$2:$CQ$18,MATCH(BZ28,$BM$1:$CQ$1,0),FALSE))</f>
        <v>13</v>
      </c>
      <c r="CA30" s="73">
        <f>SUM(VLOOKUP($D$11,$BM$2:$CQ$18,MATCH(CA28,$BM$1:$CQ$1,0),FALSE))</f>
        <v>13</v>
      </c>
      <c r="CB30" s="73">
        <f>SUM(VLOOKUP($D$12,$BM$2:$CQ$18,MATCH(CB28,$BM$1:$CQ$1,0),FALSE))</f>
        <v>13</v>
      </c>
      <c r="CC30" s="73">
        <f>SUM(VLOOKUP($D$13,$BM$2:$CQ$18,MATCH(CC28,$BM$1:$CQ$1,0),FALSE))</f>
        <v>13</v>
      </c>
      <c r="CD30" s="73">
        <f>SUM(VLOOKUP($D$14,$BM$2:$CQ$18,MATCH(CD28,$BM$1:$CQ$1,0),FALSE))</f>
        <v>12.9</v>
      </c>
      <c r="CE30" s="73">
        <f>SUM(VLOOKUP($D$15,$BM$2:$CQ$18,MATCH(CE28,$BM$1:$CQ$1,0),FALSE))</f>
        <v>12.8</v>
      </c>
      <c r="CF30" s="73">
        <f>SUM(VLOOKUP($D$16,$BM$2:$CQ$18,MATCH(CF28,$BM$1:$CQ$1,0),FALSE))</f>
        <v>12.8</v>
      </c>
      <c r="CG30" s="73">
        <f>SUM(VLOOKUP($D$17,$BM$2:$CQ$18,MATCH(CG28,$BM$1:$CQ$1,0),FALSE))</f>
        <v>12.8</v>
      </c>
      <c r="CH30" s="63">
        <f>SUM(VLOOKUP($D$18,$BM$2:$CQ$18,MATCH(CH28,$BM$1:$CQ$1,0),FALSE))</f>
        <v>12.8</v>
      </c>
      <c r="CI30" s="30"/>
      <c r="CJ30" s="72"/>
      <c r="CK30" s="102" t="str">
        <f>$B$7</f>
        <v>Albon</v>
      </c>
      <c r="CL30" s="30">
        <f>COUNTIF(BR25:CH42, CK30)</f>
        <v>3</v>
      </c>
      <c r="CM30" s="30">
        <f>COUNTIF(BR43:CH44,CK30)</f>
        <v>0</v>
      </c>
      <c r="CN30" s="30">
        <f>COUNTIF(BR45:CH46,CK30)</f>
        <v>0</v>
      </c>
      <c r="CO30" s="30"/>
      <c r="CP30" s="72"/>
      <c r="CQ30" s="102" t="str">
        <f>$B$7</f>
        <v>Albon</v>
      </c>
      <c r="CR30" s="30">
        <f>SUM((CL30/CL47)*100)</f>
        <v>3.5294117647058822</v>
      </c>
      <c r="CS30" s="30">
        <f>SUM((CM30/CM47)*100)</f>
        <v>0</v>
      </c>
      <c r="CT30" s="30">
        <f>SUM((CN30/CN47)*100)</f>
        <v>0</v>
      </c>
      <c r="CV30" s="30"/>
      <c r="CW30" s="30"/>
      <c r="CX30" s="102" t="str">
        <f>$B$7</f>
        <v>Albon</v>
      </c>
      <c r="CY30" s="30">
        <f t="shared" si="35"/>
        <v>4</v>
      </c>
      <c r="CZ30" s="30">
        <f t="shared" si="36"/>
        <v>0</v>
      </c>
      <c r="DA30" s="30">
        <f t="shared" si="37"/>
        <v>0</v>
      </c>
      <c r="DB30" s="30"/>
      <c r="DC30" s="72"/>
      <c r="DD30" s="102" t="str">
        <f>$B$7</f>
        <v>Albon</v>
      </c>
      <c r="DE30" s="30">
        <f>SUM((CY30/CY47)*100)</f>
        <v>1.5686274509803921</v>
      </c>
      <c r="DF30" s="30">
        <f>SUM((CZ30/CZ47)*100)</f>
        <v>0</v>
      </c>
      <c r="DG30" s="30">
        <f>SUM((DA30/DA47)*100)</f>
        <v>0</v>
      </c>
    </row>
    <row r="31" spans="1:111" ht="15.75" x14ac:dyDescent="0.5">
      <c r="D31" s="113"/>
      <c r="E31" s="74" t="s">
        <v>61</v>
      </c>
      <c r="F31" s="66" t="s">
        <v>20</v>
      </c>
      <c r="G31" s="67" t="s">
        <v>20</v>
      </c>
      <c r="H31" s="67" t="s">
        <v>20</v>
      </c>
      <c r="I31" s="67" t="s">
        <v>20</v>
      </c>
      <c r="J31" s="67" t="s">
        <v>20</v>
      </c>
      <c r="K31" s="67" t="s">
        <v>20</v>
      </c>
      <c r="L31" s="67" t="s">
        <v>20</v>
      </c>
      <c r="M31" s="67" t="s">
        <v>20</v>
      </c>
      <c r="N31" s="67" t="s">
        <v>20</v>
      </c>
      <c r="O31" s="67" t="s">
        <v>47</v>
      </c>
      <c r="P31" s="67" t="s">
        <v>47</v>
      </c>
      <c r="Q31" s="67" t="s">
        <v>47</v>
      </c>
      <c r="R31" s="67" t="s">
        <v>47</v>
      </c>
      <c r="S31" s="67" t="s">
        <v>47</v>
      </c>
      <c r="T31" s="67" t="s">
        <v>47</v>
      </c>
      <c r="U31" s="67" t="s">
        <v>48</v>
      </c>
      <c r="V31" s="68" t="s">
        <v>48</v>
      </c>
      <c r="W31" s="40" t="str">
        <f>$A$8</f>
        <v>McLaren</v>
      </c>
      <c r="X31" s="66">
        <f>COUNTIF(F25:V42, W31)</f>
        <v>0</v>
      </c>
      <c r="Y31" s="40" t="str">
        <f>$B$8</f>
        <v>Sainz</v>
      </c>
      <c r="Z31" s="99">
        <f>COUNTIF(F25:V42, Y31)</f>
        <v>0</v>
      </c>
      <c r="AA31" s="99">
        <f>COUNTIF(F43:V44,Y31)</f>
        <v>0</v>
      </c>
      <c r="AB31" s="99">
        <f>COUNTIF(F45:V46,Y31)</f>
        <v>0</v>
      </c>
      <c r="AC31" s="40" t="str">
        <f>$A$8</f>
        <v>McLaren</v>
      </c>
      <c r="AD31" s="66">
        <f>SUM((X31/X47)*100)</f>
        <v>0</v>
      </c>
      <c r="AE31" s="40" t="str">
        <f>$B$8</f>
        <v>Sainz</v>
      </c>
      <c r="AF31" s="99">
        <f>SUM((Z31/Z47)*100)</f>
        <v>0</v>
      </c>
      <c r="AG31" s="99">
        <f>SUM((AA31/AA47)*100)</f>
        <v>0</v>
      </c>
      <c r="AH31" s="99">
        <f>SUM((AB31/AB47)*100)</f>
        <v>0</v>
      </c>
      <c r="AJ31" s="83"/>
      <c r="AK31" s="74" t="s">
        <v>61</v>
      </c>
      <c r="AL31" s="66" t="s">
        <v>23</v>
      </c>
      <c r="AM31" s="67" t="s">
        <v>25</v>
      </c>
      <c r="AN31" s="67" t="s">
        <v>25</v>
      </c>
      <c r="AO31" s="67" t="s">
        <v>25</v>
      </c>
      <c r="AP31" s="67" t="s">
        <v>25</v>
      </c>
      <c r="AQ31" s="67" t="s">
        <v>23</v>
      </c>
      <c r="AR31" s="67" t="s">
        <v>23</v>
      </c>
      <c r="AS31" s="67" t="s">
        <v>23</v>
      </c>
      <c r="AT31" s="67" t="s">
        <v>23</v>
      </c>
      <c r="AU31" s="67" t="s">
        <v>23</v>
      </c>
      <c r="AV31" s="67" t="s">
        <v>23</v>
      </c>
      <c r="AW31" s="67" t="s">
        <v>23</v>
      </c>
      <c r="AX31" s="67" t="s">
        <v>23</v>
      </c>
      <c r="AY31" s="67" t="s">
        <v>23</v>
      </c>
      <c r="AZ31" s="67" t="s">
        <v>18</v>
      </c>
      <c r="BA31" s="67" t="s">
        <v>18</v>
      </c>
      <c r="BB31" s="68" t="s">
        <v>18</v>
      </c>
      <c r="BC31" s="40" t="str">
        <f>$A$8</f>
        <v>McLaren</v>
      </c>
      <c r="BD31" s="66">
        <f>COUNTIF(AL25:BB42, BC31)</f>
        <v>3</v>
      </c>
      <c r="BE31" s="40" t="str">
        <f>$B$8</f>
        <v>Sainz</v>
      </c>
      <c r="BF31" s="99">
        <f>COUNTIF(AL25:BB42, BE31)</f>
        <v>3</v>
      </c>
      <c r="BG31" s="99">
        <f>COUNTIF(AL43:BB44,BE31)</f>
        <v>0</v>
      </c>
      <c r="BH31" s="99">
        <f>COUNTIF(AL45:BB46,BE31)</f>
        <v>0</v>
      </c>
      <c r="BI31" s="40" t="str">
        <f>$A$8</f>
        <v>McLaren</v>
      </c>
      <c r="BJ31" s="66">
        <f>SUM((BD31/BD47)*100)</f>
        <v>17.647058823529413</v>
      </c>
      <c r="BK31" s="40" t="str">
        <f>$B$8</f>
        <v>Sainz</v>
      </c>
      <c r="BL31" s="99">
        <f>SUM((BF31/BF47)*100)</f>
        <v>3.5294117647058822</v>
      </c>
      <c r="BM31" s="99">
        <f>SUM((BG31/BG47)*100)</f>
        <v>0</v>
      </c>
      <c r="BN31" s="99">
        <f>SUM((BH31/BH47)*100)</f>
        <v>0</v>
      </c>
      <c r="BP31" s="83"/>
      <c r="BQ31" s="74" t="s">
        <v>61</v>
      </c>
      <c r="BR31" s="66" t="s">
        <v>38</v>
      </c>
      <c r="BS31" s="67" t="s">
        <v>38</v>
      </c>
      <c r="BT31" s="67" t="s">
        <v>38</v>
      </c>
      <c r="BU31" s="67" t="s">
        <v>13</v>
      </c>
      <c r="BV31" s="67" t="s">
        <v>13</v>
      </c>
      <c r="BW31" s="67" t="s">
        <v>13</v>
      </c>
      <c r="BX31" s="67" t="s">
        <v>13</v>
      </c>
      <c r="BY31" s="67" t="s">
        <v>13</v>
      </c>
      <c r="BZ31" s="67" t="s">
        <v>13</v>
      </c>
      <c r="CA31" s="67" t="s">
        <v>13</v>
      </c>
      <c r="CB31" s="67" t="s">
        <v>13</v>
      </c>
      <c r="CC31" s="67" t="s">
        <v>13</v>
      </c>
      <c r="CD31" s="67" t="s">
        <v>13</v>
      </c>
      <c r="CE31" s="67" t="s">
        <v>13</v>
      </c>
      <c r="CF31" s="67" t="s">
        <v>13</v>
      </c>
      <c r="CG31" s="67" t="s">
        <v>13</v>
      </c>
      <c r="CH31" s="67" t="s">
        <v>13</v>
      </c>
      <c r="CI31" s="40" t="str">
        <f>$A$8</f>
        <v>McLaren</v>
      </c>
      <c r="CJ31" s="66">
        <f>COUNTIF(BR25:CH42, CI31)</f>
        <v>2</v>
      </c>
      <c r="CK31" s="40" t="str">
        <f>$B$8</f>
        <v>Sainz</v>
      </c>
      <c r="CL31" s="99">
        <f>COUNTIF(BR25:CH42, CK31)</f>
        <v>1</v>
      </c>
      <c r="CM31" s="99">
        <f>COUNTIF(BR43:CH44,CK31)</f>
        <v>0</v>
      </c>
      <c r="CN31" s="99">
        <f>COUNTIF(BR45:CH46,CK31)</f>
        <v>0</v>
      </c>
      <c r="CO31" s="40" t="str">
        <f>$A$8</f>
        <v>McLaren</v>
      </c>
      <c r="CP31" s="66">
        <f>SUM((CJ31/CJ47)*100)</f>
        <v>11.76470588235294</v>
      </c>
      <c r="CQ31" s="40" t="str">
        <f>$B$8</f>
        <v>Sainz</v>
      </c>
      <c r="CR31" s="99">
        <f>SUM((CL31/CL47)*100)</f>
        <v>1.1764705882352942</v>
      </c>
      <c r="CS31" s="99">
        <f>SUM((CM31/CM47)*100)</f>
        <v>0</v>
      </c>
      <c r="CT31" s="99">
        <f>SUM((CN31/CN47)*100)</f>
        <v>0</v>
      </c>
      <c r="CV31" s="40" t="str">
        <f>$A$8</f>
        <v>McLaren</v>
      </c>
      <c r="CW31" s="99">
        <f>SUM(X31,BD31,CJ31)</f>
        <v>5</v>
      </c>
      <c r="CX31" s="40" t="str">
        <f>$B$8</f>
        <v>Sainz</v>
      </c>
      <c r="CY31" s="99">
        <f t="shared" si="35"/>
        <v>4</v>
      </c>
      <c r="CZ31" s="99">
        <f t="shared" si="36"/>
        <v>0</v>
      </c>
      <c r="DA31" s="99">
        <f t="shared" si="37"/>
        <v>0</v>
      </c>
      <c r="DB31" s="40" t="str">
        <f>$A$8</f>
        <v>McLaren</v>
      </c>
      <c r="DC31" s="66">
        <f>SUM((CW31/CW47)*100)</f>
        <v>9.8039215686274517</v>
      </c>
      <c r="DD31" s="40" t="str">
        <f>$B$8</f>
        <v>Sainz</v>
      </c>
      <c r="DE31" s="99">
        <f>SUM((CY31/CY47)*100)</f>
        <v>1.5686274509803921</v>
      </c>
      <c r="DF31" s="99">
        <f>SUM((CZ31/CZ47)*100)</f>
        <v>0</v>
      </c>
      <c r="DG31" s="99">
        <f>SUM((DA31/DA47)*100)</f>
        <v>0</v>
      </c>
    </row>
    <row r="32" spans="1:111" ht="16.149999999999999" thickBot="1" x14ac:dyDescent="0.55000000000000004">
      <c r="D32" s="113"/>
      <c r="E32" s="81" t="s">
        <v>58</v>
      </c>
      <c r="F32" s="70">
        <f>SUM(VLOOKUP($D$2,$D$2:$BL$18,MATCH(F31,$D$1:$BL$1,0),FALSE))</f>
        <v>36</v>
      </c>
      <c r="G32" s="76">
        <f>SUM(VLOOKUP($D$3,$D$2:$BL$18,MATCH(G31,$D$1:$BL$1,0),FALSE))</f>
        <v>30</v>
      </c>
      <c r="H32" s="76">
        <f>SUM(VLOOKUP($D$4,$D$2:$BL$18,MATCH(H31,$D$1:$BL$1,0),FALSE))</f>
        <v>-1</v>
      </c>
      <c r="I32" s="76">
        <f>SUM(VLOOKUP($D$5,$D$2:$BL$18,MATCH(I31,$D$1:$BL$1,0),FALSE))</f>
        <v>25</v>
      </c>
      <c r="J32" s="76">
        <f>SUM(VLOOKUP($D$6,$D$2:$BL$18,MATCH(J31,$D$1:$BL$1,0),FALSE))</f>
        <v>19</v>
      </c>
      <c r="K32" s="76">
        <f>SUM(VLOOKUP($D$7,$D$2:$BL$18,MATCH(K31,$D$1:$BL$1,0),FALSE))</f>
        <v>4</v>
      </c>
      <c r="L32" s="76">
        <f>SUM(VLOOKUP($D$8,$D$2:$BL$18,MATCH(L31,$D$1:$BL$1,0),FALSE))</f>
        <v>20</v>
      </c>
      <c r="M32" s="76">
        <f>SUM(VLOOKUP($D$9,$D$2:$BL$18,MATCH(M31,$D$1:$BL$1,0),FALSE))</f>
        <v>35</v>
      </c>
      <c r="N32" s="76">
        <f>SUM(VLOOKUP($D$10,$D$2:$BL$18,MATCH(N31,$D$1:$BL$1,0),FALSE))</f>
        <v>24</v>
      </c>
      <c r="O32" s="76">
        <f>SUM(VLOOKUP($D$11,$D$2:$BL$18,MATCH(O31,$D$1:$BL$1,0),FALSE))</f>
        <v>0</v>
      </c>
      <c r="P32" s="76">
        <f>SUM(VLOOKUP($D$12,$D$2:$BL$18,MATCH(P31,$D$1:$BL$1,0),FALSE))</f>
        <v>-12</v>
      </c>
      <c r="Q32" s="76">
        <f>SUM(VLOOKUP($D$13,$D$2:$BL$18,MATCH(Q31,$D$1:$BL$1,0),FALSE))</f>
        <v>8</v>
      </c>
      <c r="R32" s="76">
        <f>SUM(VLOOKUP($D$14,$D$2:$BL$18,MATCH(R31,$D$1:$BL$1,0),FALSE))</f>
        <v>-11</v>
      </c>
      <c r="S32" s="76">
        <f>SUM(VLOOKUP($D$15,$D$2:$BL$18,MATCH(S31,$D$1:$BL$1,0),FALSE))</f>
        <v>15</v>
      </c>
      <c r="T32" s="76">
        <f>SUM(VLOOKUP($D$16,$D$2:$BL$18,MATCH(T31,$D$1:$BL$1,0),FALSE))</f>
        <v>12</v>
      </c>
      <c r="U32" s="76">
        <f>SUM(VLOOKUP($D$17,$D$2:$BL$18,MATCH(U31,$D$1:$BL$1,0),FALSE))</f>
        <v>-12</v>
      </c>
      <c r="V32" s="29">
        <f>SUM(VLOOKUP($D$18,$D$2:$BL$18,MATCH(V31,$D$1:$BL$1,0),FALSE))</f>
        <v>4</v>
      </c>
      <c r="W32" s="30"/>
      <c r="X32" s="72"/>
      <c r="Y32" s="41" t="str">
        <f>$B$9</f>
        <v>Norris</v>
      </c>
      <c r="Z32" s="30">
        <f>COUNTIF(F25:V42, Y32)</f>
        <v>11</v>
      </c>
      <c r="AA32" s="30">
        <f>COUNTIF(F43:V44,Y32)</f>
        <v>5</v>
      </c>
      <c r="AB32" s="30">
        <f>COUNTIF(F45:V46,Y32)</f>
        <v>1</v>
      </c>
      <c r="AC32" s="30"/>
      <c r="AD32" s="72"/>
      <c r="AE32" s="41" t="str">
        <f>$B$9</f>
        <v>Norris</v>
      </c>
      <c r="AF32" s="30">
        <f>SUM((Z32/Z47)*100)</f>
        <v>12.941176470588237</v>
      </c>
      <c r="AG32" s="30">
        <f>SUM((AA32/AA47)*100)</f>
        <v>29.411764705882355</v>
      </c>
      <c r="AH32" s="30">
        <f>SUM((AB32/AB47)*100)</f>
        <v>50</v>
      </c>
      <c r="AJ32" s="83"/>
      <c r="AK32" s="81" t="s">
        <v>58</v>
      </c>
      <c r="AL32" s="70">
        <f>SUM(VLOOKUP($D$2,$D$2:$BL$18,MATCH(AL31,$D$1:$BL$1,0),FALSE))</f>
        <v>-9</v>
      </c>
      <c r="AM32" s="76">
        <f>SUM(VLOOKUP($D$3,$D$2:$BL$18,MATCH(AM31,$D$1:$BL$1,0),FALSE))</f>
        <v>-4</v>
      </c>
      <c r="AN32" s="76">
        <f>SUM(VLOOKUP($D$4,$D$2:$BL$18,MATCH(AN31,$D$1:$BL$1,0),FALSE))</f>
        <v>3</v>
      </c>
      <c r="AO32" s="76">
        <f>SUM(VLOOKUP($D$5,$D$2:$BL$18,MATCH(AO31,$D$1:$BL$1,0),FALSE))</f>
        <v>20</v>
      </c>
      <c r="AP32" s="76">
        <f>SUM(VLOOKUP($D$6,$D$2:$BL$18,MATCH(AP31,$D$1:$BL$1,0),FALSE))</f>
        <v>20</v>
      </c>
      <c r="AQ32" s="76">
        <f>SUM(VLOOKUP($D$7,$D$2:$BL$18,MATCH(AQ31,$D$1:$BL$1,0),FALSE))</f>
        <v>12</v>
      </c>
      <c r="AR32" s="76">
        <f>SUM(VLOOKUP($D$8,$D$2:$BL$18,MATCH(AR31,$D$1:$BL$1,0),FALSE))</f>
        <v>33</v>
      </c>
      <c r="AS32" s="76">
        <f>SUM(VLOOKUP($D$9,$D$2:$BL$18,MATCH(AS31,$D$1:$BL$1,0),FALSE))</f>
        <v>23</v>
      </c>
      <c r="AT32" s="76">
        <f>SUM(VLOOKUP($D$10,$D$2:$BL$18,MATCH(AT31,$D$1:$BL$1,0),FALSE))</f>
        <v>32</v>
      </c>
      <c r="AU32" s="76">
        <f>SUM(VLOOKUP($D$11,$D$2:$BL$18,MATCH(AU31,$D$1:$BL$1,0),FALSE))</f>
        <v>25</v>
      </c>
      <c r="AV32" s="76">
        <f>SUM(VLOOKUP($D$12,$D$2:$BL$18,MATCH(AV31,$D$1:$BL$1,0),FALSE))</f>
        <v>50</v>
      </c>
      <c r="AW32" s="76">
        <f>SUM(VLOOKUP($D$13,$D$2:$BL$18,MATCH(AW31,$D$1:$BL$1,0),FALSE))</f>
        <v>11</v>
      </c>
      <c r="AX32" s="76">
        <f>SUM(VLOOKUP($D$14,$D$2:$BL$18,MATCH(AX31,$D$1:$BL$1,0),FALSE))</f>
        <v>34</v>
      </c>
      <c r="AY32" s="76">
        <f>SUM(VLOOKUP($D$15,$D$2:$BL$18,MATCH(AY31,$D$1:$BL$1,0),FALSE))</f>
        <v>6</v>
      </c>
      <c r="AZ32" s="76">
        <f>SUM(VLOOKUP($D$16,$D$2:$BL$18,MATCH(AZ31,$D$1:$BL$1,0),FALSE))</f>
        <v>33</v>
      </c>
      <c r="BA32" s="76">
        <f>SUM(VLOOKUP($D$17,$D$2:$BL$18,MATCH(BA31,$D$1:$BL$1,0),FALSE))</f>
        <v>32</v>
      </c>
      <c r="BB32" s="29">
        <f>SUM(VLOOKUP($D$18,$D$2:$BL$18,MATCH(BB31,$D$1:$BL$1,0),FALSE))</f>
        <v>17</v>
      </c>
      <c r="BC32" s="30"/>
      <c r="BD32" s="72"/>
      <c r="BE32" s="41" t="str">
        <f>$B$9</f>
        <v>Norris</v>
      </c>
      <c r="BF32" s="30">
        <f>COUNTIF(AL25:BB42, BE32)</f>
        <v>0</v>
      </c>
      <c r="BG32" s="30">
        <f>COUNTIF(AL43:BB44,BE32)</f>
        <v>0</v>
      </c>
      <c r="BH32" s="30">
        <f>COUNTIF(AL45:BB46,BE32)</f>
        <v>0</v>
      </c>
      <c r="BI32" s="30"/>
      <c r="BJ32" s="72"/>
      <c r="BK32" s="41" t="str">
        <f>$B$9</f>
        <v>Norris</v>
      </c>
      <c r="BL32" s="30">
        <f>SUM((BF32/BF47)*100)</f>
        <v>0</v>
      </c>
      <c r="BM32" s="30">
        <f>SUM((BG32/BG47)*100)</f>
        <v>0</v>
      </c>
      <c r="BN32" s="30">
        <f>SUM((BH32/BH47)*100)</f>
        <v>0</v>
      </c>
      <c r="BP32" s="83"/>
      <c r="BQ32" s="81" t="s">
        <v>58</v>
      </c>
      <c r="BR32" s="70">
        <f>SUM(VLOOKUP($D$2,$D$2:$BL$18,MATCH(BR31,$D$1:$BL$1,0),FALSE))</f>
        <v>-14</v>
      </c>
      <c r="BS32" s="76">
        <f>SUM(VLOOKUP($D$3,$D$2:$BL$18,MATCH(BS31,$D$1:$BL$1,0),FALSE))</f>
        <v>17</v>
      </c>
      <c r="BT32" s="76">
        <f>SUM(VLOOKUP($D$4,$D$2:$BL$18,MATCH(BT31,$D$1:$BL$1,0),FALSE))</f>
        <v>15</v>
      </c>
      <c r="BU32" s="76">
        <f>SUM(VLOOKUP($D$5,$D$2:$BL$18,MATCH(BU31,$D$1:$BL$1,0),FALSE))</f>
        <v>42</v>
      </c>
      <c r="BV32" s="76">
        <f>SUM(VLOOKUP($D$6,$D$2:$BL$18,MATCH(BV31,$D$1:$BL$1,0),FALSE))</f>
        <v>52</v>
      </c>
      <c r="BW32" s="76">
        <f>SUM(VLOOKUP($D$7,$D$2:$BL$18,MATCH(BW31,$D$1:$BL$1,0),FALSE))</f>
        <v>47</v>
      </c>
      <c r="BX32" s="76">
        <f>SUM(VLOOKUP($D$8,$D$2:$BL$18,MATCH(BX31,$D$1:$BL$1,0),FALSE))</f>
        <v>32</v>
      </c>
      <c r="BY32" s="76">
        <f>SUM(VLOOKUP($D$9,$D$2:$BL$18,MATCH(BY31,$D$1:$BL$1,0),FALSE))</f>
        <v>-4</v>
      </c>
      <c r="BZ32" s="76">
        <f>SUM(VLOOKUP($D$10,$D$2:$BL$18,MATCH(BZ31,$D$1:$BL$1,0),FALSE))</f>
        <v>-2</v>
      </c>
      <c r="CA32" s="76">
        <f>SUM(VLOOKUP($D$11,$D$2:$BL$18,MATCH(CA31,$D$1:$BL$1,0),FALSE))</f>
        <v>41</v>
      </c>
      <c r="CB32" s="76">
        <f>SUM(VLOOKUP($D$12,$D$2:$BL$18,MATCH(CB31,$D$1:$BL$1,0),FALSE))</f>
        <v>42</v>
      </c>
      <c r="CC32" s="76">
        <f>SUM(VLOOKUP($D$13,$D$2:$BL$18,MATCH(CC31,$D$1:$BL$1,0),FALSE))</f>
        <v>32</v>
      </c>
      <c r="CD32" s="76">
        <f>SUM(VLOOKUP($D$14,$D$2:$BL$18,MATCH(CD31,$D$1:$BL$1,0),FALSE))</f>
        <v>-2</v>
      </c>
      <c r="CE32" s="76">
        <f>SUM(VLOOKUP($D$15,$D$2:$BL$18,MATCH(CE31,$D$1:$BL$1,0),FALSE))</f>
        <v>18</v>
      </c>
      <c r="CF32" s="76">
        <f>SUM(VLOOKUP($D$16,$D$2:$BL$18,MATCH(CF31,$D$1:$BL$1,0),FALSE))</f>
        <v>47</v>
      </c>
      <c r="CG32" s="76">
        <f>SUM(VLOOKUP($D$17,$D$2:$BL$18,MATCH(CG31,$D$1:$BL$1,0),FALSE))</f>
        <v>-2</v>
      </c>
      <c r="CH32" s="29">
        <f>SUM(VLOOKUP($D$18,$D$2:$BL$18,MATCH(CH31,$D$1:$BL$1,0),FALSE))</f>
        <v>44</v>
      </c>
      <c r="CI32" s="30"/>
      <c r="CJ32" s="72"/>
      <c r="CK32" s="41" t="str">
        <f>$B$9</f>
        <v>Norris</v>
      </c>
      <c r="CL32" s="30">
        <f>COUNTIF(BR25:CH42, CK32)</f>
        <v>14</v>
      </c>
      <c r="CM32" s="30">
        <f>COUNTIF(BR43:CH44,CK32)</f>
        <v>14</v>
      </c>
      <c r="CN32" s="30">
        <f>COUNTIF(BR45:CH46,CK32)</f>
        <v>0</v>
      </c>
      <c r="CO32" s="30"/>
      <c r="CP32" s="72"/>
      <c r="CQ32" s="41" t="str">
        <f>$B$9</f>
        <v>Norris</v>
      </c>
      <c r="CR32" s="30">
        <f>SUM((CL32/CL47)*100)</f>
        <v>16.470588235294116</v>
      </c>
      <c r="CS32" s="30">
        <f>SUM((CM32/CM47)*100)</f>
        <v>82.35294117647058</v>
      </c>
      <c r="CT32" s="30">
        <f>SUM((CN32/CN47)*100)</f>
        <v>0</v>
      </c>
      <c r="CV32" s="30"/>
      <c r="CW32" s="30"/>
      <c r="CX32" s="41" t="str">
        <f>$B$9</f>
        <v>Norris</v>
      </c>
      <c r="CY32" s="30">
        <f t="shared" si="35"/>
        <v>25</v>
      </c>
      <c r="CZ32" s="30">
        <f t="shared" si="36"/>
        <v>19</v>
      </c>
      <c r="DA32" s="30">
        <f t="shared" si="37"/>
        <v>1</v>
      </c>
      <c r="DB32" s="30"/>
      <c r="DC32" s="72"/>
      <c r="DD32" s="41" t="str">
        <f>$B$9</f>
        <v>Norris</v>
      </c>
      <c r="DE32" s="30">
        <f>SUM((CY32/CY47)*100)</f>
        <v>9.8039215686274517</v>
      </c>
      <c r="DF32" s="30">
        <f>SUM((CZ32/CZ47)*100)</f>
        <v>37.254901960784316</v>
      </c>
      <c r="DG32" s="30">
        <f>SUM((DA32/DA47)*100)</f>
        <v>16.666666666666664</v>
      </c>
    </row>
    <row r="33" spans="4:111" ht="16.149999999999999" thickBot="1" x14ac:dyDescent="0.55000000000000004">
      <c r="D33" s="113"/>
      <c r="E33" s="82" t="s">
        <v>1</v>
      </c>
      <c r="F33" s="70">
        <f>SUM(VLOOKUP($D$2,$BM$2:$CQ$18,MATCH(F31,$BM$1:$CQ$1,0),FALSE))</f>
        <v>11.5</v>
      </c>
      <c r="G33" s="76">
        <f>SUM(VLOOKUP($D$3,$BM$2:$CQ$18,MATCH(G31,$BM$1:$CQ$1,0),FALSE))</f>
        <v>12.4</v>
      </c>
      <c r="H33" s="76">
        <f>SUM(VLOOKUP($D$4,$BM$2:$CQ$18,MATCH(H31,$BM$1:$CQ$1,0),FALSE))</f>
        <v>12.8</v>
      </c>
      <c r="I33" s="76">
        <f>SUM(VLOOKUP($D$5,$BM$2:$CQ$18,MATCH(I31,$BM$1:$CQ$1,0),FALSE))</f>
        <v>12.9</v>
      </c>
      <c r="J33" s="76">
        <f>SUM(VLOOKUP($D$6,$BM$2:$CQ$18,MATCH(J31,$BM$1:$CQ$1,0),FALSE))</f>
        <v>13</v>
      </c>
      <c r="K33" s="76">
        <f>SUM(VLOOKUP($D$7,$BM$2:$CQ$18,MATCH(K31,$BM$1:$CQ$1,0),FALSE))</f>
        <v>13</v>
      </c>
      <c r="L33" s="76">
        <f>SUM(VLOOKUP($D$8,$BM$2:$CQ$18,MATCH(L31,$BM$1:$CQ$1,0),FALSE))</f>
        <v>13</v>
      </c>
      <c r="M33" s="76">
        <f>SUM(VLOOKUP($D$9,$BM$2:$CQ$18,MATCH(M31,$BM$1:$CQ$1,0),FALSE))</f>
        <v>13</v>
      </c>
      <c r="N33" s="76">
        <f>SUM(VLOOKUP($D$10,$BM$2:$CQ$18,MATCH(N31,$BM$1:$CQ$1,0),FALSE))</f>
        <v>13</v>
      </c>
      <c r="O33" s="76">
        <f>SUM(VLOOKUP($D$11,$BM$2:$CQ$18,MATCH(O31,$BM$1:$CQ$1,0),FALSE))</f>
        <v>5.9</v>
      </c>
      <c r="P33" s="76">
        <f>SUM(VLOOKUP($D$12,$BM$2:$CQ$18,MATCH(P31,$BM$1:$CQ$1,0),FALSE))</f>
        <v>5.9</v>
      </c>
      <c r="Q33" s="76">
        <f>SUM(VLOOKUP($D$13,$BM$2:$CQ$18,MATCH(Q31,$BM$1:$CQ$1,0),FALSE))</f>
        <v>5.8</v>
      </c>
      <c r="R33" s="76">
        <f>SUM(VLOOKUP($D$14,$BM$2:$CQ$18,MATCH(R31,$BM$1:$CQ$1,0),FALSE))</f>
        <v>5.8</v>
      </c>
      <c r="S33" s="76">
        <f>SUM(VLOOKUP($D$15,$BM$2:$CQ$18,MATCH(S31,$BM$1:$CQ$1,0),FALSE))</f>
        <v>5.8</v>
      </c>
      <c r="T33" s="76">
        <f>SUM(VLOOKUP($D$16,$BM$2:$CQ$18,MATCH(T31,$BM$1:$CQ$1,0),FALSE))</f>
        <v>5.8</v>
      </c>
      <c r="U33" s="76">
        <f>SUM(VLOOKUP($D$17,$BM$2:$CQ$18,MATCH(U31,$BM$1:$CQ$1,0),FALSE))</f>
        <v>6.6</v>
      </c>
      <c r="V33" s="29">
        <f>SUM(VLOOKUP($D$18,$BM$2:$CQ$18,MATCH(V31,$BM$1:$CQ$1,0),FALSE))</f>
        <v>6.6</v>
      </c>
      <c r="W33" s="43" t="str">
        <f>$A$10</f>
        <v>Renault</v>
      </c>
      <c r="X33" s="66">
        <f>COUNTIF(F25:V42, W33)</f>
        <v>0</v>
      </c>
      <c r="Y33" s="43" t="str">
        <f>$B$10</f>
        <v>Ricciardo</v>
      </c>
      <c r="Z33" s="99">
        <f>COUNTIF(F25:V42, Y33)</f>
        <v>8</v>
      </c>
      <c r="AA33" s="99">
        <f>COUNTIF(F43:V44,Y33)</f>
        <v>4</v>
      </c>
      <c r="AB33" s="99">
        <f>COUNTIF(F45:V46,Y33)</f>
        <v>0</v>
      </c>
      <c r="AC33" s="43" t="str">
        <f>$A$10</f>
        <v>Renault</v>
      </c>
      <c r="AD33" s="66">
        <f>SUM((X33/X47)*100)</f>
        <v>0</v>
      </c>
      <c r="AE33" s="43" t="str">
        <f>$B$10</f>
        <v>Ricciardo</v>
      </c>
      <c r="AF33" s="99">
        <f>SUM((Z33/Z47)*100)</f>
        <v>9.4117647058823533</v>
      </c>
      <c r="AG33" s="99">
        <f>SUM((AA33/AA47)*100)</f>
        <v>23.52941176470588</v>
      </c>
      <c r="AH33" s="99">
        <f>SUM((AB33/AB47)*100)</f>
        <v>0</v>
      </c>
      <c r="AJ33" s="83"/>
      <c r="AK33" s="82" t="s">
        <v>1</v>
      </c>
      <c r="AL33" s="72">
        <f>SUM(VLOOKUP($D$2,$BM$2:$CQ$18,MATCH(AL31,$BM$1:$CQ$1,0),FALSE))</f>
        <v>14.1</v>
      </c>
      <c r="AM33" s="73">
        <f>SUM(VLOOKUP($D$3,$BM$2:$CQ$18,MATCH(AM31,$BM$1:$CQ$1,0),FALSE))</f>
        <v>0</v>
      </c>
      <c r="AN33" s="73">
        <f>SUM(VLOOKUP($D$4,$BM$2:$CQ$18,MATCH(AN31,$BM$1:$CQ$1,0),FALSE))</f>
        <v>0</v>
      </c>
      <c r="AO33" s="73">
        <f>SUM(VLOOKUP($D$5,$BM$2:$CQ$18,MATCH(AO31,$BM$1:$CQ$1,0),FALSE))</f>
        <v>0</v>
      </c>
      <c r="AP33" s="73">
        <f>SUM(VLOOKUP($D$6,$BM$2:$CQ$18,MATCH(AP31,$BM$1:$CQ$1,0),FALSE))</f>
        <v>12.1</v>
      </c>
      <c r="AQ33" s="73">
        <f>SUM(VLOOKUP($D$7,$BM$2:$CQ$18,MATCH(AQ31,$BM$1:$CQ$1,0),FALSE))</f>
        <v>13.8</v>
      </c>
      <c r="AR33" s="73">
        <f>SUM(VLOOKUP($D$8,$BM$2:$CQ$18,MATCH(AR31,$BM$1:$CQ$1,0),FALSE))</f>
        <v>13.8</v>
      </c>
      <c r="AS33" s="73">
        <f>SUM(VLOOKUP($D$9,$BM$2:$CQ$18,MATCH(AS31,$BM$1:$CQ$1,0),FALSE))</f>
        <v>13.8</v>
      </c>
      <c r="AT33" s="73">
        <f>SUM(VLOOKUP($D$10,$BM$2:$CQ$18,MATCH(AT31,$BM$1:$CQ$1,0),FALSE))</f>
        <v>14</v>
      </c>
      <c r="AU33" s="73">
        <f>SUM(VLOOKUP($D$11,$BM$2:$CQ$18,MATCH(AU31,$BM$1:$CQ$1,0),FALSE))</f>
        <v>14</v>
      </c>
      <c r="AV33" s="73">
        <f>SUM(VLOOKUP($D$12,$BM$2:$CQ$18,MATCH(AV31,$BM$1:$CQ$1,0),FALSE))</f>
        <v>14.2</v>
      </c>
      <c r="AW33" s="73">
        <f>SUM(VLOOKUP($D$13,$BM$2:$CQ$18,MATCH(AW31,$BM$1:$CQ$1,0),FALSE))</f>
        <v>14.3</v>
      </c>
      <c r="AX33" s="73">
        <f>SUM(VLOOKUP($D$14,$BM$2:$CQ$18,MATCH(AX31,$BM$1:$CQ$1,0),FALSE))</f>
        <v>14.4</v>
      </c>
      <c r="AY33" s="73">
        <f>SUM(VLOOKUP($D$15,$BM$2:$CQ$18,MATCH(AY31,$BM$1:$CQ$1,0),FALSE))</f>
        <v>14.5</v>
      </c>
      <c r="AZ33" s="73">
        <f>SUM(VLOOKUP($D$16,$BM$2:$CQ$18,MATCH(AZ31,$BM$1:$CQ$1,0),FALSE))</f>
        <v>15.1</v>
      </c>
      <c r="BA33" s="73">
        <f>SUM(VLOOKUP($D$17,$BM$2:$CQ$18,MATCH(BA31,$BM$1:$CQ$1,0),FALSE))</f>
        <v>15.1</v>
      </c>
      <c r="BB33" s="63">
        <f>SUM(VLOOKUP($D$18,$BM$2:$CQ$18,MATCH(BB31,$BM$1:$CQ$1,0),FALSE))</f>
        <v>15.2</v>
      </c>
      <c r="BC33" s="43" t="str">
        <f>$A$10</f>
        <v>Renault</v>
      </c>
      <c r="BD33" s="66">
        <f>COUNTIF(AL25:BB42, BC33)</f>
        <v>6</v>
      </c>
      <c r="BE33" s="43" t="str">
        <f>$B$10</f>
        <v>Ricciardo</v>
      </c>
      <c r="BF33" s="99">
        <f>COUNTIF(AL25:BB42, BE33)</f>
        <v>10</v>
      </c>
      <c r="BG33" s="99">
        <f>COUNTIF(AL43:BB44,BE33)</f>
        <v>8</v>
      </c>
      <c r="BH33" s="99">
        <f>COUNTIF(AL45:BB46,BE33)</f>
        <v>0</v>
      </c>
      <c r="BI33" s="43" t="str">
        <f>$A$10</f>
        <v>Renault</v>
      </c>
      <c r="BJ33" s="66">
        <f>SUM((BD33/BD47)*100)</f>
        <v>35.294117647058826</v>
      </c>
      <c r="BK33" s="43" t="str">
        <f>$B$10</f>
        <v>Ricciardo</v>
      </c>
      <c r="BL33" s="99">
        <f>SUM((BF33/BF47)*100)</f>
        <v>11.76470588235294</v>
      </c>
      <c r="BM33" s="99">
        <f>SUM((BG33/BG47)*100)</f>
        <v>47.058823529411761</v>
      </c>
      <c r="BN33" s="99">
        <f>SUM((BH33/BH47)*100)</f>
        <v>0</v>
      </c>
      <c r="BP33" s="83"/>
      <c r="BQ33" s="82" t="s">
        <v>1</v>
      </c>
      <c r="BR33" s="72">
        <f>SUM(VLOOKUP($D$2,$BM$2:$CQ$18,MATCH(BR31,$BM$1:$CQ$1,0),FALSE))</f>
        <v>10.3</v>
      </c>
      <c r="BS33" s="73">
        <f>SUM(VLOOKUP($D$3,$BM$2:$CQ$18,MATCH(BS31,$BM$1:$CQ$1,0),FALSE))</f>
        <v>0</v>
      </c>
      <c r="BT33" s="73">
        <f>SUM(VLOOKUP($D$4,$BM$2:$CQ$18,MATCH(BT31,$BM$1:$CQ$1,0),FALSE))</f>
        <v>0</v>
      </c>
      <c r="BU33" s="73">
        <f>SUM(VLOOKUP($D$5,$BM$2:$CQ$18,MATCH(BU31,$BM$1:$CQ$1,0),FALSE))</f>
        <v>26</v>
      </c>
      <c r="BV33" s="73">
        <f>SUM(VLOOKUP($D$6,$BM$2:$CQ$18,MATCH(BV31,$BM$1:$CQ$1,0),FALSE))</f>
        <v>26</v>
      </c>
      <c r="BW33" s="73">
        <f>SUM(VLOOKUP($D$7,$BM$2:$CQ$18,MATCH(BW31,$BM$1:$CQ$1,0),FALSE))</f>
        <v>26</v>
      </c>
      <c r="BX33" s="73">
        <f>SUM(VLOOKUP($D$8,$BM$2:$CQ$18,MATCH(BX31,$BM$1:$CQ$1,0),FALSE))</f>
        <v>26.1</v>
      </c>
      <c r="BY33" s="73">
        <f>SUM(VLOOKUP($D$9,$BM$2:$CQ$18,MATCH(BY31,$BM$1:$CQ$1,0),FALSE))</f>
        <v>26.1</v>
      </c>
      <c r="BZ33" s="73">
        <f>SUM(VLOOKUP($D$10,$BM$2:$CQ$18,MATCH(BZ31,$BM$1:$CQ$1,0),FALSE))</f>
        <v>26.1</v>
      </c>
      <c r="CA33" s="73">
        <f>SUM(VLOOKUP($D$11,$BM$2:$CQ$18,MATCH(CA31,$BM$1:$CQ$1,0),FALSE))</f>
        <v>26.1</v>
      </c>
      <c r="CB33" s="73">
        <f>SUM(VLOOKUP($D$12,$BM$2:$CQ$18,MATCH(CB31,$BM$1:$CQ$1,0),FALSE))</f>
        <v>26.1</v>
      </c>
      <c r="CC33" s="73">
        <f>SUM(VLOOKUP($D$13,$BM$2:$CQ$18,MATCH(CC31,$BM$1:$CQ$1,0),FALSE))</f>
        <v>26.1</v>
      </c>
      <c r="CD33" s="73">
        <f>SUM(VLOOKUP($D$14,$BM$2:$CQ$18,MATCH(CD31,$BM$1:$CQ$1,0),FALSE))</f>
        <v>26.1</v>
      </c>
      <c r="CE33" s="73">
        <f>SUM(VLOOKUP($D$15,$BM$2:$CQ$18,MATCH(CE31,$BM$1:$CQ$1,0),FALSE))</f>
        <v>26.1</v>
      </c>
      <c r="CF33" s="73">
        <f>SUM(VLOOKUP($D$16,$BM$2:$CQ$18,MATCH(CF31,$BM$1:$CQ$1,0),FALSE))</f>
        <v>26.1</v>
      </c>
      <c r="CG33" s="73">
        <f>SUM(VLOOKUP($D$17,$BM$2:$CQ$18,MATCH(CG31,$BM$1:$CQ$1,0),FALSE))</f>
        <v>26.2</v>
      </c>
      <c r="CH33" s="63">
        <f>SUM(VLOOKUP($D$18,$BM$2:$CQ$18,MATCH(CH31,$BM$1:$CQ$1,0),FALSE))</f>
        <v>26.3</v>
      </c>
      <c r="CI33" s="43" t="str">
        <f>$A$10</f>
        <v>Renault</v>
      </c>
      <c r="CJ33" s="66">
        <f>COUNTIF(BR25:CH42, CI33)</f>
        <v>6</v>
      </c>
      <c r="CK33" s="43" t="str">
        <f>$B$10</f>
        <v>Ricciardo</v>
      </c>
      <c r="CL33" s="99">
        <f>COUNTIF(BR25:CH42, CK33)</f>
        <v>0</v>
      </c>
      <c r="CM33" s="99">
        <f>COUNTIF(BR43:CH44,CK33)</f>
        <v>0</v>
      </c>
      <c r="CN33" s="99">
        <f>COUNTIF(BR45:CH46,CK33)</f>
        <v>0</v>
      </c>
      <c r="CO33" s="43" t="str">
        <f>$A$10</f>
        <v>Renault</v>
      </c>
      <c r="CP33" s="66">
        <f>SUM((CJ33/CJ47)*100)</f>
        <v>35.294117647058826</v>
      </c>
      <c r="CQ33" s="43" t="str">
        <f>$B$10</f>
        <v>Ricciardo</v>
      </c>
      <c r="CR33" s="99">
        <f>SUM((CL33/CL47)*100)</f>
        <v>0</v>
      </c>
      <c r="CS33" s="99">
        <f>SUM((CM33/CM47)*100)</f>
        <v>0</v>
      </c>
      <c r="CT33" s="99">
        <f>SUM((CN33/CN47)*100)</f>
        <v>0</v>
      </c>
      <c r="CV33" s="43" t="str">
        <f>$A$10</f>
        <v>Renault</v>
      </c>
      <c r="CW33" s="99">
        <f>SUM(X33,BD33,CJ33)</f>
        <v>12</v>
      </c>
      <c r="CX33" s="43" t="str">
        <f>$B$10</f>
        <v>Ricciardo</v>
      </c>
      <c r="CY33" s="99">
        <f t="shared" si="35"/>
        <v>18</v>
      </c>
      <c r="CZ33" s="99">
        <f t="shared" si="36"/>
        <v>12</v>
      </c>
      <c r="DA33" s="99">
        <f t="shared" si="37"/>
        <v>0</v>
      </c>
      <c r="DB33" s="43" t="str">
        <f>$A$10</f>
        <v>Renault</v>
      </c>
      <c r="DC33" s="66">
        <f>SUM((CW33/CW47)*100)</f>
        <v>23.52941176470588</v>
      </c>
      <c r="DD33" s="43" t="str">
        <f>$B$10</f>
        <v>Ricciardo</v>
      </c>
      <c r="DE33" s="99">
        <f>SUM((CY33/CY47)*100)</f>
        <v>7.0588235294117645</v>
      </c>
      <c r="DF33" s="99">
        <f>SUM((CZ33/CZ47)*100)</f>
        <v>23.52941176470588</v>
      </c>
      <c r="DG33" s="99">
        <f>SUM((DA33/DA47)*100)</f>
        <v>0</v>
      </c>
    </row>
    <row r="34" spans="4:111" ht="16.149999999999999" thickBot="1" x14ac:dyDescent="0.55000000000000004">
      <c r="D34" s="113"/>
      <c r="E34" s="80" t="s">
        <v>62</v>
      </c>
      <c r="F34" s="66" t="s">
        <v>33</v>
      </c>
      <c r="G34" s="67" t="s">
        <v>33</v>
      </c>
      <c r="H34" s="67" t="s">
        <v>33</v>
      </c>
      <c r="I34" s="67" t="s">
        <v>23</v>
      </c>
      <c r="J34" s="67" t="s">
        <v>23</v>
      </c>
      <c r="K34" s="67" t="s">
        <v>23</v>
      </c>
      <c r="L34" s="67" t="s">
        <v>23</v>
      </c>
      <c r="M34" s="67" t="s">
        <v>23</v>
      </c>
      <c r="N34" s="67" t="s">
        <v>23</v>
      </c>
      <c r="O34" s="67" t="s">
        <v>20</v>
      </c>
      <c r="P34" s="67" t="s">
        <v>25</v>
      </c>
      <c r="Q34" s="67" t="s">
        <v>20</v>
      </c>
      <c r="R34" s="67" t="s">
        <v>30</v>
      </c>
      <c r="S34" s="67" t="s">
        <v>30</v>
      </c>
      <c r="T34" s="67" t="s">
        <v>30</v>
      </c>
      <c r="U34" s="67" t="s">
        <v>30</v>
      </c>
      <c r="V34" s="68" t="s">
        <v>30</v>
      </c>
      <c r="W34" s="63"/>
      <c r="X34" s="72"/>
      <c r="Y34" s="44" t="str">
        <f>$B$11</f>
        <v>Ocon</v>
      </c>
      <c r="Z34" s="30">
        <f>COUNTIF(F25:V42, Y34)</f>
        <v>1</v>
      </c>
      <c r="AA34" s="30">
        <f>COUNTIF(F43:V44,Y34)</f>
        <v>0</v>
      </c>
      <c r="AB34" s="30">
        <f>COUNTIF(F45:V46,Y34)</f>
        <v>0</v>
      </c>
      <c r="AC34" s="30"/>
      <c r="AD34" s="72"/>
      <c r="AE34" s="44" t="str">
        <f>$B$11</f>
        <v>Ocon</v>
      </c>
      <c r="AF34" s="30">
        <f>SUM((Z34/Z47)*100)</f>
        <v>1.1764705882352942</v>
      </c>
      <c r="AG34" s="30">
        <f>SUM((AA34/AA47)*100)</f>
        <v>0</v>
      </c>
      <c r="AH34" s="30">
        <f>SUM((AB34/AB47)*100)</f>
        <v>0</v>
      </c>
      <c r="AJ34" s="83"/>
      <c r="AK34" s="74" t="s">
        <v>62</v>
      </c>
      <c r="AL34" s="66" t="s">
        <v>33</v>
      </c>
      <c r="AM34" s="67" t="s">
        <v>33</v>
      </c>
      <c r="AN34" s="67" t="s">
        <v>33</v>
      </c>
      <c r="AO34" s="67" t="s">
        <v>35</v>
      </c>
      <c r="AP34" s="67" t="s">
        <v>35</v>
      </c>
      <c r="AQ34" s="67" t="s">
        <v>35</v>
      </c>
      <c r="AR34" s="67" t="s">
        <v>35</v>
      </c>
      <c r="AS34" s="67" t="s">
        <v>35</v>
      </c>
      <c r="AT34" s="67" t="s">
        <v>35</v>
      </c>
      <c r="AU34" s="67" t="s">
        <v>35</v>
      </c>
      <c r="AV34" s="67" t="s">
        <v>28</v>
      </c>
      <c r="AW34" s="67" t="s">
        <v>35</v>
      </c>
      <c r="AX34" s="67" t="s">
        <v>30</v>
      </c>
      <c r="AY34" s="67" t="s">
        <v>30</v>
      </c>
      <c r="AZ34" s="67" t="s">
        <v>30</v>
      </c>
      <c r="BA34" s="67" t="s">
        <v>30</v>
      </c>
      <c r="BB34" s="68" t="s">
        <v>30</v>
      </c>
      <c r="BC34" s="30"/>
      <c r="BD34" s="72"/>
      <c r="BE34" s="44" t="str">
        <f>$B$11</f>
        <v>Ocon</v>
      </c>
      <c r="BF34" s="30">
        <f>COUNTIF(AL25:BB42, BE34)</f>
        <v>4</v>
      </c>
      <c r="BG34" s="30">
        <f>COUNTIF(AL43:BB44,BE34)</f>
        <v>0</v>
      </c>
      <c r="BH34" s="30">
        <f>COUNTIF(AL45:BB46,BE34)</f>
        <v>0</v>
      </c>
      <c r="BI34" s="30"/>
      <c r="BJ34" s="72"/>
      <c r="BK34" s="44" t="str">
        <f>$B$11</f>
        <v>Ocon</v>
      </c>
      <c r="BL34" s="30">
        <f>SUM((BF34/BF47)*100)</f>
        <v>4.7058823529411766</v>
      </c>
      <c r="BM34" s="30">
        <f>SUM((BG34/BG47)*100)</f>
        <v>0</v>
      </c>
      <c r="BN34" s="30">
        <f>SUM((BH34/BH47)*100)</f>
        <v>0</v>
      </c>
      <c r="BP34" s="83"/>
      <c r="BQ34" s="74" t="s">
        <v>62</v>
      </c>
      <c r="BR34" s="66" t="s">
        <v>47</v>
      </c>
      <c r="BS34" s="67" t="s">
        <v>47</v>
      </c>
      <c r="BT34" s="67" t="s">
        <v>18</v>
      </c>
      <c r="BU34" s="67" t="s">
        <v>35</v>
      </c>
      <c r="BV34" s="67" t="s">
        <v>35</v>
      </c>
      <c r="BW34" s="67" t="s">
        <v>35</v>
      </c>
      <c r="BX34" s="67" t="s">
        <v>35</v>
      </c>
      <c r="BY34" s="67" t="s">
        <v>30</v>
      </c>
      <c r="BZ34" s="67" t="s">
        <v>30</v>
      </c>
      <c r="CA34" s="67" t="s">
        <v>35</v>
      </c>
      <c r="CB34" s="67" t="s">
        <v>35</v>
      </c>
      <c r="CC34" s="67" t="s">
        <v>33</v>
      </c>
      <c r="CD34" s="67" t="s">
        <v>33</v>
      </c>
      <c r="CE34" s="67" t="s">
        <v>33</v>
      </c>
      <c r="CF34" s="67" t="s">
        <v>33</v>
      </c>
      <c r="CG34" s="67" t="s">
        <v>33</v>
      </c>
      <c r="CH34" s="68" t="s">
        <v>33</v>
      </c>
      <c r="CI34" s="30"/>
      <c r="CJ34" s="72"/>
      <c r="CK34" s="44" t="str">
        <f>$B$11</f>
        <v>Ocon</v>
      </c>
      <c r="CL34" s="30">
        <f>COUNTIF(BR25:CH42, CK34)</f>
        <v>0</v>
      </c>
      <c r="CM34" s="30">
        <f>COUNTIF(BR43:CH44,CK34)</f>
        <v>0</v>
      </c>
      <c r="CN34" s="30">
        <f>COUNTIF(BR45:CH46,CK34)</f>
        <v>0</v>
      </c>
      <c r="CO34" s="30"/>
      <c r="CP34" s="72"/>
      <c r="CQ34" s="44" t="str">
        <f>$B$11</f>
        <v>Ocon</v>
      </c>
      <c r="CR34" s="30">
        <f>SUM((CL34/CL47)*100)</f>
        <v>0</v>
      </c>
      <c r="CS34" s="30">
        <f>SUM((CM34/CM47)*100)</f>
        <v>0</v>
      </c>
      <c r="CT34" s="30">
        <f>SUM((CN34/CN47)*100)</f>
        <v>0</v>
      </c>
      <c r="CV34" s="30"/>
      <c r="CW34" s="30"/>
      <c r="CX34" s="44" t="str">
        <f>$B$11</f>
        <v>Ocon</v>
      </c>
      <c r="CY34" s="30">
        <f t="shared" si="35"/>
        <v>5</v>
      </c>
      <c r="CZ34" s="30">
        <f t="shared" si="36"/>
        <v>0</v>
      </c>
      <c r="DA34" s="30">
        <f t="shared" si="37"/>
        <v>0</v>
      </c>
      <c r="DB34" s="30"/>
      <c r="DC34" s="72"/>
      <c r="DD34" s="44" t="str">
        <f>$B$11</f>
        <v>Ocon</v>
      </c>
      <c r="DE34" s="30">
        <f>SUM((CY34/CY47)*100)</f>
        <v>1.9607843137254901</v>
      </c>
      <c r="DF34" s="30">
        <f>SUM((CZ34/CZ47)*100)</f>
        <v>0</v>
      </c>
      <c r="DG34" s="30">
        <f>SUM((DA34/DA47)*100)</f>
        <v>0</v>
      </c>
    </row>
    <row r="35" spans="4:111" ht="15.75" x14ac:dyDescent="0.5">
      <c r="D35" s="113"/>
      <c r="E35" s="75" t="s">
        <v>58</v>
      </c>
      <c r="F35" s="70">
        <f>SUM(VLOOKUP($D$2,$D$2:$BL$18,MATCH(F34,$D$1:$BL$1,0),FALSE))</f>
        <v>22</v>
      </c>
      <c r="G35" s="76">
        <f>SUM(VLOOKUP($D$3,$D$2:$BL$18,MATCH(G34,$D$1:$BL$1,0),FALSE))</f>
        <v>23</v>
      </c>
      <c r="H35" s="76">
        <f>SUM(VLOOKUP($D$4,$D$2:$BL$18,MATCH(H34,$D$1:$BL$1,0),FALSE))</f>
        <v>11</v>
      </c>
      <c r="I35" s="76">
        <f>SUM(VLOOKUP($D$5,$D$2:$BL$18,MATCH(I34,$D$1:$BL$1,0),FALSE))</f>
        <v>32</v>
      </c>
      <c r="J35" s="76">
        <f>SUM(VLOOKUP($D$6,$D$2:$BL$18,MATCH(J34,$D$1:$BL$1,0),FALSE))</f>
        <v>2</v>
      </c>
      <c r="K35" s="76">
        <f>SUM(VLOOKUP($D$7,$D$2:$BL$18,MATCH(K34,$D$1:$BL$1,0),FALSE))</f>
        <v>12</v>
      </c>
      <c r="L35" s="76">
        <f>SUM(VLOOKUP($D$8,$D$2:$BL$18,MATCH(L34,$D$1:$BL$1,0),FALSE))</f>
        <v>33</v>
      </c>
      <c r="M35" s="76">
        <f>SUM(VLOOKUP($D$9,$D$2:$BL$18,MATCH(M34,$D$1:$BL$1,0),FALSE))</f>
        <v>23</v>
      </c>
      <c r="N35" s="76">
        <f>SUM(VLOOKUP($D$10,$D$2:$BL$18,MATCH(N34,$D$1:$BL$1,0),FALSE))</f>
        <v>32</v>
      </c>
      <c r="O35" s="76">
        <f>SUM(VLOOKUP($D$11,$D$2:$BL$18,MATCH(O34,$D$1:$BL$1,0),FALSE))</f>
        <v>0</v>
      </c>
      <c r="P35" s="76">
        <f>SUM(VLOOKUP($D$12,$D$2:$BL$18,MATCH(P34,$D$1:$BL$1,0),FALSE))</f>
        <v>-8</v>
      </c>
      <c r="Q35" s="76">
        <f>SUM(VLOOKUP($D$13,$D$2:$BL$18,MATCH(Q34,$D$1:$BL$1,0),FALSE))</f>
        <v>-3</v>
      </c>
      <c r="R35" s="76">
        <f>SUM(VLOOKUP($D$14,$D$2:$BL$18,MATCH(R34,$D$1:$BL$1,0),FALSE))</f>
        <v>-3</v>
      </c>
      <c r="S35" s="76">
        <f>SUM(VLOOKUP($D$15,$D$2:$BL$18,MATCH(S34,$D$1:$BL$1,0),FALSE))</f>
        <v>15</v>
      </c>
      <c r="T35" s="76">
        <f>SUM(VLOOKUP($D$16,$D$2:$BL$18,MATCH(T34,$D$1:$BL$1,0),FALSE))</f>
        <v>24</v>
      </c>
      <c r="U35" s="76">
        <f>SUM(VLOOKUP($D$17,$D$2:$BL$18,MATCH(U34,$D$1:$BL$1,0),FALSE))</f>
        <v>2</v>
      </c>
      <c r="V35" s="29">
        <f>SUM(VLOOKUP($D$18,$D$2:$BL$18,MATCH(V34,$D$1:$BL$1,0),FALSE))</f>
        <v>14</v>
      </c>
      <c r="W35" s="118" t="str">
        <f>$A$12</f>
        <v>AlphaTauri</v>
      </c>
      <c r="X35" s="66">
        <f>COUNTIF(F25:V42, W35)</f>
        <v>0</v>
      </c>
      <c r="Y35" s="46" t="str">
        <f>$B$12</f>
        <v>Kvyat</v>
      </c>
      <c r="Z35" s="99">
        <f>COUNTIF(F25:V42, Y35)</f>
        <v>0</v>
      </c>
      <c r="AA35" s="99">
        <f>COUNTIF(F43:V44,Y35)</f>
        <v>0</v>
      </c>
      <c r="AB35" s="99">
        <f>COUNTIF(F45:V46,Y35)</f>
        <v>0</v>
      </c>
      <c r="AC35" s="46" t="str">
        <f>$A$12</f>
        <v>AlphaTauri</v>
      </c>
      <c r="AD35" s="66">
        <f>SUM((X35/X47)*100)</f>
        <v>0</v>
      </c>
      <c r="AE35" s="46" t="str">
        <f>$B$12</f>
        <v>Kvyat</v>
      </c>
      <c r="AF35" s="99">
        <f>SUM((Z35/Z47)*100)</f>
        <v>0</v>
      </c>
      <c r="AG35" s="99">
        <f>SUM((AA35/AA47)*100)</f>
        <v>0</v>
      </c>
      <c r="AH35" s="99">
        <f>SUM((AB35/AB47)*100)</f>
        <v>0</v>
      </c>
      <c r="AJ35" s="83"/>
      <c r="AK35" s="81" t="s">
        <v>58</v>
      </c>
      <c r="AL35" s="70">
        <f>SUM(VLOOKUP($D$2,$D$2:$BL$18,MATCH(AL34,$D$1:$BL$1,0),FALSE))</f>
        <v>22</v>
      </c>
      <c r="AM35" s="76">
        <f>SUM(VLOOKUP($D$3,$D$2:$BL$18,MATCH(AM34,$D$1:$BL$1,0),FALSE))</f>
        <v>23</v>
      </c>
      <c r="AN35" s="76">
        <f>SUM(VLOOKUP($D$4,$D$2:$BL$18,MATCH(AN34,$D$1:$BL$1,0),FALSE))</f>
        <v>11</v>
      </c>
      <c r="AO35" s="76">
        <f>SUM(VLOOKUP($D$5,$D$2:$BL$18,MATCH(AO34,$D$1:$BL$1,0),FALSE))</f>
        <v>10</v>
      </c>
      <c r="AP35" s="76">
        <f>SUM(VLOOKUP($D$6,$D$2:$BL$18,MATCH(AP34,$D$1:$BL$1,0),FALSE))</f>
        <v>20</v>
      </c>
      <c r="AQ35" s="76">
        <f>SUM(VLOOKUP($D$7,$D$2:$BL$18,MATCH(AQ34,$D$1:$BL$1,0),FALSE))</f>
        <v>37</v>
      </c>
      <c r="AR35" s="76">
        <f>SUM(VLOOKUP($D$8,$D$2:$BL$18,MATCH(AR34,$D$1:$BL$1,0),FALSE))</f>
        <v>16</v>
      </c>
      <c r="AS35" s="76">
        <f>SUM(VLOOKUP($D$9,$D$2:$BL$18,MATCH(AS34,$D$1:$BL$1,0),FALSE))</f>
        <v>35</v>
      </c>
      <c r="AT35" s="76">
        <f>SUM(VLOOKUP($D$10,$D$2:$BL$18,MATCH(AT34,$D$1:$BL$1,0),FALSE))</f>
        <v>-8</v>
      </c>
      <c r="AU35" s="76">
        <f>SUM(VLOOKUP($D$11,$D$2:$BL$18,MATCH(AU34,$D$1:$BL$1,0),FALSE))</f>
        <v>-13</v>
      </c>
      <c r="AV35" s="76">
        <f>SUM(VLOOKUP($D$12,$D$2:$BL$18,MATCH(AV34,$D$1:$BL$1,0),FALSE))</f>
        <v>1</v>
      </c>
      <c r="AW35" s="76">
        <f>SUM(VLOOKUP($D$13,$D$2:$BL$18,MATCH(AW34,$D$1:$BL$1,0),FALSE))</f>
        <v>-13</v>
      </c>
      <c r="AX35" s="76">
        <f>SUM(VLOOKUP($D$14,$D$2:$BL$18,MATCH(AX34,$D$1:$BL$1,0),FALSE))</f>
        <v>-3</v>
      </c>
      <c r="AY35" s="76">
        <f>SUM(VLOOKUP($D$15,$D$2:$BL$18,MATCH(AY34,$D$1:$BL$1,0),FALSE))</f>
        <v>15</v>
      </c>
      <c r="AZ35" s="76">
        <f>SUM(VLOOKUP($D$16,$D$2:$BL$18,MATCH(AZ34,$D$1:$BL$1,0),FALSE))</f>
        <v>24</v>
      </c>
      <c r="BA35" s="76">
        <f>SUM(VLOOKUP($D$17,$D$2:$BL$18,MATCH(BA34,$D$1:$BL$1,0),FALSE))</f>
        <v>2</v>
      </c>
      <c r="BB35" s="29">
        <f>SUM(VLOOKUP($D$18,$D$2:$BL$18,MATCH(BB34,$D$1:$BL$1,0),FALSE))</f>
        <v>14</v>
      </c>
      <c r="BC35" s="46" t="str">
        <f>$A$12</f>
        <v>AlphaTauri</v>
      </c>
      <c r="BD35" s="66">
        <f>COUNTIF(AL25:BB42, BC35)</f>
        <v>0</v>
      </c>
      <c r="BE35" s="46" t="str">
        <f>$B$12</f>
        <v>Kvyat</v>
      </c>
      <c r="BF35" s="99">
        <f>COUNTIF(AL25:BB42, BE35)</f>
        <v>1</v>
      </c>
      <c r="BG35" s="99">
        <f>COUNTIF(AL43:BB44,BE35)</f>
        <v>0</v>
      </c>
      <c r="BH35" s="99">
        <f>COUNTIF(AL45:BB46,BE35)</f>
        <v>0</v>
      </c>
      <c r="BI35" s="46" t="str">
        <f>$A$12</f>
        <v>AlphaTauri</v>
      </c>
      <c r="BJ35" s="66">
        <f>SUM((BD35/BD47)*100)</f>
        <v>0</v>
      </c>
      <c r="BK35" s="46" t="str">
        <f>$B$12</f>
        <v>Kvyat</v>
      </c>
      <c r="BL35" s="99">
        <f>SUM((BF35/BF47)*100)</f>
        <v>1.1764705882352942</v>
      </c>
      <c r="BM35" s="99">
        <f>SUM((BG35/BG47)*100)</f>
        <v>0</v>
      </c>
      <c r="BN35" s="99">
        <f>SUM((BH35/BH47)*100)</f>
        <v>0</v>
      </c>
      <c r="BP35" s="83"/>
      <c r="BQ35" s="81" t="s">
        <v>58</v>
      </c>
      <c r="BR35" s="70">
        <f>SUM(VLOOKUP($D$2,$D$2:$BL$18,MATCH(BR34,$D$1:$BL$1,0),FALSE))</f>
        <v>-12</v>
      </c>
      <c r="BS35" s="76">
        <f>SUM(VLOOKUP($D$3,$D$2:$BL$18,MATCH(BS34,$D$1:$BL$1,0),FALSE))</f>
        <v>3</v>
      </c>
      <c r="BT35" s="76">
        <f>SUM(VLOOKUP($D$4,$D$2:$BL$18,MATCH(BT34,$D$1:$BL$1,0),FALSE))</f>
        <v>11</v>
      </c>
      <c r="BU35" s="76">
        <f>SUM(VLOOKUP($D$5,$D$2:$BL$18,MATCH(BU34,$D$1:$BL$1,0),FALSE))</f>
        <v>10</v>
      </c>
      <c r="BV35" s="76">
        <f>SUM(VLOOKUP($D$6,$D$2:$BL$18,MATCH(BV34,$D$1:$BL$1,0),FALSE))</f>
        <v>20</v>
      </c>
      <c r="BW35" s="76">
        <f>SUM(VLOOKUP($D$7,$D$2:$BL$18,MATCH(BW34,$D$1:$BL$1,0),FALSE))</f>
        <v>37</v>
      </c>
      <c r="BX35" s="76">
        <f>SUM(VLOOKUP($D$8,$D$2:$BL$18,MATCH(BX34,$D$1:$BL$1,0),FALSE))</f>
        <v>16</v>
      </c>
      <c r="BY35" s="76">
        <f>SUM(VLOOKUP($D$9,$D$2:$BL$18,MATCH(BY34,$D$1:$BL$1,0),FALSE))</f>
        <v>45</v>
      </c>
      <c r="BZ35" s="76">
        <f>SUM(VLOOKUP($D$10,$D$2:$BL$18,MATCH(BZ34,$D$1:$BL$1,0),FALSE))</f>
        <v>-14</v>
      </c>
      <c r="CA35" s="76">
        <f>SUM(VLOOKUP($D$11,$D$2:$BL$18,MATCH(CA34,$D$1:$BL$1,0),FALSE))</f>
        <v>-13</v>
      </c>
      <c r="CB35" s="76">
        <f>SUM(VLOOKUP($D$12,$D$2:$BL$18,MATCH(CB34,$D$1:$BL$1,0),FALSE))</f>
        <v>16</v>
      </c>
      <c r="CC35" s="76">
        <f>SUM(VLOOKUP($D$13,$D$2:$BL$18,MATCH(CC34,$D$1:$BL$1,0),FALSE))</f>
        <v>17</v>
      </c>
      <c r="CD35" s="76">
        <f>SUM(VLOOKUP($D$14,$D$2:$BL$18,MATCH(CD34,$D$1:$BL$1,0),FALSE))</f>
        <v>26</v>
      </c>
      <c r="CE35" s="76">
        <f>SUM(VLOOKUP($D$15,$D$2:$BL$18,MATCH(CE34,$D$1:$BL$1,0),FALSE))</f>
        <v>45</v>
      </c>
      <c r="CF35" s="76">
        <f>SUM(VLOOKUP($D$16,$D$2:$BL$18,MATCH(CF34,$D$1:$BL$1,0),FALSE))</f>
        <v>5</v>
      </c>
      <c r="CG35" s="76">
        <f>SUM(VLOOKUP($D$17,$D$2:$BL$18,MATCH(CG34,$D$1:$BL$1,0),FALSE))</f>
        <v>48</v>
      </c>
      <c r="CH35" s="29">
        <f>SUM(VLOOKUP($D$18,$D$2:$BL$18,MATCH(CH34,$D$1:$BL$1,0),FALSE))</f>
        <v>-13</v>
      </c>
      <c r="CI35" s="46" t="str">
        <f>$A$12</f>
        <v>AlphaTauri</v>
      </c>
      <c r="CJ35" s="66">
        <f>COUNTIF(BR25:CH42, CI35)</f>
        <v>0</v>
      </c>
      <c r="CK35" s="46" t="str">
        <f>$B$12</f>
        <v>Kvyat</v>
      </c>
      <c r="CL35" s="99">
        <f>COUNTIF(BR25:CH42, CK35)</f>
        <v>4</v>
      </c>
      <c r="CM35" s="99">
        <f>COUNTIF(BR43:CH44,CK35)</f>
        <v>0</v>
      </c>
      <c r="CN35" s="99">
        <f>COUNTIF(BR45:CH46,CK35)</f>
        <v>0</v>
      </c>
      <c r="CO35" s="46" t="str">
        <f>$A$12</f>
        <v>AlphaTauri</v>
      </c>
      <c r="CP35" s="66">
        <f>SUM((CJ35/CJ47)*100)</f>
        <v>0</v>
      </c>
      <c r="CQ35" s="46" t="str">
        <f>$B$12</f>
        <v>Kvyat</v>
      </c>
      <c r="CR35" s="99">
        <f>SUM((CL35/CL47)*100)</f>
        <v>4.7058823529411766</v>
      </c>
      <c r="CS35" s="99">
        <f>SUM((CM35/CM47)*100)</f>
        <v>0</v>
      </c>
      <c r="CT35" s="99">
        <f>SUM((CN35/CN47)*100)</f>
        <v>0</v>
      </c>
      <c r="CV35" s="46" t="str">
        <f>$A$12</f>
        <v>AlphaTauri</v>
      </c>
      <c r="CW35" s="99">
        <f>SUM(X35,BD35,CJ35)</f>
        <v>0</v>
      </c>
      <c r="CX35" s="46" t="str">
        <f>$B$12</f>
        <v>Kvyat</v>
      </c>
      <c r="CY35" s="99">
        <f t="shared" si="35"/>
        <v>5</v>
      </c>
      <c r="CZ35" s="99">
        <f t="shared" si="36"/>
        <v>0</v>
      </c>
      <c r="DA35" s="99">
        <f t="shared" si="37"/>
        <v>0</v>
      </c>
      <c r="DB35" s="46" t="str">
        <f>$A$12</f>
        <v>AlphaTauri</v>
      </c>
      <c r="DC35" s="66">
        <f>SUM((CW35/CW47)*100)</f>
        <v>0</v>
      </c>
      <c r="DD35" s="46" t="str">
        <f>$B$12</f>
        <v>Kvyat</v>
      </c>
      <c r="DE35" s="99">
        <f>SUM((CY35/CY47)*100)</f>
        <v>1.9607843137254901</v>
      </c>
      <c r="DF35" s="99">
        <f>SUM((CZ35/CZ47)*100)</f>
        <v>0</v>
      </c>
      <c r="DG35" s="99">
        <f>SUM((DA35/DA47)*100)</f>
        <v>0</v>
      </c>
    </row>
    <row r="36" spans="4:111" ht="16.149999999999999" thickBot="1" x14ac:dyDescent="0.55000000000000004">
      <c r="D36" s="113"/>
      <c r="E36" s="91" t="s">
        <v>1</v>
      </c>
      <c r="F36" s="72">
        <f>SUM(VLOOKUP($D$2,$BM$2:$CQ$18,MATCH(F34,$BM$1:$CQ$1,0),FALSE))</f>
        <v>9.3000000000000007</v>
      </c>
      <c r="G36" s="73">
        <f>SUM(VLOOKUP($D$3,$BM$2:$CQ$18,MATCH(G34,$BM$1:$CQ$1,0),FALSE))</f>
        <v>9.6</v>
      </c>
      <c r="H36" s="73">
        <f>SUM(VLOOKUP($D$4,$BM$2:$CQ$18,MATCH(H34,$BM$1:$CQ$1,0),FALSE))</f>
        <v>9.8000000000000007</v>
      </c>
      <c r="I36" s="73">
        <f>SUM(VLOOKUP($D$5,$BM$2:$CQ$18,MATCH(I34,$BM$1:$CQ$1,0),FALSE))</f>
        <v>13.7</v>
      </c>
      <c r="J36" s="73">
        <f>SUM(VLOOKUP($D$6,$BM$2:$CQ$18,MATCH(J34,$BM$1:$CQ$1,0),FALSE))</f>
        <v>13.7</v>
      </c>
      <c r="K36" s="73">
        <f>SUM(VLOOKUP($D$7,$BM$2:$CQ$18,MATCH(K34,$BM$1:$CQ$1,0),FALSE))</f>
        <v>13.8</v>
      </c>
      <c r="L36" s="73">
        <f>SUM(VLOOKUP($D$8,$BM$2:$CQ$18,MATCH(L34,$BM$1:$CQ$1,0),FALSE))</f>
        <v>13.8</v>
      </c>
      <c r="M36" s="73">
        <f>SUM(VLOOKUP($D$9,$BM$2:$CQ$18,MATCH(M34,$BM$1:$CQ$1,0),FALSE))</f>
        <v>13.8</v>
      </c>
      <c r="N36" s="73">
        <f>SUM(VLOOKUP($D$10,$BM$2:$CQ$18,MATCH(N34,$BM$1:$CQ$1,0),FALSE))</f>
        <v>14</v>
      </c>
      <c r="O36" s="73">
        <f>SUM(VLOOKUP($D$11,$BM$2:$CQ$18,MATCH(O34,$BM$1:$CQ$1,0),FALSE))</f>
        <v>13</v>
      </c>
      <c r="P36" s="73">
        <f>SUM(VLOOKUP($D$12,$BM$2:$CQ$18,MATCH(P34,$BM$1:$CQ$1,0),FALSE))</f>
        <v>12.1</v>
      </c>
      <c r="Q36" s="73">
        <f>SUM(VLOOKUP($D$13,$BM$2:$CQ$18,MATCH(Q34,$BM$1:$CQ$1,0),FALSE))</f>
        <v>13</v>
      </c>
      <c r="R36" s="73">
        <f>SUM(VLOOKUP($D$14,$BM$2:$CQ$18,MATCH(R34,$BM$1:$CQ$1,0),FALSE))</f>
        <v>10.8</v>
      </c>
      <c r="S36" s="73">
        <f>SUM(VLOOKUP($D$15,$BM$2:$CQ$18,MATCH(S34,$BM$1:$CQ$1,0),FALSE))</f>
        <v>11</v>
      </c>
      <c r="T36" s="73">
        <f>SUM(VLOOKUP($D$16,$BM$2:$CQ$18,MATCH(T34,$BM$1:$CQ$1,0),FALSE))</f>
        <v>11.1</v>
      </c>
      <c r="U36" s="73">
        <f>SUM(VLOOKUP($D$17,$BM$2:$CQ$18,MATCH(U34,$BM$1:$CQ$1,0),FALSE))</f>
        <v>11.1</v>
      </c>
      <c r="V36" s="63">
        <f>SUM(VLOOKUP($D$18,$BM$2:$CQ$18,MATCH(V34,$BM$1:$CQ$1,0),FALSE))</f>
        <v>11.1</v>
      </c>
      <c r="W36" s="63"/>
      <c r="X36" s="72"/>
      <c r="Y36" s="47" t="str">
        <f>$B$13</f>
        <v>Gasly</v>
      </c>
      <c r="Z36" s="30">
        <f>COUNTIF(F25:V42, Y36)</f>
        <v>8</v>
      </c>
      <c r="AA36" s="30">
        <f>COUNTIF(F43:V44,Y36)</f>
        <v>5</v>
      </c>
      <c r="AB36" s="30">
        <f>COUNTIF(F45:V46,Y36)</f>
        <v>0</v>
      </c>
      <c r="AC36" s="30"/>
      <c r="AD36" s="72"/>
      <c r="AE36" s="47" t="str">
        <f>$B$13</f>
        <v>Gasly</v>
      </c>
      <c r="AF36" s="30">
        <f>SUM((Z36/Z47)*100)</f>
        <v>9.4117647058823533</v>
      </c>
      <c r="AG36" s="30">
        <f>SUM((AA36/AA47)*100)</f>
        <v>29.411764705882355</v>
      </c>
      <c r="AH36" s="30">
        <f>SUM((AB36/AB47)*100)</f>
        <v>0</v>
      </c>
      <c r="AJ36" s="83"/>
      <c r="AK36" s="82" t="s">
        <v>1</v>
      </c>
      <c r="AL36" s="72">
        <f>SUM(VLOOKUP($D$2,$BM$2:$CQ$18,MATCH(AL34,$BM$1:$CQ$1,0),FALSE))</f>
        <v>9.3000000000000007</v>
      </c>
      <c r="AM36" s="73">
        <f>SUM(VLOOKUP($D$3,$BM$2:$CQ$18,MATCH(AM34,$BM$1:$CQ$1,0),FALSE))</f>
        <v>9.6</v>
      </c>
      <c r="AN36" s="73">
        <f>SUM(VLOOKUP($D$4,$BM$2:$CQ$18,MATCH(AN34,$BM$1:$CQ$1,0),FALSE))</f>
        <v>9.8000000000000007</v>
      </c>
      <c r="AO36" s="73">
        <f>SUM(VLOOKUP($D$5,$BM$2:$CQ$18,MATCH(AO34,$BM$1:$CQ$1,0),FALSE))</f>
        <v>0</v>
      </c>
      <c r="AP36" s="73">
        <f>SUM(VLOOKUP($D$6,$BM$2:$CQ$18,MATCH(AP34,$BM$1:$CQ$1,0),FALSE))</f>
        <v>10.4</v>
      </c>
      <c r="AQ36" s="73">
        <f>SUM(VLOOKUP($D$7,$BM$2:$CQ$18,MATCH(AQ34,$BM$1:$CQ$1,0),FALSE))</f>
        <v>10.4</v>
      </c>
      <c r="AR36" s="73">
        <f>SUM(VLOOKUP($D$8,$BM$2:$CQ$18,MATCH(AR34,$BM$1:$CQ$1,0),FALSE))</f>
        <v>10.6</v>
      </c>
      <c r="AS36" s="73">
        <f>SUM(VLOOKUP($D$9,$BM$2:$CQ$18,MATCH(AS34,$BM$1:$CQ$1,0),FALSE))</f>
        <v>10.6</v>
      </c>
      <c r="AT36" s="73">
        <f>SUM(VLOOKUP($D$10,$BM$2:$CQ$18,MATCH(AT34,$BM$1:$CQ$1,0),FALSE))</f>
        <v>10.6</v>
      </c>
      <c r="AU36" s="73">
        <f>SUM(VLOOKUP($D$11,$BM$2:$CQ$18,MATCH(AU34,$BM$1:$CQ$1,0),FALSE))</f>
        <v>10.6</v>
      </c>
      <c r="AV36" s="73">
        <f>SUM(VLOOKUP($D$12,$BM$2:$CQ$18,MATCH(AV34,$BM$1:$CQ$1,0),FALSE))</f>
        <v>9.8000000000000007</v>
      </c>
      <c r="AW36" s="73">
        <f>SUM(VLOOKUP($D$13,$BM$2:$CQ$18,MATCH(AW34,$BM$1:$CQ$1,0),FALSE))</f>
        <v>10.5</v>
      </c>
      <c r="AX36" s="73">
        <f>SUM(VLOOKUP($D$14,$BM$2:$CQ$18,MATCH(AX34,$BM$1:$CQ$1,0),FALSE))</f>
        <v>10.8</v>
      </c>
      <c r="AY36" s="73">
        <f>SUM(VLOOKUP($D$15,$BM$2:$CQ$18,MATCH(AY34,$BM$1:$CQ$1,0),FALSE))</f>
        <v>11</v>
      </c>
      <c r="AZ36" s="73">
        <f>SUM(VLOOKUP($D$16,$BM$2:$CQ$18,MATCH(AZ34,$BM$1:$CQ$1,0),FALSE))</f>
        <v>11.1</v>
      </c>
      <c r="BA36" s="73">
        <f>SUM(VLOOKUP($D$17,$BM$2:$CQ$18,MATCH(BA34,$BM$1:$CQ$1,0),FALSE))</f>
        <v>11.1</v>
      </c>
      <c r="BB36" s="63">
        <f>SUM(VLOOKUP($D$18,$BM$2:$CQ$18,MATCH(BB34,$BM$1:$CQ$1,0),FALSE))</f>
        <v>11.1</v>
      </c>
      <c r="BC36" s="30"/>
      <c r="BD36" s="72"/>
      <c r="BE36" s="47" t="str">
        <f>$B$13</f>
        <v>Gasly</v>
      </c>
      <c r="BF36" s="30">
        <f>COUNTIF(AL25:BB42, BE36)</f>
        <v>5</v>
      </c>
      <c r="BG36" s="30">
        <f>COUNTIF(AL43:BB44,BE36)</f>
        <v>3</v>
      </c>
      <c r="BH36" s="30">
        <f>COUNTIF(AL45:BB46,BE36)</f>
        <v>0</v>
      </c>
      <c r="BI36" s="30"/>
      <c r="BJ36" s="72"/>
      <c r="BK36" s="47" t="str">
        <f>$B$13</f>
        <v>Gasly</v>
      </c>
      <c r="BL36" s="30">
        <f>SUM((BF36/BF47)*100)</f>
        <v>5.8823529411764701</v>
      </c>
      <c r="BM36" s="30">
        <f>SUM((BG36/BG47)*100)</f>
        <v>17.647058823529413</v>
      </c>
      <c r="BN36" s="30">
        <f>SUM((BH36/BH47)*100)</f>
        <v>0</v>
      </c>
      <c r="BP36" s="83"/>
      <c r="BQ36" s="82" t="s">
        <v>1</v>
      </c>
      <c r="BR36" s="72">
        <f>SUM(VLOOKUP($D$2,$BM$2:$CQ$18,MATCH(BR34,$BM$1:$CQ$1,0),FALSE))</f>
        <v>5.9</v>
      </c>
      <c r="BS36" s="73">
        <f>SUM(VLOOKUP($D$3,$BM$2:$CQ$18,MATCH(BS34,$BM$1:$CQ$1,0),FALSE))</f>
        <v>5.9</v>
      </c>
      <c r="BT36" s="73">
        <f>SUM(VLOOKUP($D$4,$BM$2:$CQ$18,MATCH(BT34,$BM$1:$CQ$1,0),FALSE))</f>
        <v>0</v>
      </c>
      <c r="BU36" s="73">
        <f>SUM(VLOOKUP($D$5,$BM$2:$CQ$18,MATCH(BU34,$BM$1:$CQ$1,0),FALSE))</f>
        <v>0</v>
      </c>
      <c r="BV36" s="73">
        <f>SUM(VLOOKUP($D$6,$BM$2:$CQ$18,MATCH(BV34,$BM$1:$CQ$1,0),FALSE))</f>
        <v>10.4</v>
      </c>
      <c r="BW36" s="73">
        <f>SUM(VLOOKUP($D$7,$BM$2:$CQ$18,MATCH(BW34,$BM$1:$CQ$1,0),FALSE))</f>
        <v>10.4</v>
      </c>
      <c r="BX36" s="73">
        <f>SUM(VLOOKUP($D$8,$BM$2:$CQ$18,MATCH(BX34,$BM$1:$CQ$1,0),FALSE))</f>
        <v>10.6</v>
      </c>
      <c r="BY36" s="73">
        <f>SUM(VLOOKUP($D$9,$BM$2:$CQ$18,MATCH(BY34,$BM$1:$CQ$1,0),FALSE))</f>
        <v>10.4</v>
      </c>
      <c r="BZ36" s="73">
        <f>SUM(VLOOKUP($D$10,$BM$2:$CQ$18,MATCH(BZ34,$BM$1:$CQ$1,0),FALSE))</f>
        <v>10.7</v>
      </c>
      <c r="CA36" s="73">
        <f>SUM(VLOOKUP($D$11,$BM$2:$CQ$18,MATCH(CA34,$BM$1:$CQ$1,0),FALSE))</f>
        <v>10.6</v>
      </c>
      <c r="CB36" s="73">
        <f>SUM(VLOOKUP($D$12,$BM$2:$CQ$18,MATCH(CB34,$BM$1:$CQ$1,0),FALSE))</f>
        <v>10.6</v>
      </c>
      <c r="CC36" s="73">
        <f>SUM(VLOOKUP($D$13,$BM$2:$CQ$18,MATCH(CC34,$BM$1:$CQ$1,0),FALSE))</f>
        <v>9.9</v>
      </c>
      <c r="CD36" s="73">
        <f>SUM(VLOOKUP($D$14,$BM$2:$CQ$18,MATCH(CD34,$BM$1:$CQ$1,0),FALSE))</f>
        <v>9.9</v>
      </c>
      <c r="CE36" s="73">
        <f>SUM(VLOOKUP($D$15,$BM$2:$CQ$18,MATCH(CE34,$BM$1:$CQ$1,0),FALSE))</f>
        <v>9.9</v>
      </c>
      <c r="CF36" s="73">
        <f>SUM(VLOOKUP($D$16,$BM$2:$CQ$18,MATCH(CF34,$BM$1:$CQ$1,0),FALSE))</f>
        <v>9.9</v>
      </c>
      <c r="CG36" s="73">
        <f>SUM(VLOOKUP($D$17,$BM$2:$CQ$18,MATCH(CG34,$BM$1:$CQ$1,0),FALSE))</f>
        <v>9.9</v>
      </c>
      <c r="CH36" s="63">
        <f>SUM(VLOOKUP($D$18,$BM$2:$CQ$18,MATCH(CH34,$BM$1:$CQ$1,0),FALSE))</f>
        <v>10</v>
      </c>
      <c r="CI36" s="30"/>
      <c r="CJ36" s="72"/>
      <c r="CK36" s="47" t="str">
        <f>$B$13</f>
        <v>Gasly</v>
      </c>
      <c r="CL36" s="30">
        <f>COUNTIF(BR25:CH42, CK36)</f>
        <v>2</v>
      </c>
      <c r="CM36" s="30">
        <f>COUNTIF(BR43:CH44,CK36)</f>
        <v>0</v>
      </c>
      <c r="CN36" s="30">
        <f>COUNTIF(BR45:CH46,CK36)</f>
        <v>0</v>
      </c>
      <c r="CO36" s="30"/>
      <c r="CP36" s="72"/>
      <c r="CQ36" s="47" t="str">
        <f>$B$13</f>
        <v>Gasly</v>
      </c>
      <c r="CR36" s="30">
        <f>SUM((CL36/CL47)*100)</f>
        <v>2.3529411764705883</v>
      </c>
      <c r="CS36" s="30">
        <f>SUM((CM36/CM47)*100)</f>
        <v>0</v>
      </c>
      <c r="CT36" s="30">
        <f>SUM((CN36/CN47)*100)</f>
        <v>0</v>
      </c>
      <c r="CV36" s="30"/>
      <c r="CW36" s="30"/>
      <c r="CX36" s="47" t="str">
        <f>$B$13</f>
        <v>Gasly</v>
      </c>
      <c r="CY36" s="30">
        <f t="shared" si="35"/>
        <v>15</v>
      </c>
      <c r="CZ36" s="30">
        <f t="shared" si="36"/>
        <v>8</v>
      </c>
      <c r="DA36" s="30">
        <f t="shared" si="37"/>
        <v>0</v>
      </c>
      <c r="DB36" s="30"/>
      <c r="DC36" s="72"/>
      <c r="DD36" s="47" t="str">
        <f>$B$13</f>
        <v>Gasly</v>
      </c>
      <c r="DE36" s="30">
        <f>SUM((CY36/CY47)*100)</f>
        <v>5.8823529411764701</v>
      </c>
      <c r="DF36" s="30">
        <f>SUM((CZ36/CZ47)*100)</f>
        <v>15.686274509803921</v>
      </c>
      <c r="DG36" s="30">
        <f>SUM((DA36/DA47)*100)</f>
        <v>0</v>
      </c>
    </row>
    <row r="37" spans="4:111" ht="15.75" x14ac:dyDescent="0.5">
      <c r="D37" s="113"/>
      <c r="E37" s="74" t="s">
        <v>63</v>
      </c>
      <c r="F37" s="70" t="s">
        <v>23</v>
      </c>
      <c r="G37" s="76" t="s">
        <v>23</v>
      </c>
      <c r="H37" s="76" t="s">
        <v>30</v>
      </c>
      <c r="I37" s="76" t="s">
        <v>35</v>
      </c>
      <c r="J37" s="76" t="s">
        <v>33</v>
      </c>
      <c r="K37" s="76" t="s">
        <v>35</v>
      </c>
      <c r="L37" s="76" t="s">
        <v>35</v>
      </c>
      <c r="M37" s="76" t="s">
        <v>30</v>
      </c>
      <c r="N37" s="76" t="s">
        <v>30</v>
      </c>
      <c r="O37" s="76" t="s">
        <v>35</v>
      </c>
      <c r="P37" s="76" t="s">
        <v>35</v>
      </c>
      <c r="Q37" s="76" t="s">
        <v>35</v>
      </c>
      <c r="R37" s="76" t="s">
        <v>35</v>
      </c>
      <c r="S37" s="76" t="s">
        <v>35</v>
      </c>
      <c r="T37" s="76" t="s">
        <v>35</v>
      </c>
      <c r="U37" s="76" t="s">
        <v>35</v>
      </c>
      <c r="V37" s="76" t="s">
        <v>35</v>
      </c>
      <c r="W37" s="49" t="str">
        <f>$A$14</f>
        <v>Racing Point</v>
      </c>
      <c r="X37" s="66">
        <f>COUNTIF(F25:V42, W37)</f>
        <v>0</v>
      </c>
      <c r="Y37" s="49" t="str">
        <f>$B$14</f>
        <v>Perez</v>
      </c>
      <c r="Z37" s="99">
        <f>COUNTIF(F25:V42, Y37)</f>
        <v>7</v>
      </c>
      <c r="AA37" s="99">
        <f>COUNTIF(F43:V44,Y37)</f>
        <v>1</v>
      </c>
      <c r="AB37" s="99">
        <f>COUNTIF(F45:V46,Y37)</f>
        <v>0</v>
      </c>
      <c r="AC37" s="49" t="str">
        <f>$A$14</f>
        <v>Racing Point</v>
      </c>
      <c r="AD37" s="66">
        <f>SUM((X37/X47)*100)</f>
        <v>0</v>
      </c>
      <c r="AE37" s="49" t="str">
        <f>$B$14</f>
        <v>Perez</v>
      </c>
      <c r="AF37" s="99">
        <f>SUM((Z37/Z47)*100)</f>
        <v>8.235294117647058</v>
      </c>
      <c r="AG37" s="99">
        <f>SUM((AA37/AA47)*100)</f>
        <v>5.8823529411764701</v>
      </c>
      <c r="AH37" s="99">
        <f>SUM((AB37/AB47)*100)</f>
        <v>0</v>
      </c>
      <c r="AJ37" s="83"/>
      <c r="AK37" s="74" t="s">
        <v>63</v>
      </c>
      <c r="AL37" s="66" t="s">
        <v>47</v>
      </c>
      <c r="AM37" s="67" t="s">
        <v>47</v>
      </c>
      <c r="AN37" s="67" t="s">
        <v>47</v>
      </c>
      <c r="AO37" s="67" t="s">
        <v>47</v>
      </c>
      <c r="AP37" s="67" t="s">
        <v>47</v>
      </c>
      <c r="AQ37" s="67" t="s">
        <v>47</v>
      </c>
      <c r="AR37" s="67" t="s">
        <v>47</v>
      </c>
      <c r="AS37" s="67" t="s">
        <v>47</v>
      </c>
      <c r="AT37" s="67" t="s">
        <v>47</v>
      </c>
      <c r="AU37" s="67" t="s">
        <v>47</v>
      </c>
      <c r="AV37" s="67" t="s">
        <v>47</v>
      </c>
      <c r="AW37" s="67" t="s">
        <v>48</v>
      </c>
      <c r="AX37" s="67" t="s">
        <v>48</v>
      </c>
      <c r="AY37" s="67" t="s">
        <v>48</v>
      </c>
      <c r="AZ37" s="67" t="s">
        <v>48</v>
      </c>
      <c r="BA37" s="67" t="s">
        <v>48</v>
      </c>
      <c r="BB37" s="68" t="s">
        <v>43</v>
      </c>
      <c r="BC37" s="49" t="str">
        <f>$A$14</f>
        <v>Racing Point</v>
      </c>
      <c r="BD37" s="66">
        <f>COUNTIF(AL25:BB42, BC37)</f>
        <v>8</v>
      </c>
      <c r="BE37" s="49" t="str">
        <f>$B$14</f>
        <v>Perez</v>
      </c>
      <c r="BF37" s="99">
        <f>COUNTIF(AL25:BB42, BE37)</f>
        <v>3</v>
      </c>
      <c r="BG37" s="99">
        <f>COUNTIF(AL43:BB44,BE37)</f>
        <v>2</v>
      </c>
      <c r="BH37" s="99">
        <f>COUNTIF(AL45:BB46,BE37)</f>
        <v>0</v>
      </c>
      <c r="BI37" s="49" t="str">
        <f>$A$14</f>
        <v>Racing Point</v>
      </c>
      <c r="BJ37" s="66">
        <f>SUM((BD37/BD47)*100)</f>
        <v>47.058823529411761</v>
      </c>
      <c r="BK37" s="49" t="str">
        <f>$B$14</f>
        <v>Perez</v>
      </c>
      <c r="BL37" s="99">
        <f>SUM((BF37/BF47)*100)</f>
        <v>3.5294117647058822</v>
      </c>
      <c r="BM37" s="99">
        <f>SUM((BG37/BG47)*100)</f>
        <v>11.76470588235294</v>
      </c>
      <c r="BN37" s="99">
        <f>SUM((BH37/BH47)*100)</f>
        <v>0</v>
      </c>
      <c r="BP37" s="83"/>
      <c r="BQ37" s="74" t="s">
        <v>63</v>
      </c>
      <c r="BR37" s="66" t="s">
        <v>15</v>
      </c>
      <c r="BS37" s="67" t="s">
        <v>15</v>
      </c>
      <c r="BT37" s="67" t="s">
        <v>15</v>
      </c>
      <c r="BU37" s="67" t="s">
        <v>40</v>
      </c>
      <c r="BV37" s="67" t="s">
        <v>33</v>
      </c>
      <c r="BW37" s="67" t="s">
        <v>33</v>
      </c>
      <c r="BX37" s="67" t="s">
        <v>33</v>
      </c>
      <c r="BY37" s="67" t="s">
        <v>33</v>
      </c>
      <c r="BZ37" s="67" t="s">
        <v>33</v>
      </c>
      <c r="CA37" s="67" t="s">
        <v>33</v>
      </c>
      <c r="CB37" s="67" t="s">
        <v>28</v>
      </c>
      <c r="CC37" s="67" t="s">
        <v>38</v>
      </c>
      <c r="CD37" s="67" t="s">
        <v>38</v>
      </c>
      <c r="CE37" s="67" t="s">
        <v>38</v>
      </c>
      <c r="CF37" s="67" t="s">
        <v>38</v>
      </c>
      <c r="CG37" s="67" t="s">
        <v>38</v>
      </c>
      <c r="CH37" s="68" t="s">
        <v>38</v>
      </c>
      <c r="CI37" s="49" t="str">
        <f>$A$14</f>
        <v>Racing Point</v>
      </c>
      <c r="CJ37" s="66">
        <f>COUNTIF(BR25:CH42, CI37)</f>
        <v>8</v>
      </c>
      <c r="CK37" s="49" t="str">
        <f>$B$14</f>
        <v>Perez</v>
      </c>
      <c r="CL37" s="99">
        <f>COUNTIF(BR25:CH42, CK37)</f>
        <v>12</v>
      </c>
      <c r="CM37" s="99">
        <f>COUNTIF(BR43:CH44,CK37)</f>
        <v>0</v>
      </c>
      <c r="CN37" s="99">
        <f>COUNTIF(BR45:CH46,CK37)</f>
        <v>0</v>
      </c>
      <c r="CO37" s="49" t="str">
        <f>$A$14</f>
        <v>Racing Point</v>
      </c>
      <c r="CP37" s="66">
        <f>SUM((CJ37/CJ47)*100)</f>
        <v>47.058823529411761</v>
      </c>
      <c r="CQ37" s="49" t="str">
        <f>$B$14</f>
        <v>Perez</v>
      </c>
      <c r="CR37" s="99">
        <f>SUM((CL37/CL47)*100)</f>
        <v>14.117647058823529</v>
      </c>
      <c r="CS37" s="99">
        <f>SUM((CM37/CM47)*100)</f>
        <v>0</v>
      </c>
      <c r="CT37" s="99">
        <f>SUM((CN37/CN47)*100)</f>
        <v>0</v>
      </c>
      <c r="CV37" s="49" t="str">
        <f>$A$14</f>
        <v>Racing Point</v>
      </c>
      <c r="CW37" s="99">
        <f>SUM(X37,BD37,CJ37)</f>
        <v>16</v>
      </c>
      <c r="CX37" s="49" t="str">
        <f>$B$14</f>
        <v>Perez</v>
      </c>
      <c r="CY37" s="99">
        <f t="shared" si="35"/>
        <v>22</v>
      </c>
      <c r="CZ37" s="99">
        <f t="shared" si="36"/>
        <v>3</v>
      </c>
      <c r="DA37" s="99">
        <f t="shared" si="37"/>
        <v>0</v>
      </c>
      <c r="DB37" s="49" t="str">
        <f>$A$14</f>
        <v>Racing Point</v>
      </c>
      <c r="DC37" s="66">
        <f>SUM((CW37/CW47)*100)</f>
        <v>31.372549019607842</v>
      </c>
      <c r="DD37" s="49" t="str">
        <f>$B$14</f>
        <v>Perez</v>
      </c>
      <c r="DE37" s="99">
        <f>SUM((CY37/CY47)*100)</f>
        <v>8.6274509803921564</v>
      </c>
      <c r="DF37" s="99">
        <f>SUM((CZ37/CZ47)*100)</f>
        <v>5.8823529411764701</v>
      </c>
      <c r="DG37" s="99">
        <f>SUM((DA37/DA47)*100)</f>
        <v>0</v>
      </c>
    </row>
    <row r="38" spans="4:111" ht="16.149999999999999" thickBot="1" x14ac:dyDescent="0.55000000000000004">
      <c r="D38" s="113"/>
      <c r="E38" s="81" t="s">
        <v>58</v>
      </c>
      <c r="F38" s="70">
        <f>SUM(VLOOKUP($D$2,$D$2:$BL$18,MATCH(F37,$D$1:$BL$1,0),FALSE))</f>
        <v>-9</v>
      </c>
      <c r="G38" s="76">
        <f>SUM(VLOOKUP($D$3,$D$2:$BL$18,MATCH(G37,$D$1:$BL$1,0),FALSE))</f>
        <v>13</v>
      </c>
      <c r="H38" s="76">
        <f>SUM(VLOOKUP($D$4,$D$2:$BL$18,MATCH(H37,$D$1:$BL$1,0),FALSE))</f>
        <v>-9</v>
      </c>
      <c r="I38" s="76">
        <f>SUM(VLOOKUP($D$5,$D$2:$BL$18,MATCH(I37,$D$1:$BL$1,0),FALSE))</f>
        <v>10</v>
      </c>
      <c r="J38" s="76">
        <f>SUM(VLOOKUP($D$6,$D$2:$BL$18,MATCH(J37,$D$1:$BL$1,0),FALSE))</f>
        <v>12</v>
      </c>
      <c r="K38" s="76">
        <f>SUM(VLOOKUP($D$7,$D$2:$BL$18,MATCH(K37,$D$1:$BL$1,0),FALSE))</f>
        <v>37</v>
      </c>
      <c r="L38" s="76">
        <f>SUM(VLOOKUP($D$8,$D$2:$BL$18,MATCH(L37,$D$1:$BL$1,0),FALSE))</f>
        <v>16</v>
      </c>
      <c r="M38" s="76">
        <f>SUM(VLOOKUP($D$9,$D$2:$BL$18,MATCH(M37,$D$1:$BL$1,0),FALSE))</f>
        <v>45</v>
      </c>
      <c r="N38" s="76">
        <f>SUM(VLOOKUP($D$10,$D$2:$BL$18,MATCH(N37,$D$1:$BL$1,0),FALSE))</f>
        <v>-14</v>
      </c>
      <c r="O38" s="76">
        <f>SUM(VLOOKUP($D$11,$D$2:$BL$18,MATCH(O37,$D$1:$BL$1,0),FALSE))</f>
        <v>-13</v>
      </c>
      <c r="P38" s="76">
        <f>SUM(VLOOKUP($D$12,$D$2:$BL$18,MATCH(P37,$D$1:$BL$1,0),FALSE))</f>
        <v>16</v>
      </c>
      <c r="Q38" s="76">
        <f>SUM(VLOOKUP($D$13,$D$2:$BL$18,MATCH(Q37,$D$1:$BL$1,0),FALSE))</f>
        <v>-13</v>
      </c>
      <c r="R38" s="76">
        <f>SUM(VLOOKUP($D$14,$D$2:$BL$18,MATCH(R37,$D$1:$BL$1,0),FALSE))</f>
        <v>7</v>
      </c>
      <c r="S38" s="76">
        <f>SUM(VLOOKUP($D$15,$D$2:$BL$18,MATCH(S37,$D$1:$BL$1,0),FALSE))</f>
        <v>8</v>
      </c>
      <c r="T38" s="76">
        <f>SUM(VLOOKUP($D$16,$D$2:$BL$18,MATCH(T37,$D$1:$BL$1,0),FALSE))</f>
        <v>-13</v>
      </c>
      <c r="U38" s="76">
        <f>SUM(VLOOKUP($D$17,$D$2:$BL$18,MATCH(U37,$D$1:$BL$1,0),FALSE))</f>
        <v>30</v>
      </c>
      <c r="V38" s="29">
        <f>SUM(VLOOKUP($D$18,$D$2:$BL$18,MATCH(V37,$D$1:$BL$1,0),FALSE))</f>
        <v>9</v>
      </c>
      <c r="W38" s="30"/>
      <c r="X38" s="72"/>
      <c r="Y38" s="50" t="str">
        <f>$B$15</f>
        <v>Stroll</v>
      </c>
      <c r="Z38" s="30">
        <f>COUNTIF(F25:V42, Y38)</f>
        <v>11</v>
      </c>
      <c r="AA38" s="30">
        <f>COUNTIF(F43:V44,Y38)</f>
        <v>2</v>
      </c>
      <c r="AB38" s="30">
        <f>COUNTIF(F45:V46,Y38)</f>
        <v>0</v>
      </c>
      <c r="AC38" s="30"/>
      <c r="AD38" s="72"/>
      <c r="AE38" s="50" t="str">
        <f>$B$15</f>
        <v>Stroll</v>
      </c>
      <c r="AF38" s="30">
        <f>SUM((Z38/Z47)*100)</f>
        <v>12.941176470588237</v>
      </c>
      <c r="AG38" s="30">
        <f>SUM((AA38/AA47)*100)</f>
        <v>11.76470588235294</v>
      </c>
      <c r="AH38" s="30">
        <f>SUM((AB38/AB47)*100)</f>
        <v>0</v>
      </c>
      <c r="AJ38" s="83"/>
      <c r="AK38" s="81" t="s">
        <v>58</v>
      </c>
      <c r="AL38" s="70">
        <f>SUM(VLOOKUP($D$2,$D$2:$BL$18,MATCH(AL37,$D$1:$BL$1,0),FALSE))</f>
        <v>-12</v>
      </c>
      <c r="AM38" s="76">
        <f>SUM(VLOOKUP($D$3,$D$2:$BL$18,MATCH(AM37,$D$1:$BL$1,0),FALSE))</f>
        <v>3</v>
      </c>
      <c r="AN38" s="76">
        <f>SUM(VLOOKUP($D$4,$D$2:$BL$18,MATCH(AN37,$D$1:$BL$1,0),FALSE))</f>
        <v>3</v>
      </c>
      <c r="AO38" s="76">
        <f>SUM(VLOOKUP($D$5,$D$2:$BL$18,MATCH(AO37,$D$1:$BL$1,0),FALSE))</f>
        <v>18</v>
      </c>
      <c r="AP38" s="76">
        <f>SUM(VLOOKUP($D$6,$D$2:$BL$18,MATCH(AP37,$D$1:$BL$1,0),FALSE))</f>
        <v>5</v>
      </c>
      <c r="AQ38" s="76">
        <f>SUM(VLOOKUP($D$7,$D$2:$BL$18,MATCH(AQ37,$D$1:$BL$1,0),FALSE))</f>
        <v>9</v>
      </c>
      <c r="AR38" s="76">
        <f>SUM(VLOOKUP($D$8,$D$2:$BL$18,MATCH(AR37,$D$1:$BL$1,0),FALSE))</f>
        <v>-11</v>
      </c>
      <c r="AS38" s="76">
        <f>SUM(VLOOKUP($D$9,$D$2:$BL$18,MATCH(AS37,$D$1:$BL$1,0),FALSE))</f>
        <v>14</v>
      </c>
      <c r="AT38" s="76">
        <f>SUM(VLOOKUP($D$10,$D$2:$BL$18,MATCH(AT37,$D$1:$BL$1,0),FALSE))</f>
        <v>17</v>
      </c>
      <c r="AU38" s="76">
        <f>SUM(VLOOKUP($D$11,$D$2:$BL$18,MATCH(AU37,$D$1:$BL$1,0),FALSE))</f>
        <v>0</v>
      </c>
      <c r="AV38" s="76">
        <f>SUM(VLOOKUP($D$12,$D$2:$BL$18,MATCH(AV37,$D$1:$BL$1,0),FALSE))</f>
        <v>-12</v>
      </c>
      <c r="AW38" s="76">
        <f>SUM(VLOOKUP($D$13,$D$2:$BL$18,MATCH(AW37,$D$1:$BL$1,0),FALSE))</f>
        <v>6</v>
      </c>
      <c r="AX38" s="76">
        <f>SUM(VLOOKUP($D$14,$D$2:$BL$18,MATCH(AX37,$D$1:$BL$1,0),FALSE))</f>
        <v>15</v>
      </c>
      <c r="AY38" s="76">
        <f>SUM(VLOOKUP($D$15,$D$2:$BL$18,MATCH(AY37,$D$1:$BL$1,0),FALSE))</f>
        <v>-14</v>
      </c>
      <c r="AZ38" s="76">
        <f>SUM(VLOOKUP($D$16,$D$2:$BL$18,MATCH(AZ37,$D$1:$BL$1,0),FALSE))</f>
        <v>12</v>
      </c>
      <c r="BA38" s="76">
        <f>SUM(VLOOKUP($D$17,$D$2:$BL$18,MATCH(BA37,$D$1:$BL$1,0),FALSE))</f>
        <v>-12</v>
      </c>
      <c r="BB38" s="29">
        <f>SUM(VLOOKUP($D$18,$D$2:$BL$18,MATCH(BB37,$D$1:$BL$1,0),FALSE))</f>
        <v>0</v>
      </c>
      <c r="BC38" s="30"/>
      <c r="BD38" s="72"/>
      <c r="BE38" s="50" t="str">
        <f>$B$15</f>
        <v>Stroll</v>
      </c>
      <c r="BF38" s="30">
        <f>COUNTIF(AL25:BB42, BE38)</f>
        <v>8</v>
      </c>
      <c r="BG38" s="30">
        <f>COUNTIF(AL43:BB44,BE38)</f>
        <v>4</v>
      </c>
      <c r="BH38" s="30">
        <f>COUNTIF(AL45:BB46,BE38)</f>
        <v>0</v>
      </c>
      <c r="BI38" s="30"/>
      <c r="BJ38" s="72"/>
      <c r="BK38" s="50" t="str">
        <f>$B$15</f>
        <v>Stroll</v>
      </c>
      <c r="BL38" s="30">
        <f>SUM((BF38/BF47)*100)</f>
        <v>9.4117647058823533</v>
      </c>
      <c r="BM38" s="30">
        <f>SUM((BG38/BG47)*100)</f>
        <v>23.52941176470588</v>
      </c>
      <c r="BN38" s="30">
        <f>SUM((BH38/BH47)*100)</f>
        <v>0</v>
      </c>
      <c r="BP38" s="83"/>
      <c r="BQ38" s="81" t="s">
        <v>58</v>
      </c>
      <c r="BR38" s="70">
        <f>SUM(VLOOKUP($D$2,$D$2:$BL$18,MATCH(BR37,$D$1:$BL$1,0),FALSE))</f>
        <v>3</v>
      </c>
      <c r="BS38" s="76">
        <f>SUM(VLOOKUP($D$3,$D$2:$BL$18,MATCH(BS37,$D$1:$BL$1,0),FALSE))</f>
        <v>24</v>
      </c>
      <c r="BT38" s="76">
        <f>SUM(VLOOKUP($D$4,$D$2:$BL$18,MATCH(BT37,$D$1:$BL$1,0),FALSE))</f>
        <v>23</v>
      </c>
      <c r="BU38" s="76">
        <f>SUM(VLOOKUP($D$5,$D$2:$BL$18,MATCH(BU37,$D$1:$BL$1,0),FALSE))</f>
        <v>9</v>
      </c>
      <c r="BV38" s="76">
        <f>SUM(VLOOKUP($D$6,$D$2:$BL$18,MATCH(BV37,$D$1:$BL$1,0),FALSE))</f>
        <v>12</v>
      </c>
      <c r="BW38" s="76">
        <f>SUM(VLOOKUP($D$7,$D$2:$BL$18,MATCH(BW37,$D$1:$BL$1,0),FALSE))</f>
        <v>21</v>
      </c>
      <c r="BX38" s="76">
        <f>SUM(VLOOKUP($D$8,$D$2:$BL$18,MATCH(BX37,$D$1:$BL$1,0),FALSE))</f>
        <v>6</v>
      </c>
      <c r="BY38" s="76">
        <f>SUM(VLOOKUP($D$9,$D$2:$BL$18,MATCH(BY37,$D$1:$BL$1,0),FALSE))</f>
        <v>4</v>
      </c>
      <c r="BZ38" s="76">
        <f>SUM(VLOOKUP($D$10,$D$2:$BL$18,MATCH(BZ37,$D$1:$BL$1,0),FALSE))</f>
        <v>43</v>
      </c>
      <c r="CA38" s="76">
        <f>SUM(VLOOKUP($D$11,$D$2:$BL$18,MATCH(CA37,$D$1:$BL$1,0),FALSE))</f>
        <v>28</v>
      </c>
      <c r="CB38" s="76">
        <f>SUM(VLOOKUP($D$12,$D$2:$BL$18,MATCH(CB37,$D$1:$BL$1,0),FALSE))</f>
        <v>1</v>
      </c>
      <c r="CC38" s="76">
        <f>SUM(VLOOKUP($D$13,$D$2:$BL$18,MATCH(CC37,$D$1:$BL$1,0),FALSE))</f>
        <v>17</v>
      </c>
      <c r="CD38" s="76">
        <f>SUM(VLOOKUP($D$14,$D$2:$BL$18,MATCH(CD37,$D$1:$BL$1,0),FALSE))</f>
        <v>19</v>
      </c>
      <c r="CE38" s="76">
        <f>SUM(VLOOKUP($D$15,$D$2:$BL$18,MATCH(CE37,$D$1:$BL$1,0),FALSE))</f>
        <v>2</v>
      </c>
      <c r="CF38" s="76">
        <f>SUM(VLOOKUP($D$16,$D$2:$BL$18,MATCH(CF37,$D$1:$BL$1,0),FALSE))</f>
        <v>9</v>
      </c>
      <c r="CG38" s="76">
        <f>SUM(VLOOKUP($D$17,$D$2:$BL$18,MATCH(CG37,$D$1:$BL$1,0),FALSE))</f>
        <v>10</v>
      </c>
      <c r="CH38" s="29">
        <f>SUM(VLOOKUP($D$18,$D$2:$BL$18,MATCH(CH37,$D$1:$BL$1,0),FALSE))</f>
        <v>11</v>
      </c>
      <c r="CI38" s="30"/>
      <c r="CJ38" s="72"/>
      <c r="CK38" s="50" t="str">
        <f>$B$15</f>
        <v>Stroll</v>
      </c>
      <c r="CL38" s="30">
        <f>COUNTIF(BR25:CH42, CK38)</f>
        <v>6</v>
      </c>
      <c r="CM38" s="30">
        <f>COUNTIF(BR43:CH44,CK38)</f>
        <v>0</v>
      </c>
      <c r="CN38" s="30">
        <f>COUNTIF(BR45:CH46,CK38)</f>
        <v>0</v>
      </c>
      <c r="CO38" s="30"/>
      <c r="CP38" s="72"/>
      <c r="CQ38" s="50" t="str">
        <f>$B$15</f>
        <v>Stroll</v>
      </c>
      <c r="CR38" s="30">
        <f>SUM((CL38/CL47)*100)</f>
        <v>7.0588235294117645</v>
      </c>
      <c r="CS38" s="30">
        <f>SUM((CM38/CM47)*100)</f>
        <v>0</v>
      </c>
      <c r="CT38" s="30">
        <f>SUM((CN38/CN47)*100)</f>
        <v>0</v>
      </c>
      <c r="CV38" s="30"/>
      <c r="CW38" s="30"/>
      <c r="CX38" s="50" t="str">
        <f>$B$15</f>
        <v>Stroll</v>
      </c>
      <c r="CY38" s="30">
        <f t="shared" si="35"/>
        <v>25</v>
      </c>
      <c r="CZ38" s="30">
        <f t="shared" si="36"/>
        <v>6</v>
      </c>
      <c r="DA38" s="30">
        <f t="shared" si="37"/>
        <v>0</v>
      </c>
      <c r="DB38" s="30"/>
      <c r="DC38" s="72"/>
      <c r="DD38" s="50" t="str">
        <f>$B$15</f>
        <v>Stroll</v>
      </c>
      <c r="DE38" s="30">
        <f>SUM((CY38/CY47)*100)</f>
        <v>9.8039215686274517</v>
      </c>
      <c r="DF38" s="30">
        <f>SUM((CZ38/CZ47)*100)</f>
        <v>11.76470588235294</v>
      </c>
      <c r="DG38" s="30">
        <f>SUM((DA38/DA47)*100)</f>
        <v>0</v>
      </c>
    </row>
    <row r="39" spans="4:111" ht="16.149999999999999" thickBot="1" x14ac:dyDescent="0.55000000000000004">
      <c r="D39" s="113"/>
      <c r="E39" s="82" t="s">
        <v>1</v>
      </c>
      <c r="F39" s="70">
        <f>SUM(VLOOKUP($D$2,$BM$2:$CQ$18,MATCH(F37,$BM$1:$CQ$1,0),FALSE))</f>
        <v>14.1</v>
      </c>
      <c r="G39" s="76">
        <f>SUM(VLOOKUP($D$3,$BM$2:$CQ$18,MATCH(G37,$BM$1:$CQ$1,0),FALSE))</f>
        <v>13.9</v>
      </c>
      <c r="H39" s="76">
        <f>SUM(VLOOKUP($D$4,$BM$2:$CQ$18,MATCH(H37,$BM$1:$CQ$1,0),FALSE))</f>
        <v>0</v>
      </c>
      <c r="I39" s="76">
        <f>SUM(VLOOKUP($D$5,$BM$2:$CQ$18,MATCH(I37,$BM$1:$CQ$1,0),FALSE))</f>
        <v>0</v>
      </c>
      <c r="J39" s="76">
        <f>SUM(VLOOKUP($D$6,$BM$2:$CQ$18,MATCH(J37,$BM$1:$CQ$1,0),FALSE))</f>
        <v>9.8000000000000007</v>
      </c>
      <c r="K39" s="76">
        <f>SUM(VLOOKUP($D$7,$BM$2:$CQ$18,MATCH(K37,$BM$1:$CQ$1,0),FALSE))</f>
        <v>10.4</v>
      </c>
      <c r="L39" s="76">
        <f>SUM(VLOOKUP($D$8,$BM$2:$CQ$18,MATCH(L37,$BM$1:$CQ$1,0),FALSE))</f>
        <v>10.6</v>
      </c>
      <c r="M39" s="76">
        <f>SUM(VLOOKUP($D$9,$BM$2:$CQ$18,MATCH(M37,$BM$1:$CQ$1,0),FALSE))</f>
        <v>10.4</v>
      </c>
      <c r="N39" s="76">
        <f>SUM(VLOOKUP($D$10,$BM$2:$CQ$18,MATCH(N37,$BM$1:$CQ$1,0),FALSE))</f>
        <v>10.7</v>
      </c>
      <c r="O39" s="76">
        <f>SUM(VLOOKUP($D$11,$BM$2:$CQ$18,MATCH(O37,$BM$1:$CQ$1,0),FALSE))</f>
        <v>10.6</v>
      </c>
      <c r="P39" s="76">
        <f>SUM(VLOOKUP($D$12,$BM$2:$CQ$18,MATCH(P37,$BM$1:$CQ$1,0),FALSE))</f>
        <v>10.6</v>
      </c>
      <c r="Q39" s="76">
        <f>SUM(VLOOKUP($D$13,$BM$2:$CQ$18,MATCH(Q37,$BM$1:$CQ$1,0),FALSE))</f>
        <v>10.5</v>
      </c>
      <c r="R39" s="76">
        <f>SUM(VLOOKUP($D$14,$BM$2:$CQ$18,MATCH(R37,$BM$1:$CQ$1,0),FALSE))</f>
        <v>10.4</v>
      </c>
      <c r="S39" s="76">
        <f>SUM(VLOOKUP($D$15,$BM$2:$CQ$18,MATCH(S37,$BM$1:$CQ$1,0),FALSE))</f>
        <v>10.3</v>
      </c>
      <c r="T39" s="76">
        <f>SUM(VLOOKUP($D$16,$BM$2:$CQ$18,MATCH(T37,$BM$1:$CQ$1,0),FALSE))</f>
        <v>10.199999999999999</v>
      </c>
      <c r="U39" s="76">
        <f>SUM(VLOOKUP($D$17,$BM$2:$CQ$18,MATCH(U37,$BM$1:$CQ$1,0),FALSE))</f>
        <v>10.1</v>
      </c>
      <c r="V39" s="29">
        <f>SUM(VLOOKUP($D$18,$BM$2:$CQ$18,MATCH(V37,$BM$1:$CQ$1,0),FALSE))</f>
        <v>10</v>
      </c>
      <c r="W39" s="52" t="str">
        <f>$A$16</f>
        <v>Alfa Romeo</v>
      </c>
      <c r="X39" s="66">
        <f>COUNTIF(F25:V42, W39)</f>
        <v>0</v>
      </c>
      <c r="Y39" s="52" t="str">
        <f>$B$16</f>
        <v>Raikkonen</v>
      </c>
      <c r="Z39" s="99">
        <f>COUNTIF(F25:V42, Y39)</f>
        <v>6</v>
      </c>
      <c r="AA39" s="99">
        <f>COUNTIF(F43:V44,Y39)</f>
        <v>0</v>
      </c>
      <c r="AB39" s="99">
        <f>COUNTIF(F45:V46,Y39)</f>
        <v>0</v>
      </c>
      <c r="AC39" s="52" t="str">
        <f>$A$16</f>
        <v>Alfa Romeo</v>
      </c>
      <c r="AD39" s="66">
        <f>SUM((X39/X47)*100)</f>
        <v>0</v>
      </c>
      <c r="AE39" s="52" t="str">
        <f>$B$16</f>
        <v>Raikkonen</v>
      </c>
      <c r="AF39" s="99">
        <f>SUM((Z39/Z47)*100)</f>
        <v>7.0588235294117645</v>
      </c>
      <c r="AG39" s="99">
        <f>SUM((AA39/AA47)*100)</f>
        <v>0</v>
      </c>
      <c r="AH39" s="99">
        <f>SUM((AB39/AB47)*100)</f>
        <v>0</v>
      </c>
      <c r="AJ39" s="83"/>
      <c r="AK39" s="82" t="s">
        <v>1</v>
      </c>
      <c r="AL39" s="72">
        <f>SUM(VLOOKUP($D$2,$BM$2:$CQ$18,MATCH(AL37,$BM$1:$CQ$1,0),FALSE))</f>
        <v>5.9</v>
      </c>
      <c r="AM39" s="73">
        <f>SUM(VLOOKUP($D$3,$BM$2:$CQ$18,MATCH(AM37,$BM$1:$CQ$1,0),FALSE))</f>
        <v>5.9</v>
      </c>
      <c r="AN39" s="73">
        <f>SUM(VLOOKUP($D$4,$BM$2:$CQ$18,MATCH(AN37,$BM$1:$CQ$1,0),FALSE))</f>
        <v>5.9</v>
      </c>
      <c r="AO39" s="73">
        <f>SUM(VLOOKUP($D$5,$BM$2:$CQ$18,MATCH(AO37,$BM$1:$CQ$1,0),FALSE))</f>
        <v>5.9</v>
      </c>
      <c r="AP39" s="73">
        <f>SUM(VLOOKUP($D$6,$BM$2:$CQ$18,MATCH(AP37,$BM$1:$CQ$1,0),FALSE))</f>
        <v>5.9</v>
      </c>
      <c r="AQ39" s="73">
        <f>SUM(VLOOKUP($D$7,$BM$2:$CQ$18,MATCH(AQ37,$BM$1:$CQ$1,0),FALSE))</f>
        <v>5.9</v>
      </c>
      <c r="AR39" s="73">
        <f>SUM(VLOOKUP($D$8,$BM$2:$CQ$18,MATCH(AR37,$BM$1:$CQ$1,0),FALSE))</f>
        <v>5.9</v>
      </c>
      <c r="AS39" s="73">
        <f>SUM(VLOOKUP($D$9,$BM$2:$CQ$18,MATCH(AS37,$BM$1:$CQ$1,0),FALSE))</f>
        <v>5.9</v>
      </c>
      <c r="AT39" s="73">
        <f>SUM(VLOOKUP($D$10,$BM$2:$CQ$18,MATCH(AT37,$BM$1:$CQ$1,0),FALSE))</f>
        <v>5.9</v>
      </c>
      <c r="AU39" s="73">
        <f>SUM(VLOOKUP($D$11,$BM$2:$CQ$18,MATCH(AU37,$BM$1:$CQ$1,0),FALSE))</f>
        <v>5.9</v>
      </c>
      <c r="AV39" s="73">
        <f>SUM(VLOOKUP($D$12,$BM$2:$CQ$18,MATCH(AV37,$BM$1:$CQ$1,0),FALSE))</f>
        <v>5.9</v>
      </c>
      <c r="AW39" s="73">
        <f>SUM(VLOOKUP($D$13,$BM$2:$CQ$18,MATCH(AW37,$BM$1:$CQ$1,0),FALSE))</f>
        <v>6.6</v>
      </c>
      <c r="AX39" s="73">
        <f>SUM(VLOOKUP($D$14,$BM$2:$CQ$18,MATCH(AX37,$BM$1:$CQ$1,0),FALSE))</f>
        <v>6.6</v>
      </c>
      <c r="AY39" s="73">
        <f>SUM(VLOOKUP($D$15,$BM$2:$CQ$18,MATCH(AY37,$BM$1:$CQ$1,0),FALSE))</f>
        <v>6.6</v>
      </c>
      <c r="AZ39" s="73">
        <f>SUM(VLOOKUP($D$16,$BM$2:$CQ$18,MATCH(AZ37,$BM$1:$CQ$1,0),FALSE))</f>
        <v>6.6</v>
      </c>
      <c r="BA39" s="73">
        <f>SUM(VLOOKUP($D$17,$BM$2:$CQ$18,MATCH(BA37,$BM$1:$CQ$1,0),FALSE))</f>
        <v>6.6</v>
      </c>
      <c r="BB39" s="63">
        <f>SUM(VLOOKUP($D$18,$BM$2:$CQ$18,MATCH(BB37,$BM$1:$CQ$1,0),FALSE))</f>
        <v>5.9</v>
      </c>
      <c r="BC39" s="52" t="str">
        <f>$A$16</f>
        <v>Alfa Romeo</v>
      </c>
      <c r="BD39" s="66">
        <f>COUNTIF(AL25:BB42, BC39)</f>
        <v>0</v>
      </c>
      <c r="BE39" s="52" t="str">
        <f>$B$16</f>
        <v>Raikkonen</v>
      </c>
      <c r="BF39" s="99">
        <f>COUNTIF(AL25:BB42, BE39)</f>
        <v>0</v>
      </c>
      <c r="BG39" s="99">
        <f>COUNTIF(AL43:BB44,BE39)</f>
        <v>0</v>
      </c>
      <c r="BH39" s="99">
        <f>COUNTIF(AL45:BB46,BE39)</f>
        <v>0</v>
      </c>
      <c r="BI39" s="52" t="str">
        <f>$A$16</f>
        <v>Alfa Romeo</v>
      </c>
      <c r="BJ39" s="66">
        <f>SUM((BD39/BD47)*100)</f>
        <v>0</v>
      </c>
      <c r="BK39" s="52" t="str">
        <f>$B$16</f>
        <v>Raikkonen</v>
      </c>
      <c r="BL39" s="99">
        <f>SUM((BF39/BF47)*100)</f>
        <v>0</v>
      </c>
      <c r="BM39" s="99">
        <f>SUM((BG39/BG47)*100)</f>
        <v>0</v>
      </c>
      <c r="BN39" s="99">
        <f>SUM((BH39/BH47)*100)</f>
        <v>0</v>
      </c>
      <c r="BP39" s="83"/>
      <c r="BQ39" s="82" t="s">
        <v>1</v>
      </c>
      <c r="BR39" s="72">
        <f>SUM(VLOOKUP($D$2,$BM$2:$CQ$18,MATCH(BR37,$BM$1:$CQ$1,0),FALSE))</f>
        <v>20.3</v>
      </c>
      <c r="BS39" s="73">
        <f>SUM(VLOOKUP($D$3,$BM$2:$CQ$18,MATCH(BS37,$BM$1:$CQ$1,0),FALSE))</f>
        <v>0</v>
      </c>
      <c r="BT39" s="73">
        <f>SUM(VLOOKUP($D$4,$BM$2:$CQ$18,MATCH(BT37,$BM$1:$CQ$1,0),FALSE))</f>
        <v>0</v>
      </c>
      <c r="BU39" s="73">
        <f>SUM(VLOOKUP($D$5,$BM$2:$CQ$18,MATCH(BU37,$BM$1:$CQ$1,0),FALSE))</f>
        <v>0</v>
      </c>
      <c r="BV39" s="73">
        <f>SUM(VLOOKUP($D$6,$BM$2:$CQ$18,MATCH(BV37,$BM$1:$CQ$1,0),FALSE))</f>
        <v>9.8000000000000007</v>
      </c>
      <c r="BW39" s="73">
        <f>SUM(VLOOKUP($D$7,$BM$2:$CQ$18,MATCH(BW37,$BM$1:$CQ$1,0),FALSE))</f>
        <v>9.9</v>
      </c>
      <c r="BX39" s="73">
        <f>SUM(VLOOKUP($D$8,$BM$2:$CQ$18,MATCH(BX37,$BM$1:$CQ$1,0),FALSE))</f>
        <v>9.9</v>
      </c>
      <c r="BY39" s="73">
        <f>SUM(VLOOKUP($D$9,$BM$2:$CQ$18,MATCH(BY37,$BM$1:$CQ$1,0),FALSE))</f>
        <v>9.9</v>
      </c>
      <c r="BZ39" s="73">
        <f>SUM(VLOOKUP($D$10,$BM$2:$CQ$18,MATCH(BZ37,$BM$1:$CQ$1,0),FALSE))</f>
        <v>9.9</v>
      </c>
      <c r="CA39" s="73">
        <f>SUM(VLOOKUP($D$11,$BM$2:$CQ$18,MATCH(CA37,$BM$1:$CQ$1,0),FALSE))</f>
        <v>9.9</v>
      </c>
      <c r="CB39" s="73">
        <f>SUM(VLOOKUP($D$12,$BM$2:$CQ$18,MATCH(CB37,$BM$1:$CQ$1,0),FALSE))</f>
        <v>9.8000000000000007</v>
      </c>
      <c r="CC39" s="73">
        <f>SUM(VLOOKUP($D$13,$BM$2:$CQ$18,MATCH(CC37,$BM$1:$CQ$1,0),FALSE))</f>
        <v>9.5</v>
      </c>
      <c r="CD39" s="73">
        <f>SUM(VLOOKUP($D$14,$BM$2:$CQ$18,MATCH(CD37,$BM$1:$CQ$1,0),FALSE))</f>
        <v>9.5</v>
      </c>
      <c r="CE39" s="73">
        <f>SUM(VLOOKUP($D$15,$BM$2:$CQ$18,MATCH(CE37,$BM$1:$CQ$1,0),FALSE))</f>
        <v>9.5</v>
      </c>
      <c r="CF39" s="73">
        <f>SUM(VLOOKUP($D$16,$BM$2:$CQ$18,MATCH(CF37,$BM$1:$CQ$1,0),FALSE))</f>
        <v>9.5</v>
      </c>
      <c r="CG39" s="73">
        <f>SUM(VLOOKUP($D$17,$BM$2:$CQ$18,MATCH(CG37,$BM$1:$CQ$1,0),FALSE))</f>
        <v>9.5</v>
      </c>
      <c r="CH39" s="63">
        <f>SUM(VLOOKUP($D$18,$BM$2:$CQ$18,MATCH(CH37,$BM$1:$CQ$1,0),FALSE))</f>
        <v>9.5</v>
      </c>
      <c r="CI39" s="52" t="str">
        <f>$A$16</f>
        <v>Alfa Romeo</v>
      </c>
      <c r="CJ39" s="66">
        <f>COUNTIF(BR25:CH42, CI39)</f>
        <v>0</v>
      </c>
      <c r="CK39" s="52" t="str">
        <f>$B$16</f>
        <v>Raikkonen</v>
      </c>
      <c r="CL39" s="99">
        <f>COUNTIF(BR25:CH42, CK39)</f>
        <v>9</v>
      </c>
      <c r="CM39" s="99">
        <f>COUNTIF(BR43:CH44,CK39)</f>
        <v>3</v>
      </c>
      <c r="CN39" s="99">
        <f>COUNTIF(BR45:CH46,CK39)</f>
        <v>0</v>
      </c>
      <c r="CO39" s="52" t="str">
        <f>$A$16</f>
        <v>Alfa Romeo</v>
      </c>
      <c r="CP39" s="66">
        <f>SUM((CJ39/CJ47)*100)</f>
        <v>0</v>
      </c>
      <c r="CQ39" s="52" t="str">
        <f>$B$16</f>
        <v>Raikkonen</v>
      </c>
      <c r="CR39" s="99">
        <f>SUM((CL39/CL47)*100)</f>
        <v>10.588235294117647</v>
      </c>
      <c r="CS39" s="99">
        <f>SUM((CM39/CM47)*100)</f>
        <v>17.647058823529413</v>
      </c>
      <c r="CT39" s="99">
        <f>SUM((CN39/CN47)*100)</f>
        <v>0</v>
      </c>
      <c r="CV39" s="52" t="str">
        <f>$A$16</f>
        <v>Alfa Romeo</v>
      </c>
      <c r="CW39" s="99">
        <f>SUM(X39,BD39,CJ39)</f>
        <v>0</v>
      </c>
      <c r="CX39" s="52" t="str">
        <f>$B$16</f>
        <v>Raikkonen</v>
      </c>
      <c r="CY39" s="99">
        <f t="shared" si="35"/>
        <v>15</v>
      </c>
      <c r="CZ39" s="99">
        <f t="shared" si="36"/>
        <v>3</v>
      </c>
      <c r="DA39" s="99">
        <f t="shared" si="37"/>
        <v>0</v>
      </c>
      <c r="DB39" s="52" t="str">
        <f>$A$16</f>
        <v>Alfa Romeo</v>
      </c>
      <c r="DC39" s="66">
        <f>SUM((CW39/CW47)*100)</f>
        <v>0</v>
      </c>
      <c r="DD39" s="52" t="str">
        <f>$B$16</f>
        <v>Raikkonen</v>
      </c>
      <c r="DE39" s="99">
        <f>SUM((CY39/CY47)*100)</f>
        <v>5.8823529411764701</v>
      </c>
      <c r="DF39" s="99">
        <f>SUM((CZ39/CZ47)*100)</f>
        <v>5.8823529411764701</v>
      </c>
      <c r="DG39" s="99">
        <f>SUM((DA39/DA47)*100)</f>
        <v>0</v>
      </c>
    </row>
    <row r="40" spans="4:111" ht="16.149999999999999" thickBot="1" x14ac:dyDescent="0.55000000000000004">
      <c r="D40" s="113"/>
      <c r="E40" s="80" t="s">
        <v>64</v>
      </c>
      <c r="F40" s="66" t="s">
        <v>2</v>
      </c>
      <c r="G40" s="67" t="s">
        <v>2</v>
      </c>
      <c r="H40" s="67" t="s">
        <v>2</v>
      </c>
      <c r="I40" s="67" t="s">
        <v>2</v>
      </c>
      <c r="J40" s="67" t="s">
        <v>2</v>
      </c>
      <c r="K40" s="67" t="s">
        <v>2</v>
      </c>
      <c r="L40" s="67" t="s">
        <v>2</v>
      </c>
      <c r="M40" s="67" t="s">
        <v>2</v>
      </c>
      <c r="N40" s="67" t="s">
        <v>2</v>
      </c>
      <c r="O40" s="67" t="s">
        <v>2</v>
      </c>
      <c r="P40" s="67" t="s">
        <v>2</v>
      </c>
      <c r="Q40" s="67" t="s">
        <v>2</v>
      </c>
      <c r="R40" s="67" t="s">
        <v>2</v>
      </c>
      <c r="S40" s="67" t="s">
        <v>2</v>
      </c>
      <c r="T40" s="67" t="s">
        <v>2</v>
      </c>
      <c r="U40" s="67" t="s">
        <v>2</v>
      </c>
      <c r="V40" s="68" t="s">
        <v>2</v>
      </c>
      <c r="W40" s="63"/>
      <c r="X40" s="72"/>
      <c r="Y40" s="53" t="str">
        <f>$B$17</f>
        <v>Giovanazzi</v>
      </c>
      <c r="Z40" s="30">
        <f>COUNTIF(F25:V42, Y40)</f>
        <v>0</v>
      </c>
      <c r="AA40" s="30">
        <f>COUNTIF(F43:V44,Y40)</f>
        <v>0</v>
      </c>
      <c r="AB40" s="30">
        <f>COUNTIF(F45:V46,Y40)</f>
        <v>0</v>
      </c>
      <c r="AC40" s="30"/>
      <c r="AD40" s="72"/>
      <c r="AE40" s="53" t="str">
        <f>$B$17</f>
        <v>Giovanazzi</v>
      </c>
      <c r="AF40" s="30">
        <f>SUM((Z40/Z47)*100)</f>
        <v>0</v>
      </c>
      <c r="AG40" s="30">
        <f>SUM((AA40/AA47)*100)</f>
        <v>0</v>
      </c>
      <c r="AH40" s="30">
        <f>SUM((AB40/AB47)*100)</f>
        <v>0</v>
      </c>
      <c r="AJ40" s="83"/>
      <c r="AK40" s="74" t="s">
        <v>64</v>
      </c>
      <c r="AL40" s="66" t="s">
        <v>17</v>
      </c>
      <c r="AM40" s="67" t="s">
        <v>17</v>
      </c>
      <c r="AN40" s="67" t="s">
        <v>17</v>
      </c>
      <c r="AO40" s="67" t="s">
        <v>32</v>
      </c>
      <c r="AP40" s="67" t="s">
        <v>32</v>
      </c>
      <c r="AQ40" s="67" t="s">
        <v>32</v>
      </c>
      <c r="AR40" s="67" t="s">
        <v>32</v>
      </c>
      <c r="AS40" s="67" t="s">
        <v>32</v>
      </c>
      <c r="AT40" s="67" t="s">
        <v>32</v>
      </c>
      <c r="AU40" s="67" t="s">
        <v>32</v>
      </c>
      <c r="AV40" s="67" t="s">
        <v>32</v>
      </c>
      <c r="AW40" s="67" t="s">
        <v>22</v>
      </c>
      <c r="AX40" s="67" t="s">
        <v>22</v>
      </c>
      <c r="AY40" s="67" t="s">
        <v>22</v>
      </c>
      <c r="AZ40" s="67" t="s">
        <v>22</v>
      </c>
      <c r="BA40" s="67" t="s">
        <v>22</v>
      </c>
      <c r="BB40" s="67" t="s">
        <v>22</v>
      </c>
      <c r="BC40" s="30"/>
      <c r="BD40" s="72"/>
      <c r="BE40" s="53" t="str">
        <f>$B$17</f>
        <v>Giovanazzi</v>
      </c>
      <c r="BF40" s="30">
        <f>COUNTIF(AL25:BB42, BE40)</f>
        <v>0</v>
      </c>
      <c r="BG40" s="30">
        <f>COUNTIF(AL43:BB44,BE40)</f>
        <v>0</v>
      </c>
      <c r="BH40" s="30">
        <f>COUNTIF(AL45:BB46,BE40)</f>
        <v>0</v>
      </c>
      <c r="BI40" s="30"/>
      <c r="BJ40" s="72"/>
      <c r="BK40" s="53" t="str">
        <f>$B$17</f>
        <v>Giovanazzi</v>
      </c>
      <c r="BL40" s="30">
        <f>SUM((BF40/BF47)*100)</f>
        <v>0</v>
      </c>
      <c r="BM40" s="30">
        <f>SUM((BG40/BG47)*100)</f>
        <v>0</v>
      </c>
      <c r="BN40" s="30">
        <f>SUM((BH40/BH47)*100)</f>
        <v>0</v>
      </c>
      <c r="BP40" s="83"/>
      <c r="BQ40" s="74" t="s">
        <v>64</v>
      </c>
      <c r="BR40" s="66" t="s">
        <v>7</v>
      </c>
      <c r="BS40" s="67" t="s">
        <v>17</v>
      </c>
      <c r="BT40" s="67" t="s">
        <v>17</v>
      </c>
      <c r="BU40" s="67" t="s">
        <v>32</v>
      </c>
      <c r="BV40" s="67" t="s">
        <v>32</v>
      </c>
      <c r="BW40" s="67" t="s">
        <v>32</v>
      </c>
      <c r="BX40" s="67" t="s">
        <v>32</v>
      </c>
      <c r="BY40" s="67" t="s">
        <v>32</v>
      </c>
      <c r="BZ40" s="67" t="s">
        <v>32</v>
      </c>
      <c r="CA40" s="67" t="s">
        <v>32</v>
      </c>
      <c r="CB40" s="67" t="s">
        <v>32</v>
      </c>
      <c r="CC40" s="67" t="s">
        <v>22</v>
      </c>
      <c r="CD40" s="67" t="s">
        <v>22</v>
      </c>
      <c r="CE40" s="67" t="s">
        <v>22</v>
      </c>
      <c r="CF40" s="67" t="s">
        <v>22</v>
      </c>
      <c r="CG40" s="67" t="s">
        <v>22</v>
      </c>
      <c r="CH40" s="68" t="s">
        <v>22</v>
      </c>
      <c r="CI40" s="30"/>
      <c r="CJ40" s="72"/>
      <c r="CK40" s="53" t="str">
        <f>$B$17</f>
        <v>Giovanazzi</v>
      </c>
      <c r="CL40" s="30">
        <f>COUNTIF(BR25:CH42, CK40)</f>
        <v>1</v>
      </c>
      <c r="CM40" s="30">
        <f>COUNTIF(BR43:CH44,CK40)</f>
        <v>0</v>
      </c>
      <c r="CN40" s="30">
        <f>COUNTIF(BR45:CH46,CK40)</f>
        <v>0</v>
      </c>
      <c r="CO40" s="30"/>
      <c r="CP40" s="72"/>
      <c r="CQ40" s="53" t="str">
        <f>$B$17</f>
        <v>Giovanazzi</v>
      </c>
      <c r="CR40" s="30">
        <f>SUM((CL40/CL47)*100)</f>
        <v>1.1764705882352942</v>
      </c>
      <c r="CS40" s="30">
        <f>SUM((CM40/CM47)*100)</f>
        <v>0</v>
      </c>
      <c r="CT40" s="30">
        <f>SUM((CN40/CN47)*100)</f>
        <v>0</v>
      </c>
      <c r="CV40" s="30"/>
      <c r="CW40" s="30"/>
      <c r="CX40" s="53" t="str">
        <f>$B$17</f>
        <v>Giovanazzi</v>
      </c>
      <c r="CY40" s="30">
        <f t="shared" si="35"/>
        <v>1</v>
      </c>
      <c r="CZ40" s="30">
        <f t="shared" si="36"/>
        <v>0</v>
      </c>
      <c r="DA40" s="30">
        <f t="shared" si="37"/>
        <v>0</v>
      </c>
      <c r="DB40" s="30"/>
      <c r="DC40" s="72"/>
      <c r="DD40" s="53" t="str">
        <f>$B$17</f>
        <v>Giovanazzi</v>
      </c>
      <c r="DE40" s="30">
        <f>SUM((CY40/CY47)*100)</f>
        <v>0.39215686274509803</v>
      </c>
      <c r="DF40" s="30">
        <f>SUM((CZ40/CZ47)*100)</f>
        <v>0</v>
      </c>
      <c r="DG40" s="30">
        <f>SUM((DA40/DA47)*100)</f>
        <v>0</v>
      </c>
    </row>
    <row r="41" spans="4:111" ht="15.75" x14ac:dyDescent="0.5">
      <c r="D41" s="113"/>
      <c r="E41" s="75" t="s">
        <v>58</v>
      </c>
      <c r="F41" s="70">
        <f>SUM(VLOOKUP($D$2,$D$2:$BL$18,MATCH(F40,$D$1:$BL$1,0),FALSE))</f>
        <v>66</v>
      </c>
      <c r="G41" s="76">
        <f>SUM(VLOOKUP($D$3,$D$2:$BL$18,MATCH(G40,$D$1:$BL$1,0),FALSE))</f>
        <v>72</v>
      </c>
      <c r="H41" s="76">
        <f>SUM(VLOOKUP($D$4,$D$2:$BL$18,MATCH(H40,$D$1:$BL$1,0),FALSE))</f>
        <v>80</v>
      </c>
      <c r="I41" s="76">
        <f>SUM(VLOOKUP($D$5,$D$2:$BL$18,MATCH(I40,$D$1:$BL$1,0),FALSE))</f>
        <v>42</v>
      </c>
      <c r="J41" s="76">
        <f>SUM(VLOOKUP($D$6,$D$2:$BL$18,MATCH(J40,$D$1:$BL$1,0),FALSE))</f>
        <v>56</v>
      </c>
      <c r="K41" s="76">
        <f>SUM(VLOOKUP($D$7,$D$2:$BL$18,MATCH(K40,$D$1:$BL$1,0),FALSE))</f>
        <v>70</v>
      </c>
      <c r="L41" s="76">
        <f>SUM(VLOOKUP($D$8,$D$2:$BL$18,MATCH(L40,$D$1:$BL$1,0),FALSE))</f>
        <v>80</v>
      </c>
      <c r="M41" s="76">
        <f>SUM(VLOOKUP($D$9,$D$2:$BL$18,MATCH(M40,$D$1:$BL$1,0),FALSE))</f>
        <v>27</v>
      </c>
      <c r="N41" s="76">
        <f>SUM(VLOOKUP($D$10,$D$2:$BL$18,MATCH(N40,$D$1:$BL$1,0),FALSE))</f>
        <v>75</v>
      </c>
      <c r="O41" s="76">
        <f>SUM(VLOOKUP($D$11,$D$2:$BL$18,MATCH(O40,$D$1:$BL$1,0),FALSE))</f>
        <v>76</v>
      </c>
      <c r="P41" s="76">
        <f>SUM(VLOOKUP($D$12,$D$2:$BL$18,MATCH(P40,$D$1:$BL$1,0),FALSE))</f>
        <v>53</v>
      </c>
      <c r="Q41" s="76">
        <f>SUM(VLOOKUP($D$13,$D$2:$BL$18,MATCH(Q40,$D$1:$BL$1,0),FALSE))</f>
        <v>75</v>
      </c>
      <c r="R41" s="76">
        <f>SUM(VLOOKUP($D$14,$D$2:$BL$18,MATCH(R40,$D$1:$BL$1,0),FALSE))</f>
        <v>70</v>
      </c>
      <c r="S41" s="76">
        <f>SUM(VLOOKUP($D$15,$D$2:$BL$18,MATCH(S40,$D$1:$BL$1,0),FALSE))</f>
        <v>40</v>
      </c>
      <c r="T41" s="76">
        <f>SUM(VLOOKUP($D$16,$D$2:$BL$18,MATCH(T40,$D$1:$BL$1,0),FALSE))</f>
        <v>51</v>
      </c>
      <c r="U41" s="76">
        <f>SUM(VLOOKUP($D$17,$D$2:$BL$18,MATCH(U40,$D$1:$BL$1,0),FALSE))</f>
        <v>13</v>
      </c>
      <c r="V41" s="29">
        <f>SUM(VLOOKUP($D$18,$D$2:$BL$18,MATCH(V40,$D$1:$BL$1,0),FALSE))</f>
        <v>68</v>
      </c>
      <c r="W41" s="117" t="str">
        <f>$A$18</f>
        <v>Haas</v>
      </c>
      <c r="X41" s="66">
        <f>COUNTIF(F25:V42, W41)</f>
        <v>0</v>
      </c>
      <c r="Y41" s="103" t="str">
        <f>$B$18</f>
        <v>Grosjean</v>
      </c>
      <c r="Z41" s="99">
        <f>COUNTIF(F25:V42, Y41)</f>
        <v>0</v>
      </c>
      <c r="AA41" s="99">
        <f>COUNTIF(F43:V44,Y41)</f>
        <v>0</v>
      </c>
      <c r="AB41" s="99">
        <f>COUNTIF(F45:V46,Y41)</f>
        <v>0</v>
      </c>
      <c r="AC41" s="55" t="str">
        <f>$A$18</f>
        <v>Haas</v>
      </c>
      <c r="AD41" s="66">
        <f>SUM((X41/X47)*100)</f>
        <v>0</v>
      </c>
      <c r="AE41" s="103" t="str">
        <f>$B$18</f>
        <v>Grosjean</v>
      </c>
      <c r="AF41" s="99">
        <f>SUM((Z41/Z47)*100)</f>
        <v>0</v>
      </c>
      <c r="AG41" s="99">
        <f>SUM((AA41/AA47)*100)</f>
        <v>0</v>
      </c>
      <c r="AH41" s="99">
        <f>SUM((AB41/AB47)*100)</f>
        <v>0</v>
      </c>
      <c r="AJ41" s="83"/>
      <c r="AK41" s="81" t="s">
        <v>58</v>
      </c>
      <c r="AL41" s="70">
        <f>SUM(VLOOKUP($D$2,$D$2:$BL$18,MATCH(AL40,$D$1:$BL$1,0),FALSE))</f>
        <v>49</v>
      </c>
      <c r="AM41" s="76">
        <f>SUM(VLOOKUP($D$3,$D$2:$BL$18,MATCH(AM40,$D$1:$BL$1,0),FALSE))</f>
        <v>31</v>
      </c>
      <c r="AN41" s="76">
        <f>SUM(VLOOKUP($D$4,$D$2:$BL$18,MATCH(AN40,$D$1:$BL$1,0),FALSE))</f>
        <v>10</v>
      </c>
      <c r="AO41" s="76">
        <f>SUM(VLOOKUP($D$5,$D$2:$BL$18,MATCH(AO40,$D$1:$BL$1,0),FALSE))</f>
        <v>7</v>
      </c>
      <c r="AP41" s="76">
        <f>SUM(VLOOKUP($D$6,$D$2:$BL$18,MATCH(AP40,$D$1:$BL$1,0),FALSE))</f>
        <v>27</v>
      </c>
      <c r="AQ41" s="76">
        <f>SUM(VLOOKUP($D$7,$D$2:$BL$18,MATCH(AQ40,$D$1:$BL$1,0),FALSE))</f>
        <v>43</v>
      </c>
      <c r="AR41" s="76">
        <f>SUM(VLOOKUP($D$8,$D$2:$BL$18,MATCH(AR40,$D$1:$BL$1,0),FALSE))</f>
        <v>27</v>
      </c>
      <c r="AS41" s="76">
        <f>SUM(VLOOKUP($D$9,$D$2:$BL$18,MATCH(AS40,$D$1:$BL$1,0),FALSE))</f>
        <v>34</v>
      </c>
      <c r="AT41" s="76">
        <f>SUM(VLOOKUP($D$10,$D$2:$BL$18,MATCH(AT40,$D$1:$BL$1,0),FALSE))</f>
        <v>30</v>
      </c>
      <c r="AU41" s="76">
        <f>SUM(VLOOKUP($D$11,$D$2:$BL$18,MATCH(AU40,$D$1:$BL$1,0),FALSE))</f>
        <v>25</v>
      </c>
      <c r="AV41" s="76">
        <f>SUM(VLOOKUP($D$12,$D$2:$BL$18,MATCH(AV40,$D$1:$BL$1,0),FALSE))</f>
        <v>44</v>
      </c>
      <c r="AW41" s="76">
        <f>SUM(VLOOKUP($D$13,$D$2:$BL$18,MATCH(AW40,$D$1:$BL$1,0),FALSE))</f>
        <v>22</v>
      </c>
      <c r="AX41" s="76">
        <f>SUM(VLOOKUP($D$14,$D$2:$BL$18,MATCH(AX40,$D$1:$BL$1,0),FALSE))</f>
        <v>31</v>
      </c>
      <c r="AY41" s="76">
        <f>SUM(VLOOKUP($D$15,$D$2:$BL$18,MATCH(AY40,$D$1:$BL$1,0),FALSE))</f>
        <v>1</v>
      </c>
      <c r="AZ41" s="76">
        <f>SUM(VLOOKUP($D$16,$D$2:$BL$18,MATCH(AZ40,$D$1:$BL$1,0),FALSE))</f>
        <v>19</v>
      </c>
      <c r="BA41" s="76">
        <f>SUM(VLOOKUP($D$17,$D$2:$BL$18,MATCH(BA40,$D$1:$BL$1,0),FALSE))</f>
        <v>53</v>
      </c>
      <c r="BB41" s="29">
        <f>SUM(VLOOKUP($D$18,$D$2:$BL$18,MATCH(BB40,$D$1:$BL$1,0),FALSE))</f>
        <v>34</v>
      </c>
      <c r="BC41" s="55" t="str">
        <f>$A$18</f>
        <v>Haas</v>
      </c>
      <c r="BD41" s="66">
        <f>COUNTIF(AL25:BB42, BC41)</f>
        <v>0</v>
      </c>
      <c r="BE41" s="103" t="str">
        <f>$B$18</f>
        <v>Grosjean</v>
      </c>
      <c r="BF41" s="99">
        <f>COUNTIF(AL25:BB42, BE41)</f>
        <v>1</v>
      </c>
      <c r="BG41" s="99">
        <f>COUNTIF(AL43:BB44,BE41)</f>
        <v>0</v>
      </c>
      <c r="BH41" s="99">
        <f>COUNTIF(AL45:BB46,BE41)</f>
        <v>0</v>
      </c>
      <c r="BI41" s="55" t="str">
        <f>$A$18</f>
        <v>Haas</v>
      </c>
      <c r="BJ41" s="66">
        <f>SUM((BD41/BD47)*100)</f>
        <v>0</v>
      </c>
      <c r="BK41" s="103" t="str">
        <f>$B$18</f>
        <v>Grosjean</v>
      </c>
      <c r="BL41" s="99">
        <f>SUM((BF41/BF47)*100)</f>
        <v>1.1764705882352942</v>
      </c>
      <c r="BM41" s="99">
        <f>SUM((BG41/BG47)*100)</f>
        <v>0</v>
      </c>
      <c r="BN41" s="99">
        <f>SUM((BH41/BH47)*100)</f>
        <v>0</v>
      </c>
      <c r="BP41" s="83"/>
      <c r="BQ41" s="81" t="s">
        <v>58</v>
      </c>
      <c r="BR41" s="70">
        <f>SUM(VLOOKUP($D$2,$D$2:$BL$18,MATCH(BR40,$D$1:$BL$1,0),FALSE))</f>
        <v>42</v>
      </c>
      <c r="BS41" s="76">
        <f>SUM(VLOOKUP($D$3,$D$2:$BL$18,MATCH(BS40,$D$1:$BL$1,0),FALSE))</f>
        <v>31</v>
      </c>
      <c r="BT41" s="76">
        <f>SUM(VLOOKUP($D$4,$D$2:$BL$18,MATCH(BT40,$D$1:$BL$1,0),FALSE))</f>
        <v>10</v>
      </c>
      <c r="BU41" s="76">
        <f>SUM(VLOOKUP($D$5,$D$2:$BL$18,MATCH(BU40,$D$1:$BL$1,0),FALSE))</f>
        <v>7</v>
      </c>
      <c r="BV41" s="76">
        <f>SUM(VLOOKUP($D$6,$D$2:$BL$18,MATCH(BV40,$D$1:$BL$1,0),FALSE))</f>
        <v>27</v>
      </c>
      <c r="BW41" s="76">
        <f>SUM(VLOOKUP($D$7,$D$2:$BL$18,MATCH(BW40,$D$1:$BL$1,0),FALSE))</f>
        <v>43</v>
      </c>
      <c r="BX41" s="76">
        <f>SUM(VLOOKUP($D$8,$D$2:$BL$18,MATCH(BX40,$D$1:$BL$1,0),FALSE))</f>
        <v>27</v>
      </c>
      <c r="BY41" s="76">
        <f>SUM(VLOOKUP($D$9,$D$2:$BL$18,MATCH(BY40,$D$1:$BL$1,0),FALSE))</f>
        <v>34</v>
      </c>
      <c r="BZ41" s="76">
        <f>SUM(VLOOKUP($D$10,$D$2:$BL$18,MATCH(BZ40,$D$1:$BL$1,0),FALSE))</f>
        <v>30</v>
      </c>
      <c r="CA41" s="76">
        <f>SUM(VLOOKUP($D$11,$D$2:$BL$18,MATCH(CA40,$D$1:$BL$1,0),FALSE))</f>
        <v>25</v>
      </c>
      <c r="CB41" s="76">
        <f>SUM(VLOOKUP($D$12,$D$2:$BL$18,MATCH(CB40,$D$1:$BL$1,0),FALSE))</f>
        <v>44</v>
      </c>
      <c r="CC41" s="76">
        <f>SUM(VLOOKUP($D$13,$D$2:$BL$18,MATCH(CC40,$D$1:$BL$1,0),FALSE))</f>
        <v>22</v>
      </c>
      <c r="CD41" s="76">
        <f>SUM(VLOOKUP($D$14,$D$2:$BL$18,MATCH(CD40,$D$1:$BL$1,0),FALSE))</f>
        <v>31</v>
      </c>
      <c r="CE41" s="76">
        <f>SUM(VLOOKUP($D$15,$D$2:$BL$18,MATCH(CE40,$D$1:$BL$1,0),FALSE))</f>
        <v>1</v>
      </c>
      <c r="CF41" s="76">
        <f>SUM(VLOOKUP($D$16,$D$2:$BL$18,MATCH(CF40,$D$1:$BL$1,0),FALSE))</f>
        <v>19</v>
      </c>
      <c r="CG41" s="76">
        <f>SUM(VLOOKUP($D$17,$D$2:$BL$18,MATCH(CG40,$D$1:$BL$1,0),FALSE))</f>
        <v>53</v>
      </c>
      <c r="CH41" s="29">
        <f>SUM(VLOOKUP($D$18,$D$2:$BL$18,MATCH(CH40,$D$1:$BL$1,0),FALSE))</f>
        <v>34</v>
      </c>
      <c r="CI41" s="55" t="str">
        <f>$A$18</f>
        <v>Haas</v>
      </c>
      <c r="CJ41" s="66">
        <f>COUNTIF(BR25:CH42, CI41)</f>
        <v>0</v>
      </c>
      <c r="CK41" s="103" t="str">
        <f>$B$18</f>
        <v>Grosjean</v>
      </c>
      <c r="CL41" s="99">
        <f>COUNTIF(BR25:CH42, CK41)</f>
        <v>0</v>
      </c>
      <c r="CM41" s="99">
        <f>COUNTIF(BR43:CH44,CK41)</f>
        <v>0</v>
      </c>
      <c r="CN41" s="99">
        <f>COUNTIF(BR45:CH46,CK41)</f>
        <v>0</v>
      </c>
      <c r="CO41" s="55" t="str">
        <f>$A$18</f>
        <v>Haas</v>
      </c>
      <c r="CP41" s="66">
        <f>SUM((CJ41/CJ47)*100)</f>
        <v>0</v>
      </c>
      <c r="CQ41" s="103" t="str">
        <f>$B$18</f>
        <v>Grosjean</v>
      </c>
      <c r="CR41" s="99">
        <f>SUM((CL41/CL47)*100)</f>
        <v>0</v>
      </c>
      <c r="CS41" s="99">
        <f>SUM((CM41/CM47)*100)</f>
        <v>0</v>
      </c>
      <c r="CT41" s="99">
        <f>SUM((CN41/CN47)*100)</f>
        <v>0</v>
      </c>
      <c r="CV41" s="55" t="str">
        <f>$A$18</f>
        <v>Haas</v>
      </c>
      <c r="CW41" s="99">
        <f>SUM(X41,BD41,CJ41)</f>
        <v>0</v>
      </c>
      <c r="CX41" s="103" t="str">
        <f>$B$18</f>
        <v>Grosjean</v>
      </c>
      <c r="CY41" s="99">
        <f t="shared" si="35"/>
        <v>1</v>
      </c>
      <c r="CZ41" s="99">
        <f t="shared" si="36"/>
        <v>0</v>
      </c>
      <c r="DA41" s="99">
        <f t="shared" si="37"/>
        <v>0</v>
      </c>
      <c r="DB41" s="55" t="str">
        <f>$A$18</f>
        <v>Haas</v>
      </c>
      <c r="DC41" s="66">
        <f>SUM((CW41/CW47)*100)</f>
        <v>0</v>
      </c>
      <c r="DD41" s="103" t="str">
        <f>$B$18</f>
        <v>Grosjean</v>
      </c>
      <c r="DE41" s="99">
        <f>SUM((CY41/CY47)*100)</f>
        <v>0.39215686274509803</v>
      </c>
      <c r="DF41" s="99">
        <f>SUM((CZ41/CZ47)*100)</f>
        <v>0</v>
      </c>
      <c r="DG41" s="99">
        <f>SUM((DA41/DA47)*100)</f>
        <v>0</v>
      </c>
    </row>
    <row r="42" spans="4:111" ht="16.149999999999999" thickBot="1" x14ac:dyDescent="0.55000000000000004">
      <c r="D42" s="113"/>
      <c r="E42" s="91" t="s">
        <v>1</v>
      </c>
      <c r="F42" s="72">
        <f>SUM(VLOOKUP($D$2,$BM$2:$CQ$18,MATCH(F40,$BM$1:$CQ$1,0),FALSE))</f>
        <v>32.200000000000003</v>
      </c>
      <c r="G42" s="73">
        <f>SUM(VLOOKUP($D$3,$BM$2:$CQ$18,MATCH(G40,$BM$1:$CQ$1,0),FALSE))</f>
        <v>32.200000000000003</v>
      </c>
      <c r="H42" s="73">
        <f>SUM(VLOOKUP($D$4,$BM$2:$CQ$18,MATCH(H40,$BM$1:$CQ$1,0),FALSE))</f>
        <v>32.200000000000003</v>
      </c>
      <c r="I42" s="73">
        <f>SUM(VLOOKUP($D$5,$BM$2:$CQ$18,MATCH(I40,$BM$1:$CQ$1,0),FALSE))</f>
        <v>32.299999999999997</v>
      </c>
      <c r="J42" s="73">
        <f>SUM(VLOOKUP($D$6,$BM$2:$CQ$18,MATCH(J40,$BM$1:$CQ$1,0),FALSE))</f>
        <v>32.299999999999997</v>
      </c>
      <c r="K42" s="73">
        <f>SUM(VLOOKUP($D$7,$BM$2:$CQ$18,MATCH(K40,$BM$1:$CQ$1,0),FALSE))</f>
        <v>32.299999999999997</v>
      </c>
      <c r="L42" s="73">
        <f>SUM(VLOOKUP($D$8,$BM$2:$CQ$18,MATCH(L40,$BM$1:$CQ$1,0),FALSE))</f>
        <v>32.299999999999997</v>
      </c>
      <c r="M42" s="73">
        <f>SUM(VLOOKUP($D$9,$BM$2:$CQ$18,MATCH(M40,$BM$1:$CQ$1,0),FALSE))</f>
        <v>32.299999999999997</v>
      </c>
      <c r="N42" s="73">
        <f>SUM(VLOOKUP($D$10,$BM$2:$CQ$18,MATCH(N40,$BM$1:$CQ$1,0),FALSE))</f>
        <v>32.299999999999997</v>
      </c>
      <c r="O42" s="73">
        <f>SUM(VLOOKUP($D$11,$BM$2:$CQ$18,MATCH(O40,$BM$1:$CQ$1,0),FALSE))</f>
        <v>32.299999999999997</v>
      </c>
      <c r="P42" s="73">
        <f>SUM(VLOOKUP($D$12,$BM$2:$CQ$18,MATCH(P40,$BM$1:$CQ$1,0),FALSE))</f>
        <v>32.299999999999997</v>
      </c>
      <c r="Q42" s="73">
        <f>SUM(VLOOKUP($D$13,$BM$2:$CQ$18,MATCH(Q40,$BM$1:$CQ$1,0),FALSE))</f>
        <v>32.4</v>
      </c>
      <c r="R42" s="73">
        <f>SUM(VLOOKUP($D$14,$BM$2:$CQ$18,MATCH(R40,$BM$1:$CQ$1,0),FALSE))</f>
        <v>32.4</v>
      </c>
      <c r="S42" s="73">
        <f>SUM(VLOOKUP($D$15,$BM$2:$CQ$18,MATCH(S40,$BM$1:$CQ$1,0),FALSE))</f>
        <v>32.4</v>
      </c>
      <c r="T42" s="73">
        <f>SUM(VLOOKUP($D$16,$BM$2:$CQ$18,MATCH(T40,$BM$1:$CQ$1,0),FALSE))</f>
        <v>32.4</v>
      </c>
      <c r="U42" s="73">
        <f>SUM(VLOOKUP($D$17,$BM$2:$CQ$18,MATCH(U40,$BM$1:$CQ$1,0),FALSE))</f>
        <v>32.4</v>
      </c>
      <c r="V42" s="63">
        <f>SUM(VLOOKUP($D$18,$BM$2:$CQ$18,MATCH(V40,$BM$1:$CQ$1,0),FALSE))</f>
        <v>32.299999999999997</v>
      </c>
      <c r="W42" s="63"/>
      <c r="X42" s="72"/>
      <c r="Y42" s="104" t="str">
        <f>$B$19</f>
        <v>Magnussen</v>
      </c>
      <c r="Z42" s="30">
        <f>COUNTIF(F25:V42, Y42)</f>
        <v>0</v>
      </c>
      <c r="AA42" s="30">
        <f>COUNTIF(F43:V44,Y42)</f>
        <v>0</v>
      </c>
      <c r="AB42" s="30">
        <f>COUNTIF(F45:V46,Y42)</f>
        <v>0</v>
      </c>
      <c r="AC42" s="30"/>
      <c r="AD42" s="72"/>
      <c r="AE42" s="104" t="str">
        <f>$B$19</f>
        <v>Magnussen</v>
      </c>
      <c r="AF42" s="30">
        <f>SUM((Z42/Z47)*100)</f>
        <v>0</v>
      </c>
      <c r="AG42" s="30">
        <f>SUM((AA42/AA47)*100)</f>
        <v>0</v>
      </c>
      <c r="AH42" s="30">
        <f>SUM((AB42/AB47)*100)</f>
        <v>0</v>
      </c>
      <c r="AJ42" s="83"/>
      <c r="AK42" s="82" t="s">
        <v>1</v>
      </c>
      <c r="AL42" s="72">
        <f>SUM(VLOOKUP($D$2,$BM$2:$CQ$18,MATCH(AL40,$BM$1:$CQ$1,0),FALSE))</f>
        <v>14.9</v>
      </c>
      <c r="AM42" s="73">
        <f>SUM(VLOOKUP($D$3,$BM$2:$CQ$18,MATCH(AM40,$BM$1:$CQ$1,0),FALSE))</f>
        <v>0</v>
      </c>
      <c r="AN42" s="73">
        <f>SUM(VLOOKUP($D$4,$BM$2:$CQ$18,MATCH(AN40,$BM$1:$CQ$1,0),FALSE))</f>
        <v>0</v>
      </c>
      <c r="AO42" s="73">
        <f>SUM(VLOOKUP($D$5,$BM$2:$CQ$18,MATCH(AO40,$BM$1:$CQ$1,0),FALSE))</f>
        <v>0</v>
      </c>
      <c r="AP42" s="73">
        <f>SUM(VLOOKUP($D$6,$BM$2:$CQ$18,MATCH(AP40,$BM$1:$CQ$1,0),FALSE))</f>
        <v>10.9</v>
      </c>
      <c r="AQ42" s="73">
        <f>SUM(VLOOKUP($D$7,$BM$2:$CQ$18,MATCH(AQ40,$BM$1:$CQ$1,0),FALSE))</f>
        <v>0</v>
      </c>
      <c r="AR42" s="73">
        <f>SUM(VLOOKUP($D$8,$BM$2:$CQ$18,MATCH(AR40,$BM$1:$CQ$1,0),FALSE))</f>
        <v>11.1</v>
      </c>
      <c r="AS42" s="73">
        <f>SUM(VLOOKUP($D$9,$BM$2:$CQ$18,MATCH(AS40,$BM$1:$CQ$1,0),FALSE))</f>
        <v>11.1</v>
      </c>
      <c r="AT42" s="73">
        <f>SUM(VLOOKUP($D$10,$BM$2:$CQ$18,MATCH(AT40,$BM$1:$CQ$1,0),FALSE))</f>
        <v>11</v>
      </c>
      <c r="AU42" s="73">
        <f>SUM(VLOOKUP($D$11,$BM$2:$CQ$18,MATCH(AU40,$BM$1:$CQ$1,0),FALSE))</f>
        <v>11</v>
      </c>
      <c r="AV42" s="73">
        <f>SUM(VLOOKUP($D$12,$BM$2:$CQ$18,MATCH(AV40,$BM$1:$CQ$1,0),FALSE))</f>
        <v>11</v>
      </c>
      <c r="AW42" s="73">
        <f>SUM(VLOOKUP($D$13,$BM$2:$CQ$18,MATCH(AW40,$BM$1:$CQ$1,0),FALSE))</f>
        <v>12.5</v>
      </c>
      <c r="AX42" s="73">
        <f>SUM(VLOOKUP($D$14,$BM$2:$CQ$18,MATCH(AX40,$BM$1:$CQ$1,0),FALSE))</f>
        <v>12.6</v>
      </c>
      <c r="AY42" s="73">
        <f>SUM(VLOOKUP($D$15,$BM$2:$CQ$18,MATCH(AY40,$BM$1:$CQ$1,0),FALSE))</f>
        <v>12.7</v>
      </c>
      <c r="AZ42" s="73">
        <f>SUM(VLOOKUP($D$16,$BM$2:$CQ$18,MATCH(AZ40,$BM$1:$CQ$1,0),FALSE))</f>
        <v>12.7</v>
      </c>
      <c r="BA42" s="73">
        <f>SUM(VLOOKUP($D$17,$BM$2:$CQ$18,MATCH(BA40,$BM$1:$CQ$1,0),FALSE))</f>
        <v>12.6</v>
      </c>
      <c r="BB42" s="63">
        <f>SUM(VLOOKUP($D$18,$BM$2:$CQ$18,MATCH(BB40,$BM$1:$CQ$1,0),FALSE))</f>
        <v>12.6</v>
      </c>
      <c r="BC42" s="30"/>
      <c r="BD42" s="72"/>
      <c r="BE42" s="104" t="str">
        <f>$B$19</f>
        <v>Magnussen</v>
      </c>
      <c r="BF42" s="30">
        <f>COUNTIF(AL25:BB42, BE42)</f>
        <v>0</v>
      </c>
      <c r="BG42" s="30">
        <f>COUNTIF(AL43:BB44,BE42)</f>
        <v>0</v>
      </c>
      <c r="BH42" s="30">
        <f>COUNTIF(AL45:BB46,BE42)</f>
        <v>0</v>
      </c>
      <c r="BI42" s="30"/>
      <c r="BJ42" s="72"/>
      <c r="BK42" s="104" t="str">
        <f>$B$19</f>
        <v>Magnussen</v>
      </c>
      <c r="BL42" s="30">
        <f>SUM((BF42/BF47)*100)</f>
        <v>0</v>
      </c>
      <c r="BM42" s="30">
        <f>SUM((BG42/BG47)*100)</f>
        <v>0</v>
      </c>
      <c r="BN42" s="30">
        <f>SUM((BH42/BH47)*100)</f>
        <v>0</v>
      </c>
      <c r="BP42" s="83"/>
      <c r="BQ42" s="82" t="s">
        <v>1</v>
      </c>
      <c r="BR42" s="72">
        <f>SUM(VLOOKUP($D$2,$BM$2:$CQ$18,MATCH(BR40,$BM$1:$CQ$1,0),FALSE))</f>
        <v>27.4</v>
      </c>
      <c r="BS42" s="73">
        <f>SUM(VLOOKUP($D$3,$BM$2:$CQ$18,MATCH(BS40,$BM$1:$CQ$1,0),FALSE))</f>
        <v>0</v>
      </c>
      <c r="BT42" s="73">
        <f>SUM(VLOOKUP($D$4,$BM$2:$CQ$18,MATCH(BT40,$BM$1:$CQ$1,0),FALSE))</f>
        <v>0</v>
      </c>
      <c r="BU42" s="73">
        <f>SUM(VLOOKUP($D$5,$BM$2:$CQ$18,MATCH(BU40,$BM$1:$CQ$1,0),FALSE))</f>
        <v>0</v>
      </c>
      <c r="BV42" s="73">
        <f>SUM(VLOOKUP($D$6,$BM$2:$CQ$18,MATCH(BV40,$BM$1:$CQ$1,0),FALSE))</f>
        <v>10.9</v>
      </c>
      <c r="BW42" s="73">
        <f>SUM(VLOOKUP($D$7,$BM$2:$CQ$18,MATCH(BW40,$BM$1:$CQ$1,0),FALSE))</f>
        <v>0</v>
      </c>
      <c r="BX42" s="73">
        <f>SUM(VLOOKUP($D$8,$BM$2:$CQ$18,MATCH(BX40,$BM$1:$CQ$1,0),FALSE))</f>
        <v>11.1</v>
      </c>
      <c r="BY42" s="73">
        <f>SUM(VLOOKUP($D$9,$BM$2:$CQ$18,MATCH(BY40,$BM$1:$CQ$1,0),FALSE))</f>
        <v>11.1</v>
      </c>
      <c r="BZ42" s="73">
        <f>SUM(VLOOKUP($D$10,$BM$2:$CQ$18,MATCH(BZ40,$BM$1:$CQ$1,0),FALSE))</f>
        <v>11</v>
      </c>
      <c r="CA42" s="73">
        <f>SUM(VLOOKUP($D$11,$BM$2:$CQ$18,MATCH(CA40,$BM$1:$CQ$1,0),FALSE))</f>
        <v>11</v>
      </c>
      <c r="CB42" s="73">
        <f>SUM(VLOOKUP($D$12,$BM$2:$CQ$18,MATCH(CB40,$BM$1:$CQ$1,0),FALSE))</f>
        <v>11</v>
      </c>
      <c r="CC42" s="73">
        <f>SUM(VLOOKUP($D$13,$BM$2:$CQ$18,MATCH(CC40,$BM$1:$CQ$1,0),FALSE))</f>
        <v>12.5</v>
      </c>
      <c r="CD42" s="73">
        <f>SUM(VLOOKUP($D$14,$BM$2:$CQ$18,MATCH(CD40,$BM$1:$CQ$1,0),FALSE))</f>
        <v>12.6</v>
      </c>
      <c r="CE42" s="73">
        <f>SUM(VLOOKUP($D$15,$BM$2:$CQ$18,MATCH(CE40,$BM$1:$CQ$1,0),FALSE))</f>
        <v>12.7</v>
      </c>
      <c r="CF42" s="73">
        <f>SUM(VLOOKUP($D$16,$BM$2:$CQ$18,MATCH(CF40,$BM$1:$CQ$1,0),FALSE))</f>
        <v>12.7</v>
      </c>
      <c r="CG42" s="73">
        <f>SUM(VLOOKUP($D$17,$BM$2:$CQ$18,MATCH(CG40,$BM$1:$CQ$1,0),FALSE))</f>
        <v>12.6</v>
      </c>
      <c r="CH42" s="63">
        <f>SUM(VLOOKUP($D$18,$BM$2:$CQ$18,MATCH(CH40,$BM$1:$CQ$1,0),FALSE))</f>
        <v>12.6</v>
      </c>
      <c r="CI42" s="30"/>
      <c r="CJ42" s="72"/>
      <c r="CK42" s="104" t="str">
        <f>$B$19</f>
        <v>Magnussen</v>
      </c>
      <c r="CL42" s="30">
        <f>COUNTIF(BR25:CH42, CK42)</f>
        <v>0</v>
      </c>
      <c r="CM42" s="30">
        <f>COUNTIF(BR43:CH44,CK42)</f>
        <v>0</v>
      </c>
      <c r="CN42" s="30">
        <f>COUNTIF(BR45:CH46,CK42)</f>
        <v>0</v>
      </c>
      <c r="CO42" s="30"/>
      <c r="CP42" s="72"/>
      <c r="CQ42" s="104" t="str">
        <f>$B$19</f>
        <v>Magnussen</v>
      </c>
      <c r="CR42" s="30">
        <f>SUM((CL42/CL47)*100)</f>
        <v>0</v>
      </c>
      <c r="CS42" s="30">
        <f>SUM((CM42/CM47)*100)</f>
        <v>0</v>
      </c>
      <c r="CT42" s="30">
        <f>SUM((CN42/CN47)*100)</f>
        <v>0</v>
      </c>
      <c r="CV42" s="30"/>
      <c r="CW42" s="30"/>
      <c r="CX42" s="104" t="str">
        <f>$B$19</f>
        <v>Magnussen</v>
      </c>
      <c r="CY42" s="30">
        <f t="shared" si="35"/>
        <v>0</v>
      </c>
      <c r="CZ42" s="30">
        <f t="shared" si="36"/>
        <v>0</v>
      </c>
      <c r="DA42" s="30">
        <f t="shared" si="37"/>
        <v>0</v>
      </c>
      <c r="DB42" s="30"/>
      <c r="DC42" s="72"/>
      <c r="DD42" s="104" t="str">
        <f>$B$19</f>
        <v>Magnussen</v>
      </c>
      <c r="DE42" s="30">
        <f>SUM((CY42/CY47)*100)</f>
        <v>0</v>
      </c>
      <c r="DF42" s="30">
        <f>SUM((CZ42/CZ47)*100)</f>
        <v>0</v>
      </c>
      <c r="DG42" s="30">
        <f>SUM((DA42/DA47)*100)</f>
        <v>0</v>
      </c>
    </row>
    <row r="43" spans="4:111" ht="15.75" x14ac:dyDescent="0.5">
      <c r="D43" s="113"/>
      <c r="E43" s="74" t="s">
        <v>65</v>
      </c>
      <c r="F43" s="70" t="s">
        <v>23</v>
      </c>
      <c r="G43" s="76" t="s">
        <v>23</v>
      </c>
      <c r="H43" s="76" t="s">
        <v>20</v>
      </c>
      <c r="I43" s="76" t="s">
        <v>20</v>
      </c>
      <c r="J43" s="76" t="s">
        <v>33</v>
      </c>
      <c r="K43" s="76" t="s">
        <v>20</v>
      </c>
      <c r="L43" s="76" t="s">
        <v>20</v>
      </c>
      <c r="M43" s="76" t="s">
        <v>23</v>
      </c>
      <c r="N43" s="76" t="s">
        <v>23</v>
      </c>
      <c r="O43" s="76" t="s">
        <v>35</v>
      </c>
      <c r="P43" s="76" t="s">
        <v>35</v>
      </c>
      <c r="Q43" s="76" t="s">
        <v>20</v>
      </c>
      <c r="R43" s="76" t="s">
        <v>30</v>
      </c>
      <c r="S43" s="76" t="s">
        <v>30</v>
      </c>
      <c r="T43" s="76" t="s">
        <v>30</v>
      </c>
      <c r="U43" s="76" t="s">
        <v>30</v>
      </c>
      <c r="V43" s="29" t="s">
        <v>30</v>
      </c>
      <c r="W43" s="59" t="str">
        <f>$A$20</f>
        <v>Williams</v>
      </c>
      <c r="X43" s="66">
        <f>COUNTIF(F25:V42, W43)</f>
        <v>0</v>
      </c>
      <c r="Y43" s="59" t="str">
        <f>$B$20</f>
        <v>Russell</v>
      </c>
      <c r="Z43" s="99">
        <f>COUNTIF(F25:V42, Y43)</f>
        <v>14</v>
      </c>
      <c r="AA43" s="99">
        <f>COUNTIF(F43:V44,Y43)</f>
        <v>0</v>
      </c>
      <c r="AB43" s="99">
        <f>COUNTIF(F45:V46,Y43)</f>
        <v>0</v>
      </c>
      <c r="AC43" s="59" t="str">
        <f>$A$20</f>
        <v>Williams</v>
      </c>
      <c r="AD43" s="66">
        <f>SUM((X43/X47)*100)</f>
        <v>0</v>
      </c>
      <c r="AE43" s="59" t="str">
        <f>$B$20</f>
        <v>Russell</v>
      </c>
      <c r="AF43" s="99">
        <f>SUM((Z43/Z47)*100)</f>
        <v>16.470588235294116</v>
      </c>
      <c r="AG43" s="99">
        <f>SUM((AA43/AA47)*100)</f>
        <v>0</v>
      </c>
      <c r="AH43" s="99">
        <f>SUM((AB43/AB47)*100)</f>
        <v>0</v>
      </c>
      <c r="AJ43" s="83"/>
      <c r="AK43" s="74" t="s">
        <v>65</v>
      </c>
      <c r="AL43" s="66" t="s">
        <v>23</v>
      </c>
      <c r="AM43" s="67" t="s">
        <v>33</v>
      </c>
      <c r="AN43" s="67" t="s">
        <v>33</v>
      </c>
      <c r="AO43" s="67" t="s">
        <v>35</v>
      </c>
      <c r="AP43" s="67" t="s">
        <v>35</v>
      </c>
      <c r="AQ43" s="67" t="s">
        <v>35</v>
      </c>
      <c r="AR43" s="67" t="s">
        <v>35</v>
      </c>
      <c r="AS43" s="67" t="s">
        <v>23</v>
      </c>
      <c r="AT43" s="67" t="s">
        <v>23</v>
      </c>
      <c r="AU43" s="67" t="s">
        <v>23</v>
      </c>
      <c r="AV43" s="67" t="s">
        <v>23</v>
      </c>
      <c r="AW43" s="67" t="s">
        <v>23</v>
      </c>
      <c r="AX43" s="67" t="s">
        <v>23</v>
      </c>
      <c r="AY43" s="67" t="s">
        <v>23</v>
      </c>
      <c r="AZ43" s="67" t="s">
        <v>30</v>
      </c>
      <c r="BA43" s="67" t="s">
        <v>30</v>
      </c>
      <c r="BB43" s="68" t="s">
        <v>30</v>
      </c>
      <c r="BC43" s="59" t="str">
        <f>$A$20</f>
        <v>Williams</v>
      </c>
      <c r="BD43" s="66">
        <f>COUNTIF(AL25:BB42, BC43)</f>
        <v>0</v>
      </c>
      <c r="BE43" s="59" t="str">
        <f>$B$20</f>
        <v>Russell</v>
      </c>
      <c r="BF43" s="99">
        <f>COUNTIF(AL25:BB42, BE43)</f>
        <v>11</v>
      </c>
      <c r="BG43" s="99">
        <f>COUNTIF(AL43:BB44,BE43)</f>
        <v>0</v>
      </c>
      <c r="BH43" s="99">
        <f>COUNTIF(AL45:BB46,BE43)</f>
        <v>0</v>
      </c>
      <c r="BI43" s="59" t="str">
        <f>$A$20</f>
        <v>Williams</v>
      </c>
      <c r="BJ43" s="66">
        <f>SUM((BD43/BD47)*100)</f>
        <v>0</v>
      </c>
      <c r="BK43" s="59" t="str">
        <f>$B$20</f>
        <v>Russell</v>
      </c>
      <c r="BL43" s="99">
        <f>SUM((BF43/BF47)*100)</f>
        <v>12.941176470588237</v>
      </c>
      <c r="BM43" s="99">
        <f>SUM((BG43/BG47)*100)</f>
        <v>0</v>
      </c>
      <c r="BN43" s="99">
        <f>SUM((BH43/BH47)*100)</f>
        <v>0</v>
      </c>
      <c r="BP43" s="83"/>
      <c r="BQ43" s="74" t="s">
        <v>65</v>
      </c>
      <c r="BR43" s="66" t="s">
        <v>38</v>
      </c>
      <c r="BS43" s="67" t="s">
        <v>38</v>
      </c>
      <c r="BT43" s="67" t="s">
        <v>38</v>
      </c>
      <c r="BU43" s="67" t="s">
        <v>20</v>
      </c>
      <c r="BV43" s="67" t="s">
        <v>20</v>
      </c>
      <c r="BW43" s="67" t="s">
        <v>20</v>
      </c>
      <c r="BX43" s="67" t="s">
        <v>20</v>
      </c>
      <c r="BY43" s="67" t="s">
        <v>20</v>
      </c>
      <c r="BZ43" s="67" t="s">
        <v>20</v>
      </c>
      <c r="CA43" s="67" t="s">
        <v>20</v>
      </c>
      <c r="CB43" s="67" t="s">
        <v>20</v>
      </c>
      <c r="CC43" s="67" t="s">
        <v>20</v>
      </c>
      <c r="CD43" s="67" t="s">
        <v>20</v>
      </c>
      <c r="CE43" s="67" t="s">
        <v>20</v>
      </c>
      <c r="CF43" s="67" t="s">
        <v>20</v>
      </c>
      <c r="CG43" s="67" t="s">
        <v>20</v>
      </c>
      <c r="CH43" s="68" t="s">
        <v>20</v>
      </c>
      <c r="CI43" s="59" t="str">
        <f>$A$20</f>
        <v>Williams</v>
      </c>
      <c r="CJ43" s="66">
        <f>COUNTIF(BR25:CH42, CI43)</f>
        <v>0</v>
      </c>
      <c r="CK43" s="59" t="str">
        <f>$B$20</f>
        <v>Russell</v>
      </c>
      <c r="CL43" s="99">
        <f>COUNTIF(BR25:CH42, CK43)</f>
        <v>2</v>
      </c>
      <c r="CM43" s="99">
        <f>COUNTIF(BR43:CH44,CK43)</f>
        <v>0</v>
      </c>
      <c r="CN43" s="99">
        <f>COUNTIF(BR45:CH46,CK43)</f>
        <v>0</v>
      </c>
      <c r="CO43" s="59" t="str">
        <f>$A$20</f>
        <v>Williams</v>
      </c>
      <c r="CP43" s="66">
        <f>SUM((CJ43/CJ47)*100)</f>
        <v>0</v>
      </c>
      <c r="CQ43" s="59" t="str">
        <f>$B$20</f>
        <v>Russell</v>
      </c>
      <c r="CR43" s="99">
        <f>SUM((CL43/CL47)*100)</f>
        <v>2.3529411764705883</v>
      </c>
      <c r="CS43" s="99">
        <f>SUM((CM43/CM47)*100)</f>
        <v>0</v>
      </c>
      <c r="CT43" s="99">
        <f>SUM((CN43/CN47)*100)</f>
        <v>0</v>
      </c>
      <c r="CV43" s="59" t="str">
        <f>$A$20</f>
        <v>Williams</v>
      </c>
      <c r="CW43" s="99">
        <f>SUM(X43,BD43,CJ43)</f>
        <v>0</v>
      </c>
      <c r="CX43" s="59" t="str">
        <f>$B$20</f>
        <v>Russell</v>
      </c>
      <c r="CY43" s="99">
        <f t="shared" si="35"/>
        <v>27</v>
      </c>
      <c r="CZ43" s="99">
        <f t="shared" si="36"/>
        <v>0</v>
      </c>
      <c r="DA43" s="99">
        <f t="shared" si="37"/>
        <v>0</v>
      </c>
      <c r="DB43" s="59" t="str">
        <f>$A$20</f>
        <v>Williams</v>
      </c>
      <c r="DC43" s="66">
        <f>SUM((CW43/CW47)*100)</f>
        <v>0</v>
      </c>
      <c r="DD43" s="59" t="str">
        <f>$B$20</f>
        <v>Russell</v>
      </c>
      <c r="DE43" s="99">
        <f>SUM((CY43/CY47)*100)</f>
        <v>10.588235294117647</v>
      </c>
      <c r="DF43" s="99">
        <f>SUM((CZ43/CZ47)*100)</f>
        <v>0</v>
      </c>
      <c r="DG43" s="99">
        <f>SUM((DA43/DA47)*100)</f>
        <v>0</v>
      </c>
    </row>
    <row r="44" spans="4:111" ht="16.149999999999999" thickBot="1" x14ac:dyDescent="0.55000000000000004">
      <c r="D44" s="113"/>
      <c r="E44" s="82" t="s">
        <v>58</v>
      </c>
      <c r="F44" s="70">
        <f>SUM(VLOOKUP($D$2,$D$2:$BL$18,MATCH(F43,$D$1:$BL$1,0),FALSE))</f>
        <v>-9</v>
      </c>
      <c r="G44" s="76">
        <f>SUM(VLOOKUP($D$3,$D$2:$BL$18,MATCH(G43,$D$1:$BL$1,0),FALSE))</f>
        <v>13</v>
      </c>
      <c r="H44" s="76">
        <f>SUM(VLOOKUP($D$4,$D$2:$BL$18,MATCH(H43,$D$1:$BL$1,0),FALSE))</f>
        <v>-1</v>
      </c>
      <c r="I44" s="76">
        <f>SUM(VLOOKUP($D$5,$D$2:$BL$18,MATCH(I43,$D$1:$BL$1,0),FALSE))</f>
        <v>25</v>
      </c>
      <c r="J44" s="76">
        <f>SUM(VLOOKUP($D$6,$D$2:$BL$18,MATCH(J43,$D$1:$BL$1,0),FALSE))</f>
        <v>12</v>
      </c>
      <c r="K44" s="76">
        <f>SUM(VLOOKUP($D$7,$D$2:$BL$18,MATCH(K43,$D$1:$BL$1,0),FALSE))</f>
        <v>4</v>
      </c>
      <c r="L44" s="76">
        <f>SUM(VLOOKUP($D$8,$D$2:$BL$18,MATCH(L43,$D$1:$BL$1,0),FALSE))</f>
        <v>20</v>
      </c>
      <c r="M44" s="76">
        <f>SUM(VLOOKUP($D$9,$D$2:$BL$18,MATCH(M43,$D$1:$BL$1,0),FALSE))</f>
        <v>23</v>
      </c>
      <c r="N44" s="76">
        <f>SUM(VLOOKUP($D$10,$D$2:$BL$18,MATCH(N43,$D$1:$BL$1,0),FALSE))</f>
        <v>32</v>
      </c>
      <c r="O44" s="76">
        <f>SUM(VLOOKUP($D$11,$D$2:$BL$18,MATCH(O43,$D$1:$BL$1,0),FALSE))</f>
        <v>-13</v>
      </c>
      <c r="P44" s="76">
        <f>SUM(VLOOKUP($D$12,$D$2:$BL$18,MATCH(P43,$D$1:$BL$1,0),FALSE))</f>
        <v>16</v>
      </c>
      <c r="Q44" s="76">
        <f>SUM(VLOOKUP($D$13,$D$2:$BL$18,MATCH(Q43,$D$1:$BL$1,0),FALSE))</f>
        <v>-3</v>
      </c>
      <c r="R44" s="76">
        <f>SUM(VLOOKUP($D$14,$D$2:$BL$18,MATCH(R43,$D$1:$BL$1,0),FALSE))</f>
        <v>-3</v>
      </c>
      <c r="S44" s="76">
        <f>SUM(VLOOKUP($D$15,$D$2:$BL$18,MATCH(S43,$D$1:$BL$1,0),FALSE))</f>
        <v>15</v>
      </c>
      <c r="T44" s="76">
        <f>SUM(VLOOKUP($D$16,$D$2:$BL$18,MATCH(T43,$D$1:$BL$1,0),FALSE))</f>
        <v>24</v>
      </c>
      <c r="U44" s="76">
        <f>SUM(VLOOKUP($D$17,$D$2:$BL$18,MATCH(U43,$D$1:$BL$1,0),FALSE))</f>
        <v>2</v>
      </c>
      <c r="V44" s="29">
        <f>SUM(VLOOKUP($D$18,$D$2:$BL$18,MATCH(V43,$D$1:$BL$1,0),FALSE))</f>
        <v>14</v>
      </c>
      <c r="W44" s="30"/>
      <c r="X44" s="72"/>
      <c r="Y44" s="60" t="str">
        <f>$B$21</f>
        <v>Latifi</v>
      </c>
      <c r="Z44" s="30">
        <f>COUNTIF(F25:V42, Y44)</f>
        <v>2</v>
      </c>
      <c r="AA44" s="30">
        <f>COUNTIF(F43:V44,Y44)</f>
        <v>0</v>
      </c>
      <c r="AB44" s="30">
        <f>COUNTIF(F45:V46,Y44)</f>
        <v>0</v>
      </c>
      <c r="AC44" s="30"/>
      <c r="AD44" s="72"/>
      <c r="AE44" s="60" t="str">
        <f>$B$21</f>
        <v>Latifi</v>
      </c>
      <c r="AF44" s="30">
        <f>SUM((Z44/Z47)*100)</f>
        <v>2.3529411764705883</v>
      </c>
      <c r="AG44" s="30">
        <f>SUM((AA44/AA47)*100)</f>
        <v>0</v>
      </c>
      <c r="AH44" s="30">
        <f>SUM((AB44/AB47)*100)</f>
        <v>0</v>
      </c>
      <c r="AJ44" s="83"/>
      <c r="AK44" s="82" t="s">
        <v>58</v>
      </c>
      <c r="AL44" s="70">
        <f>SUM(VLOOKUP($D$2,$D$2:$BL$18,MATCH(AL43,$D$1:$BL$1,0),FALSE))</f>
        <v>-9</v>
      </c>
      <c r="AM44" s="76">
        <f>SUM(VLOOKUP($D$3,$D$2:$BL$18,MATCH(AM43,$D$1:$BL$1,0),FALSE))</f>
        <v>23</v>
      </c>
      <c r="AN44" s="76">
        <f>SUM(VLOOKUP($D$4,$D$2:$BL$18,MATCH(AN43,$D$1:$BL$1,0),FALSE))</f>
        <v>11</v>
      </c>
      <c r="AO44" s="76">
        <f>SUM(VLOOKUP($D$5,$D$2:$BL$18,MATCH(AO43,$D$1:$BL$1,0),FALSE))</f>
        <v>10</v>
      </c>
      <c r="AP44" s="76">
        <f>SUM(VLOOKUP($D$6,$D$2:$BL$18,MATCH(AP43,$D$1:$BL$1,0),FALSE))</f>
        <v>20</v>
      </c>
      <c r="AQ44" s="76">
        <f>SUM(VLOOKUP($D$7,$D$2:$BL$18,MATCH(AQ43,$D$1:$BL$1,0),FALSE))</f>
        <v>37</v>
      </c>
      <c r="AR44" s="76">
        <f>SUM(VLOOKUP($D$8,$D$2:$BL$18,MATCH(AR43,$D$1:$BL$1,0),FALSE))</f>
        <v>16</v>
      </c>
      <c r="AS44" s="76">
        <f>SUM(VLOOKUP($D$9,$D$2:$BL$18,MATCH(AS43,$D$1:$BL$1,0),FALSE))</f>
        <v>23</v>
      </c>
      <c r="AT44" s="76">
        <f>SUM(VLOOKUP($D$10,$D$2:$BL$18,MATCH(AT43,$D$1:$BL$1,0),FALSE))</f>
        <v>32</v>
      </c>
      <c r="AU44" s="76">
        <f>SUM(VLOOKUP($D$11,$D$2:$BL$18,MATCH(AU43,$D$1:$BL$1,0),FALSE))</f>
        <v>25</v>
      </c>
      <c r="AV44" s="76">
        <f>SUM(VLOOKUP($D$12,$D$2:$BL$18,MATCH(AV43,$D$1:$BL$1,0),FALSE))</f>
        <v>50</v>
      </c>
      <c r="AW44" s="76">
        <f>SUM(VLOOKUP($D$13,$D$2:$BL$18,MATCH(AW43,$D$1:$BL$1,0),FALSE))</f>
        <v>11</v>
      </c>
      <c r="AX44" s="76">
        <f>SUM(VLOOKUP($D$14,$D$2:$BL$18,MATCH(AX43,$D$1:$BL$1,0),FALSE))</f>
        <v>34</v>
      </c>
      <c r="AY44" s="76">
        <f>SUM(VLOOKUP($D$15,$D$2:$BL$18,MATCH(AY43,$D$1:$BL$1,0),FALSE))</f>
        <v>6</v>
      </c>
      <c r="AZ44" s="76">
        <f>SUM(VLOOKUP($D$16,$D$2:$BL$18,MATCH(AZ43,$D$1:$BL$1,0),FALSE))</f>
        <v>24</v>
      </c>
      <c r="BA44" s="76">
        <f>SUM(VLOOKUP($D$17,$D$2:$BL$18,MATCH(BA43,$D$1:$BL$1,0),FALSE))</f>
        <v>2</v>
      </c>
      <c r="BB44" s="29">
        <f>SUM(VLOOKUP($D$18,$D$2:$BL$18,MATCH(BB43,$D$1:$BL$1,0),FALSE))</f>
        <v>14</v>
      </c>
      <c r="BC44" s="30"/>
      <c r="BD44" s="72"/>
      <c r="BE44" s="60" t="str">
        <f>$B$21</f>
        <v>Latifi</v>
      </c>
      <c r="BF44" s="30">
        <f>COUNTIF(AL25:BB42, BE44)</f>
        <v>5</v>
      </c>
      <c r="BG44" s="30">
        <f>COUNTIF(AL43:BB44,BE44)</f>
        <v>0</v>
      </c>
      <c r="BH44" s="30">
        <f>COUNTIF(AL45:BB46,BE44)</f>
        <v>0</v>
      </c>
      <c r="BI44" s="30"/>
      <c r="BJ44" s="72"/>
      <c r="BK44" s="60" t="str">
        <f>$B$21</f>
        <v>Latifi</v>
      </c>
      <c r="BL44" s="30">
        <f>SUM((BF44/BF47)*100)</f>
        <v>5.8823529411764701</v>
      </c>
      <c r="BM44" s="30">
        <f>SUM((BG44/BG47)*100)</f>
        <v>0</v>
      </c>
      <c r="BN44" s="30">
        <f>SUM((BH44/BH47)*100)</f>
        <v>0</v>
      </c>
      <c r="BP44" s="83"/>
      <c r="BQ44" s="82" t="s">
        <v>58</v>
      </c>
      <c r="BR44" s="70">
        <f>SUM(VLOOKUP($D$2,$D$2:$BL$18,MATCH(BR43,$D$1:$BL$1,0),FALSE))</f>
        <v>-14</v>
      </c>
      <c r="BS44" s="76">
        <f>SUM(VLOOKUP($D$3,$D$2:$BL$18,MATCH(BS43,$D$1:$BL$1,0),FALSE))</f>
        <v>17</v>
      </c>
      <c r="BT44" s="76">
        <f>SUM(VLOOKUP($D$4,$D$2:$BL$18,MATCH(BT43,$D$1:$BL$1,0),FALSE))</f>
        <v>15</v>
      </c>
      <c r="BU44" s="76">
        <f>SUM(VLOOKUP($D$5,$D$2:$BL$18,MATCH(BU43,$D$1:$BL$1,0),FALSE))</f>
        <v>25</v>
      </c>
      <c r="BV44" s="76">
        <f>SUM(VLOOKUP($D$6,$D$2:$BL$18,MATCH(BV43,$D$1:$BL$1,0),FALSE))</f>
        <v>19</v>
      </c>
      <c r="BW44" s="76">
        <f>SUM(VLOOKUP($D$7,$D$2:$BL$18,MATCH(BW43,$D$1:$BL$1,0),FALSE))</f>
        <v>4</v>
      </c>
      <c r="BX44" s="76">
        <f>SUM(VLOOKUP($D$8,$D$2:$BL$18,MATCH(BX43,$D$1:$BL$1,0),FALSE))</f>
        <v>20</v>
      </c>
      <c r="BY44" s="76">
        <f>SUM(VLOOKUP($D$9,$D$2:$BL$18,MATCH(BY43,$D$1:$BL$1,0),FALSE))</f>
        <v>35</v>
      </c>
      <c r="BZ44" s="76">
        <f>SUM(VLOOKUP($D$10,$D$2:$BL$18,MATCH(BZ43,$D$1:$BL$1,0),FALSE))</f>
        <v>24</v>
      </c>
      <c r="CA44" s="76">
        <f>SUM(VLOOKUP($D$11,$D$2:$BL$18,MATCH(CA43,$D$1:$BL$1,0),FALSE))</f>
        <v>0</v>
      </c>
      <c r="CB44" s="76">
        <f>SUM(VLOOKUP($D$12,$D$2:$BL$18,MATCH(CB43,$D$1:$BL$1,0),FALSE))</f>
        <v>-7</v>
      </c>
      <c r="CC44" s="76">
        <f>SUM(VLOOKUP($D$13,$D$2:$BL$18,MATCH(CC43,$D$1:$BL$1,0),FALSE))</f>
        <v>-3</v>
      </c>
      <c r="CD44" s="76">
        <f>SUM(VLOOKUP($D$14,$D$2:$BL$18,MATCH(CD43,$D$1:$BL$1,0),FALSE))</f>
        <v>14</v>
      </c>
      <c r="CE44" s="76">
        <f>SUM(VLOOKUP($D$15,$D$2:$BL$18,MATCH(CE43,$D$1:$BL$1,0),FALSE))</f>
        <v>24</v>
      </c>
      <c r="CF44" s="76">
        <f>SUM(VLOOKUP($D$16,$D$2:$BL$18,MATCH(CF43,$D$1:$BL$1,0),FALSE))</f>
        <v>33</v>
      </c>
      <c r="CG44" s="76">
        <f>SUM(VLOOKUP($D$17,$D$2:$BL$18,MATCH(CG43,$D$1:$BL$1,0),FALSE))</f>
        <v>14</v>
      </c>
      <c r="CH44" s="29">
        <f>SUM(VLOOKUP($D$18,$D$2:$BL$18,MATCH(CH43,$D$1:$BL$1,0),FALSE))</f>
        <v>34</v>
      </c>
      <c r="CI44" s="30"/>
      <c r="CJ44" s="72"/>
      <c r="CK44" s="60" t="str">
        <f>$B$21</f>
        <v>Latifi</v>
      </c>
      <c r="CL44" s="30">
        <f>COUNTIF(BR25:CH42, CK44)</f>
        <v>0</v>
      </c>
      <c r="CM44" s="30">
        <f>COUNTIF(BR43:CH44,CK44)</f>
        <v>0</v>
      </c>
      <c r="CN44" s="30">
        <f>COUNTIF(BR45:CH46,CK44)</f>
        <v>0</v>
      </c>
      <c r="CO44" s="30"/>
      <c r="CP44" s="72"/>
      <c r="CQ44" s="60" t="str">
        <f>$B$21</f>
        <v>Latifi</v>
      </c>
      <c r="CR44" s="30">
        <f>SUM((CL44/CL47)*100)</f>
        <v>0</v>
      </c>
      <c r="CS44" s="30">
        <f>SUM((CM44/CM47)*100)</f>
        <v>0</v>
      </c>
      <c r="CT44" s="30">
        <f>SUM((CN44/CN47)*100)</f>
        <v>0</v>
      </c>
      <c r="CV44" s="30"/>
      <c r="CW44" s="30"/>
      <c r="CX44" s="60" t="str">
        <f>$B$21</f>
        <v>Latifi</v>
      </c>
      <c r="CY44" s="30">
        <f t="shared" si="35"/>
        <v>7</v>
      </c>
      <c r="CZ44" s="30">
        <f t="shared" si="36"/>
        <v>0</v>
      </c>
      <c r="DA44" s="30">
        <f t="shared" si="37"/>
        <v>0</v>
      </c>
      <c r="DB44" s="30"/>
      <c r="DC44" s="72"/>
      <c r="DD44" s="60" t="str">
        <f>$B$21</f>
        <v>Latifi</v>
      </c>
      <c r="DE44" s="30">
        <f>SUM((CY44/CY47)*100)</f>
        <v>2.7450980392156863</v>
      </c>
      <c r="DF44" s="30">
        <f>SUM((CZ44/CZ47)*100)</f>
        <v>0</v>
      </c>
      <c r="DG44" s="30">
        <f>SUM((DA44/DA47)*100)</f>
        <v>0</v>
      </c>
    </row>
    <row r="45" spans="4:111" ht="16.149999999999999" thickBot="1" x14ac:dyDescent="0.55000000000000004">
      <c r="D45" s="113"/>
      <c r="E45" s="74" t="s">
        <v>66</v>
      </c>
      <c r="F45" s="66" t="s">
        <v>67</v>
      </c>
      <c r="G45" s="67" t="s">
        <v>20</v>
      </c>
      <c r="H45" s="67" t="s">
        <v>67</v>
      </c>
      <c r="I45" s="67" t="s">
        <v>67</v>
      </c>
      <c r="J45" s="67" t="s">
        <v>67</v>
      </c>
      <c r="K45" s="67" t="s">
        <v>67</v>
      </c>
      <c r="L45" s="67" t="s">
        <v>67</v>
      </c>
      <c r="M45" s="67" t="s">
        <v>67</v>
      </c>
      <c r="N45" s="67" t="s">
        <v>67</v>
      </c>
      <c r="O45" s="67" t="s">
        <v>3</v>
      </c>
      <c r="P45" s="67" t="s">
        <v>67</v>
      </c>
      <c r="Q45" s="67" t="s">
        <v>67</v>
      </c>
      <c r="R45" s="67" t="s">
        <v>67</v>
      </c>
      <c r="S45" s="67" t="s">
        <v>67</v>
      </c>
      <c r="T45" s="67" t="s">
        <v>67</v>
      </c>
      <c r="U45" s="67" t="s">
        <v>67</v>
      </c>
      <c r="V45" s="68" t="s">
        <v>67</v>
      </c>
      <c r="AJ45" s="83"/>
      <c r="AK45" s="74" t="s">
        <v>66</v>
      </c>
      <c r="AL45" s="66" t="s">
        <v>67</v>
      </c>
      <c r="AM45" s="67" t="s">
        <v>3</v>
      </c>
      <c r="AN45" s="67" t="s">
        <v>67</v>
      </c>
      <c r="AO45" s="67" t="s">
        <v>67</v>
      </c>
      <c r="AP45" s="67" t="s">
        <v>67</v>
      </c>
      <c r="AQ45" s="67" t="s">
        <v>67</v>
      </c>
      <c r="AR45" s="67" t="s">
        <v>67</v>
      </c>
      <c r="AS45" s="67" t="s">
        <v>67</v>
      </c>
      <c r="AT45" s="67" t="s">
        <v>67</v>
      </c>
      <c r="AU45" s="67" t="s">
        <v>3</v>
      </c>
      <c r="AV45" s="67" t="s">
        <v>67</v>
      </c>
      <c r="AW45" s="67" t="s">
        <v>67</v>
      </c>
      <c r="AX45" s="67" t="s">
        <v>67</v>
      </c>
      <c r="AY45" s="67" t="s">
        <v>67</v>
      </c>
      <c r="AZ45" s="67" t="s">
        <v>67</v>
      </c>
      <c r="BA45" s="67" t="s">
        <v>67</v>
      </c>
      <c r="BB45" s="68" t="s">
        <v>67</v>
      </c>
      <c r="BP45" s="83"/>
      <c r="BQ45" s="74" t="s">
        <v>66</v>
      </c>
      <c r="BR45" s="66" t="s">
        <v>67</v>
      </c>
      <c r="BS45" s="67" t="s">
        <v>67</v>
      </c>
      <c r="BT45" s="67" t="s">
        <v>67</v>
      </c>
      <c r="BU45" s="67" t="s">
        <v>3</v>
      </c>
      <c r="BV45" s="67" t="s">
        <v>67</v>
      </c>
      <c r="BW45" s="67" t="s">
        <v>67</v>
      </c>
      <c r="BX45" s="67" t="s">
        <v>67</v>
      </c>
      <c r="BY45" s="67" t="s">
        <v>67</v>
      </c>
      <c r="BZ45" s="67" t="s">
        <v>67</v>
      </c>
      <c r="CA45" s="67" t="s">
        <v>3</v>
      </c>
      <c r="CB45" s="67" t="s">
        <v>67</v>
      </c>
      <c r="CC45" s="67" t="s">
        <v>67</v>
      </c>
      <c r="CD45" s="67" t="s">
        <v>67</v>
      </c>
      <c r="CE45" s="67" t="s">
        <v>67</v>
      </c>
      <c r="CF45" s="67" t="s">
        <v>67</v>
      </c>
      <c r="CG45" s="67" t="s">
        <v>67</v>
      </c>
      <c r="CH45" s="68" t="s">
        <v>67</v>
      </c>
    </row>
    <row r="46" spans="4:111" ht="16.149999999999999" thickBot="1" x14ac:dyDescent="0.55000000000000004">
      <c r="D46" s="113"/>
      <c r="E46" s="82" t="s">
        <v>58</v>
      </c>
      <c r="F46" s="72">
        <f>IF(F45="None",0,SUM(VLOOKUP($D$2,$D$2:$BL$18,MATCH(F45,$D$1:$BL$1,0),FALSE)))</f>
        <v>0</v>
      </c>
      <c r="G46" s="73">
        <f>IF(G45="None",0,SUM(VLOOKUP($D$3,$D$2:$BL$18,MATCH(G45,$D$1:$BL$1,0),FALSE)))</f>
        <v>30</v>
      </c>
      <c r="H46" s="73">
        <f>IF(H45="None",0,SUM(VLOOKUP($D$4,$D$2:$BL$18,MATCH(H45,$D$1:$BL$1,0),FALSE)))</f>
        <v>0</v>
      </c>
      <c r="I46" s="73">
        <f>IF(I45="None",0,SUM(VLOOKUP($D$5,$D$2:$BL$18,MATCH(I45,$D$1:$BL$1,0),FALSE)))</f>
        <v>0</v>
      </c>
      <c r="J46" s="73">
        <f>IF(J45="None",0,SUM(VLOOKUP($D$6,$D$2:$BL$18,MATCH(J45,$D$1:$BL$1,0),FALSE)))</f>
        <v>0</v>
      </c>
      <c r="K46" s="73">
        <f>IF(K45="None",0,SUM(VLOOKUP($D$7,$D$2:$BL$18,MATCH(K45,$D$1:$BL$1,0),FALSE)))</f>
        <v>0</v>
      </c>
      <c r="L46" s="73">
        <f>IF(L45="None",0,SUM(VLOOKUP($D$8,$D$2:$BL$18,MATCH(L45,$D$1:$BL$1,0),FALSE)))</f>
        <v>0</v>
      </c>
      <c r="M46" s="73">
        <f>IF(M45="None",0,SUM(VLOOKUP($D$9,$D$2:$BL$18,MATCH(M45,$D$1:$BL$1,0),FALSE)))</f>
        <v>0</v>
      </c>
      <c r="N46" s="73">
        <f>IF(N45="None",0,SUM(VLOOKUP($D$10,$D$2:$BL$18,MATCH(N45,$D$1:$BL$1,0),FALSE)))</f>
        <v>0</v>
      </c>
      <c r="O46" s="73">
        <f>IF(O45="None",0,SUM(VLOOKUP($D$11,$D$2:$BL$18,MATCH(O45,$D$1:$BL$1,0),FALSE)))</f>
        <v>42</v>
      </c>
      <c r="P46" s="73">
        <f>IF(P45="None",0,SUM(VLOOKUP($D$12,$D$2:$BL$18,MATCH(P45,$D$1:$BL$1,0),FALSE)))</f>
        <v>0</v>
      </c>
      <c r="Q46" s="73">
        <f>IF(Q45="None",0,SUM(VLOOKUP($D$13,$D$2:$BL$18,MATCH(Q45,$D$1:$BL$1,0),FALSE)))</f>
        <v>0</v>
      </c>
      <c r="R46" s="73">
        <f>IF(R45="None",0,SUM(VLOOKUP($D$14,$D$2:$BL$18,MATCH(R45,$D$1:$BL$1,0),FALSE)))</f>
        <v>0</v>
      </c>
      <c r="S46" s="73">
        <f>IF(S45="None",0,SUM(VLOOKUP($D$15,$D$2:$BL$18,MATCH(S45,$D$1:$BL$1,0),FALSE)))</f>
        <v>0</v>
      </c>
      <c r="T46" s="73">
        <f>IF(T45="None",0,SUM(VLOOKUP($D$16,$D$2:$BL$18,MATCH(T45,$D$1:$BL$1,0),FALSE)))</f>
        <v>0</v>
      </c>
      <c r="U46" s="73">
        <f>IF(U45="None",0,SUM(VLOOKUP($D$17,$D$2:$BL$18,MATCH(U45,$D$1:$BL$1,0),FALSE)))</f>
        <v>0</v>
      </c>
      <c r="V46" s="63">
        <f>IF(V45="None",0,SUM(VLOOKUP($D$18,$D$2:$BL$18,MATCH(V45,$D$1:$BL$1,0),FALSE)))</f>
        <v>0</v>
      </c>
      <c r="W46" s="74" t="s">
        <v>82</v>
      </c>
      <c r="X46" s="68">
        <f>COUNTIF(X25:X44,"&lt;&gt;0")-10</f>
        <v>1</v>
      </c>
      <c r="Y46" s="27" t="s">
        <v>82</v>
      </c>
      <c r="Z46" s="66">
        <f>COUNTIF(Z25:Z44,"&lt;&gt;0")</f>
        <v>12</v>
      </c>
      <c r="AA46" s="67">
        <f>COUNTIF(AA25:AA44,"&lt;&gt;0")</f>
        <v>5</v>
      </c>
      <c r="AB46" s="68">
        <f>COUNTIF(AB25:AB44,"&lt;&gt;0")</f>
        <v>2</v>
      </c>
      <c r="AJ46" s="83"/>
      <c r="AK46" s="82" t="s">
        <v>58</v>
      </c>
      <c r="AL46" s="72">
        <f>IF(AL45="None",0,SUM(VLOOKUP($D$2,$D$2:$BL$18,MATCH(AL45,$D$1:$BL$1,0),FALSE)))</f>
        <v>0</v>
      </c>
      <c r="AM46" s="73">
        <f>IF(AM45="None",0,SUM(VLOOKUP($D$3,$D$2:$BL$18,MATCH(AM45,$D$1:$BL$1,0),FALSE)))</f>
        <v>44</v>
      </c>
      <c r="AN46" s="73">
        <f>IF(AN45="None",0,SUM(VLOOKUP($D$4,$D$2:$BL$18,MATCH(AN45,$D$1:$BL$1,0),FALSE)))</f>
        <v>0</v>
      </c>
      <c r="AO46" s="73">
        <f>IF(AO45="None",0,SUM(VLOOKUP($D$5,$D$2:$BL$18,MATCH(AO45,$D$1:$BL$1,0),FALSE)))</f>
        <v>0</v>
      </c>
      <c r="AP46" s="73">
        <f>IF(AP45="None",0,SUM(VLOOKUP($D$6,$D$2:$BL$18,MATCH(AP45,$D$1:$BL$1,0),FALSE)))</f>
        <v>0</v>
      </c>
      <c r="AQ46" s="73">
        <f>IF(AQ45="None",0,SUM(VLOOKUP($D$7,$D$2:$BL$18,MATCH(AQ45,$D$1:$BL$1,0),FALSE)))</f>
        <v>0</v>
      </c>
      <c r="AR46" s="73">
        <f>IF(AR45="None",0,SUM(VLOOKUP($D$8,$D$2:$BL$18,MATCH(AR45,$D$1:$BL$1,0),FALSE)))</f>
        <v>0</v>
      </c>
      <c r="AS46" s="73">
        <f>IF(AS45="None",0,SUM(VLOOKUP($D$9,$D$2:$BL$18,MATCH(AS45,$D$1:$BL$1,0),FALSE)))</f>
        <v>0</v>
      </c>
      <c r="AT46" s="73">
        <f>IF(AT45="None",0,SUM(VLOOKUP($D$10,$D$2:$BL$18,MATCH(AT45,$D$1:$BL$1,0),FALSE)))</f>
        <v>0</v>
      </c>
      <c r="AU46" s="73">
        <f>IF(AU45="None",0,SUM(VLOOKUP($D$11,$D$2:$BL$18,MATCH(AU45,$D$1:$BL$1,0),FALSE)))</f>
        <v>42</v>
      </c>
      <c r="AV46" s="73">
        <f>IF(AV45="None",0,SUM(VLOOKUP($D$12,$D$2:$BL$18,MATCH(AV45,$D$1:$BL$1,0),FALSE)))</f>
        <v>0</v>
      </c>
      <c r="AW46" s="73">
        <f>IF(AW45="None",0,SUM(VLOOKUP($D$13,$D$2:$BL$18,MATCH(AW45,$D$1:$BL$1,0),FALSE)))</f>
        <v>0</v>
      </c>
      <c r="AX46" s="73">
        <f>IF(AX45="None",0,SUM(VLOOKUP($D$14,$D$2:$BL$18,MATCH(AX45,$D$1:$BL$1,0),FALSE)))</f>
        <v>0</v>
      </c>
      <c r="AY46" s="73">
        <f>IF(AY45="None",0,SUM(VLOOKUP($D$15,$D$2:$BL$18,MATCH(AY45,$D$1:$BL$1,0),FALSE)))</f>
        <v>0</v>
      </c>
      <c r="AZ46" s="73">
        <f>IF(AZ45="None",0,SUM(VLOOKUP($D$16,$D$2:$BL$18,MATCH(AZ45,$D$1:$BL$1,0),FALSE)))</f>
        <v>0</v>
      </c>
      <c r="BA46" s="73">
        <f>IF(BA45="None",0,SUM(VLOOKUP($D$17,$D$2:$BL$18,MATCH(BA45,$D$1:$BL$1,0),FALSE)))</f>
        <v>0</v>
      </c>
      <c r="BB46" s="63">
        <f>IF(BB45="None",0,SUM(VLOOKUP($D$18,$D$2:$BL$18,MATCH(BB45,$D$1:$BL$1,0),FALSE)))</f>
        <v>0</v>
      </c>
      <c r="BC46" s="74" t="s">
        <v>82</v>
      </c>
      <c r="BD46" s="68">
        <f>COUNTIF(BD25:BD44,"&lt;&gt;0")-10</f>
        <v>3</v>
      </c>
      <c r="BE46" s="27" t="s">
        <v>82</v>
      </c>
      <c r="BF46" s="66">
        <f>COUNTIF(BF25:BF44,"&lt;&gt;0")</f>
        <v>15</v>
      </c>
      <c r="BG46" s="67">
        <f>COUNTIF(BG25:BG44,"&lt;&gt;0")</f>
        <v>4</v>
      </c>
      <c r="BH46" s="68">
        <f>COUNTIF(BH25:BH44,"&lt;&gt;0")</f>
        <v>1</v>
      </c>
      <c r="BP46" s="83"/>
      <c r="BQ46" s="82" t="s">
        <v>58</v>
      </c>
      <c r="BR46" s="72">
        <f>IF(BR45="None",0,SUM(VLOOKUP($D$2,$D$2:$BL$18,MATCH(BR45,$D$1:$BL$1,0),FALSE)))</f>
        <v>0</v>
      </c>
      <c r="BS46" s="73">
        <f>IF(BS45="None",0,SUM(VLOOKUP($D$3,$D$2:$BL$18,MATCH(BS45,$D$1:$BL$1,0),FALSE)))</f>
        <v>0</v>
      </c>
      <c r="BT46" s="73">
        <f>IF(BT45="None",0,SUM(VLOOKUP($D$4,$D$2:$BL$18,MATCH(BT45,$D$1:$BL$1,0),FALSE)))</f>
        <v>0</v>
      </c>
      <c r="BU46" s="73">
        <f>IF(BU45="None",0,SUM(VLOOKUP($D$5,$D$2:$BL$18,MATCH(BU45,$D$1:$BL$1,0),FALSE)))</f>
        <v>44</v>
      </c>
      <c r="BV46" s="73">
        <f>IF(BV45="None",0,SUM(VLOOKUP($D$6,$D$2:$BL$18,MATCH(BV45,$D$1:$BL$1,0),FALSE)))</f>
        <v>0</v>
      </c>
      <c r="BW46" s="73">
        <f>IF(BW45="None",0,SUM(VLOOKUP($D$7,$D$2:$BL$18,MATCH(BW45,$D$1:$BL$1,0),FALSE)))</f>
        <v>0</v>
      </c>
      <c r="BX46" s="73">
        <f>IF(BX45="None",0,SUM(VLOOKUP($D$8,$D$2:$BL$18,MATCH(BX45,$D$1:$BL$1,0),FALSE)))</f>
        <v>0</v>
      </c>
      <c r="BY46" s="73">
        <f>IF(BY45="None",0,SUM(VLOOKUP($D$9,$D$2:$BL$18,MATCH(BY45,$D$1:$BL$1,0),FALSE)))</f>
        <v>0</v>
      </c>
      <c r="BZ46" s="73">
        <f>IF(BZ45="None",0,SUM(VLOOKUP($D$10,$D$2:$BL$18,MATCH(BZ45,$D$1:$BL$1,0),FALSE)))</f>
        <v>0</v>
      </c>
      <c r="CA46" s="73">
        <f>IF(CA45="None",0,SUM(VLOOKUP($D$11,$D$2:$BL$18,MATCH(CA45,$D$1:$BL$1,0),FALSE)))</f>
        <v>42</v>
      </c>
      <c r="CB46" s="73">
        <f>IF(CB45="None",0,SUM(VLOOKUP($D$12,$D$2:$BL$18,MATCH(CB45,$D$1:$BL$1,0),FALSE)))</f>
        <v>0</v>
      </c>
      <c r="CC46" s="73">
        <f>IF(CC45="None",0,SUM(VLOOKUP($D$13,$D$2:$BL$18,MATCH(CC45,$D$1:$BL$1,0),FALSE)))</f>
        <v>0</v>
      </c>
      <c r="CD46" s="73">
        <f>IF(CD45="None",0,SUM(VLOOKUP($D$14,$D$2:$BL$18,MATCH(CD45,$D$1:$BL$1,0),FALSE)))</f>
        <v>0</v>
      </c>
      <c r="CE46" s="73">
        <f>IF(CE45="None",0,SUM(VLOOKUP($D$15,$D$2:$BL$18,MATCH(CE45,$D$1:$BL$1,0),FALSE)))</f>
        <v>0</v>
      </c>
      <c r="CF46" s="73">
        <f>IF(CF45="None",0,SUM(VLOOKUP($D$16,$D$2:$BL$18,MATCH(CF45,$D$1:$BL$1,0),FALSE)))</f>
        <v>0</v>
      </c>
      <c r="CG46" s="73">
        <f>IF(CG45="None",0,SUM(VLOOKUP($D$17,$D$2:$BL$18,MATCH(CG45,$D$1:$BL$1,0),FALSE)))</f>
        <v>0</v>
      </c>
      <c r="CH46" s="63">
        <f>IF(CH45="None",0,SUM(VLOOKUP($D$18,$D$2:$BL$18,MATCH(CH45,$D$1:$BL$1,0),FALSE)))</f>
        <v>0</v>
      </c>
      <c r="CI46" s="1" t="s">
        <v>82</v>
      </c>
      <c r="CJ46" s="68">
        <f>COUNTIF(CJ25:CJ44,"&lt;&gt;0")-10</f>
        <v>4</v>
      </c>
      <c r="CK46" s="27" t="s">
        <v>82</v>
      </c>
      <c r="CL46" s="66">
        <f>COUNTIF(CL25:CL44,"&lt;&gt;0")</f>
        <v>12</v>
      </c>
      <c r="CM46" s="67">
        <f>COUNTIF(CM25:CM44,"&lt;&gt;0")</f>
        <v>2</v>
      </c>
      <c r="CN46" s="68">
        <f>COUNTIF(CN25:CN44,"&lt;&gt;0")</f>
        <v>1</v>
      </c>
      <c r="CV46" s="1" t="s">
        <v>82</v>
      </c>
      <c r="CW46" s="68">
        <f>COUNTIF(CW25:CW44,"&lt;&gt;0")-10</f>
        <v>5</v>
      </c>
      <c r="CX46" s="27" t="s">
        <v>82</v>
      </c>
      <c r="CY46" s="66">
        <f>COUNTIF(CY25:CY44,"&lt;&gt;0")</f>
        <v>19</v>
      </c>
      <c r="CZ46" s="67">
        <f>COUNTIF(CZ25:CZ44,"&lt;&gt;0")</f>
        <v>6</v>
      </c>
      <c r="DA46" s="68">
        <f>COUNTIF(DA25:DA44,"&lt;&gt;0")</f>
        <v>2</v>
      </c>
    </row>
    <row r="47" spans="4:111" ht="16.149999999999999" thickBot="1" x14ac:dyDescent="0.55000000000000004">
      <c r="D47" s="113"/>
      <c r="E47" s="74" t="s">
        <v>68</v>
      </c>
      <c r="F47" s="67">
        <v>0</v>
      </c>
      <c r="G47" s="67">
        <v>1</v>
      </c>
      <c r="H47" s="67">
        <v>0</v>
      </c>
      <c r="I47" s="67">
        <v>1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7">
        <v>0</v>
      </c>
      <c r="P47" s="67">
        <v>0</v>
      </c>
      <c r="Q47" s="67">
        <v>0</v>
      </c>
      <c r="R47" s="67">
        <v>0</v>
      </c>
      <c r="S47" s="67">
        <v>0</v>
      </c>
      <c r="T47" s="67">
        <v>0</v>
      </c>
      <c r="U47" s="67">
        <v>0</v>
      </c>
      <c r="V47" s="68">
        <v>0</v>
      </c>
      <c r="W47" s="71" t="s">
        <v>0</v>
      </c>
      <c r="X47" s="63">
        <f>SUM(X25:X44)</f>
        <v>17</v>
      </c>
      <c r="Y47" s="61" t="s">
        <v>0</v>
      </c>
      <c r="Z47" s="72">
        <f>SUM(Z25:Z44)</f>
        <v>85</v>
      </c>
      <c r="AA47" s="73">
        <f>SUM(AA25:AA44)</f>
        <v>17</v>
      </c>
      <c r="AB47" s="63">
        <f>SUM(AB25:AB44)</f>
        <v>2</v>
      </c>
      <c r="AJ47" s="83"/>
      <c r="AK47" s="74" t="s">
        <v>68</v>
      </c>
      <c r="AL47" s="67">
        <v>0</v>
      </c>
      <c r="AM47" s="67">
        <v>0</v>
      </c>
      <c r="AN47" s="67">
        <v>0</v>
      </c>
      <c r="AO47" s="67">
        <v>2</v>
      </c>
      <c r="AP47" s="67">
        <v>0</v>
      </c>
      <c r="AQ47" s="67">
        <v>0</v>
      </c>
      <c r="AR47" s="67">
        <v>0</v>
      </c>
      <c r="AS47" s="67">
        <v>0</v>
      </c>
      <c r="AT47" s="67">
        <v>0</v>
      </c>
      <c r="AU47" s="67">
        <v>0</v>
      </c>
      <c r="AV47" s="67">
        <v>0</v>
      </c>
      <c r="AW47" s="67">
        <v>0</v>
      </c>
      <c r="AX47" s="67">
        <v>0</v>
      </c>
      <c r="AY47" s="67">
        <v>0</v>
      </c>
      <c r="AZ47" s="67">
        <v>0</v>
      </c>
      <c r="BA47" s="67">
        <v>0</v>
      </c>
      <c r="BB47" s="68">
        <v>0</v>
      </c>
      <c r="BC47" s="71" t="s">
        <v>0</v>
      </c>
      <c r="BD47" s="63">
        <f>SUM(BD25:BD44)</f>
        <v>17</v>
      </c>
      <c r="BE47" s="61" t="s">
        <v>0</v>
      </c>
      <c r="BF47" s="72">
        <f>SUM(BF25:BF44)</f>
        <v>85</v>
      </c>
      <c r="BG47" s="73">
        <f>SUM(BG25:BG44)</f>
        <v>17</v>
      </c>
      <c r="BH47" s="63">
        <f>SUM(BH25:BH44)</f>
        <v>2</v>
      </c>
      <c r="BP47" s="83"/>
      <c r="BQ47" s="74" t="s">
        <v>68</v>
      </c>
      <c r="BR47" s="67">
        <v>0</v>
      </c>
      <c r="BS47" s="67">
        <v>0</v>
      </c>
      <c r="BT47" s="67">
        <v>0</v>
      </c>
      <c r="BU47" s="67">
        <v>0</v>
      </c>
      <c r="BV47" s="67">
        <v>0</v>
      </c>
      <c r="BW47" s="67">
        <v>0</v>
      </c>
      <c r="BX47" s="67">
        <v>0</v>
      </c>
      <c r="BY47" s="67">
        <v>0</v>
      </c>
      <c r="BZ47" s="67">
        <v>0</v>
      </c>
      <c r="CA47" s="67">
        <v>0</v>
      </c>
      <c r="CB47" s="67">
        <v>0</v>
      </c>
      <c r="CC47" s="67">
        <v>0</v>
      </c>
      <c r="CD47" s="67">
        <v>0</v>
      </c>
      <c r="CE47" s="67">
        <v>0</v>
      </c>
      <c r="CF47" s="67">
        <v>0</v>
      </c>
      <c r="CG47" s="67">
        <v>0</v>
      </c>
      <c r="CH47" s="68">
        <v>0</v>
      </c>
      <c r="CI47" s="71" t="s">
        <v>0</v>
      </c>
      <c r="CJ47" s="63">
        <f>SUM(CJ25:CJ44)</f>
        <v>17</v>
      </c>
      <c r="CK47" s="61" t="s">
        <v>0</v>
      </c>
      <c r="CL47" s="72">
        <f>SUM(CL25:CL44)</f>
        <v>85</v>
      </c>
      <c r="CM47" s="73">
        <f>SUM(CM25:CM44)</f>
        <v>17</v>
      </c>
      <c r="CN47" s="63">
        <f>SUM(CN25:CN44)</f>
        <v>2</v>
      </c>
      <c r="CV47" s="71" t="s">
        <v>0</v>
      </c>
      <c r="CW47" s="63">
        <f>SUM(CW25:CW44)</f>
        <v>51</v>
      </c>
      <c r="CX47" s="61" t="s">
        <v>0</v>
      </c>
      <c r="CY47" s="72">
        <f>SUM(CY25:CY44)</f>
        <v>255</v>
      </c>
      <c r="CZ47" s="73">
        <f>SUM(CZ25:CZ44)</f>
        <v>51</v>
      </c>
      <c r="DA47" s="63">
        <f>SUM(DA25:DA44)</f>
        <v>6</v>
      </c>
    </row>
    <row r="48" spans="4:111" ht="16.149999999999999" thickBot="1" x14ac:dyDescent="0.55000000000000004">
      <c r="D48" s="113"/>
      <c r="E48" s="82" t="s">
        <v>58</v>
      </c>
      <c r="F48" s="73">
        <f t="shared" ref="F48:V48" si="38">SUM(F47*-10)</f>
        <v>0</v>
      </c>
      <c r="G48" s="73">
        <f t="shared" si="38"/>
        <v>-10</v>
      </c>
      <c r="H48" s="73">
        <f t="shared" si="38"/>
        <v>0</v>
      </c>
      <c r="I48" s="73">
        <f t="shared" si="38"/>
        <v>-10</v>
      </c>
      <c r="J48" s="73">
        <f t="shared" si="38"/>
        <v>0</v>
      </c>
      <c r="K48" s="73">
        <f t="shared" si="38"/>
        <v>0</v>
      </c>
      <c r="L48" s="73">
        <f t="shared" si="38"/>
        <v>0</v>
      </c>
      <c r="M48" s="73">
        <f t="shared" si="38"/>
        <v>0</v>
      </c>
      <c r="N48" s="73">
        <f t="shared" si="38"/>
        <v>0</v>
      </c>
      <c r="O48" s="73">
        <f t="shared" si="38"/>
        <v>0</v>
      </c>
      <c r="P48" s="73">
        <f t="shared" si="38"/>
        <v>0</v>
      </c>
      <c r="Q48" s="73">
        <f t="shared" si="38"/>
        <v>0</v>
      </c>
      <c r="R48" s="73">
        <f t="shared" si="38"/>
        <v>0</v>
      </c>
      <c r="S48" s="73">
        <f t="shared" si="38"/>
        <v>0</v>
      </c>
      <c r="T48" s="73">
        <f t="shared" si="38"/>
        <v>0</v>
      </c>
      <c r="U48" s="73">
        <f t="shared" si="38"/>
        <v>0</v>
      </c>
      <c r="V48" s="63">
        <f t="shared" si="38"/>
        <v>0</v>
      </c>
      <c r="AJ48" s="83"/>
      <c r="AK48" s="82" t="s">
        <v>58</v>
      </c>
      <c r="AL48" s="73">
        <f t="shared" ref="AL48" si="39">SUM(AL47*-10)</f>
        <v>0</v>
      </c>
      <c r="AM48" s="73">
        <f t="shared" ref="AM48" si="40">SUM(AM47*-10)</f>
        <v>0</v>
      </c>
      <c r="AN48" s="73">
        <f t="shared" ref="AN48" si="41">SUM(AN47*-10)</f>
        <v>0</v>
      </c>
      <c r="AO48" s="73">
        <f t="shared" ref="AO48" si="42">SUM(AO47*-10)</f>
        <v>-20</v>
      </c>
      <c r="AP48" s="73">
        <f t="shared" ref="AP48" si="43">SUM(AP47*-10)</f>
        <v>0</v>
      </c>
      <c r="AQ48" s="73">
        <f t="shared" ref="AQ48" si="44">SUM(AQ47*-10)</f>
        <v>0</v>
      </c>
      <c r="AR48" s="73">
        <f t="shared" ref="AR48" si="45">SUM(AR47*-10)</f>
        <v>0</v>
      </c>
      <c r="AS48" s="73">
        <f t="shared" ref="AS48" si="46">SUM(AS47*-10)</f>
        <v>0</v>
      </c>
      <c r="AT48" s="73">
        <f t="shared" ref="AT48" si="47">SUM(AT47*-10)</f>
        <v>0</v>
      </c>
      <c r="AU48" s="73">
        <f t="shared" ref="AU48" si="48">SUM(AU47*-10)</f>
        <v>0</v>
      </c>
      <c r="AV48" s="73">
        <f t="shared" ref="AV48" si="49">SUM(AV47*-10)</f>
        <v>0</v>
      </c>
      <c r="AW48" s="73">
        <f t="shared" ref="AW48" si="50">SUM(AW47*-10)</f>
        <v>0</v>
      </c>
      <c r="AX48" s="73">
        <f t="shared" ref="AX48" si="51">SUM(AX47*-10)</f>
        <v>0</v>
      </c>
      <c r="AY48" s="73">
        <f t="shared" ref="AY48" si="52">SUM(AY47*-10)</f>
        <v>0</v>
      </c>
      <c r="AZ48" s="73">
        <f t="shared" ref="AZ48" si="53">SUM(AZ47*-10)</f>
        <v>0</v>
      </c>
      <c r="BA48" s="73">
        <f t="shared" ref="BA48" si="54">SUM(BA47*-10)</f>
        <v>0</v>
      </c>
      <c r="BB48" s="63">
        <f t="shared" ref="BB48" si="55">SUM(BB47*-10)</f>
        <v>0</v>
      </c>
      <c r="BP48" s="83"/>
      <c r="BQ48" s="82" t="s">
        <v>58</v>
      </c>
      <c r="BR48" s="73">
        <f t="shared" ref="BR48" si="56">SUM(BR47*-10)</f>
        <v>0</v>
      </c>
      <c r="BS48" s="73">
        <f t="shared" ref="BS48" si="57">SUM(BS47*-10)</f>
        <v>0</v>
      </c>
      <c r="BT48" s="73">
        <f t="shared" ref="BT48" si="58">SUM(BT47*-10)</f>
        <v>0</v>
      </c>
      <c r="BU48" s="73">
        <f t="shared" ref="BU48" si="59">SUM(BU47*-10)</f>
        <v>0</v>
      </c>
      <c r="BV48" s="73">
        <f t="shared" ref="BV48" si="60">SUM(BV47*-10)</f>
        <v>0</v>
      </c>
      <c r="BW48" s="73">
        <f t="shared" ref="BW48" si="61">SUM(BW47*-10)</f>
        <v>0</v>
      </c>
      <c r="BX48" s="73">
        <f t="shared" ref="BX48" si="62">SUM(BX47*-10)</f>
        <v>0</v>
      </c>
      <c r="BY48" s="73">
        <f t="shared" ref="BY48" si="63">SUM(BY47*-10)</f>
        <v>0</v>
      </c>
      <c r="BZ48" s="73">
        <f t="shared" ref="BZ48" si="64">SUM(BZ47*-10)</f>
        <v>0</v>
      </c>
      <c r="CA48" s="73">
        <f t="shared" ref="CA48" si="65">SUM(CA47*-10)</f>
        <v>0</v>
      </c>
      <c r="CB48" s="73">
        <f t="shared" ref="CB48" si="66">SUM(CB47*-10)</f>
        <v>0</v>
      </c>
      <c r="CC48" s="73">
        <f t="shared" ref="CC48" si="67">SUM(CC47*-10)</f>
        <v>0</v>
      </c>
      <c r="CD48" s="73">
        <f t="shared" ref="CD48" si="68">SUM(CD47*-10)</f>
        <v>0</v>
      </c>
      <c r="CE48" s="73">
        <f t="shared" ref="CE48" si="69">SUM(CE47*-10)</f>
        <v>0</v>
      </c>
      <c r="CF48" s="73">
        <f t="shared" ref="CF48" si="70">SUM(CF47*-10)</f>
        <v>0</v>
      </c>
      <c r="CG48" s="73">
        <f t="shared" ref="CG48" si="71">SUM(CG47*-10)</f>
        <v>0</v>
      </c>
      <c r="CH48" s="63">
        <f t="shared" ref="CH48" si="72">SUM(CH47*-10)</f>
        <v>0</v>
      </c>
    </row>
    <row r="49" spans="4:111" ht="16.149999999999999" thickBot="1" x14ac:dyDescent="0.55000000000000004">
      <c r="D49" s="113"/>
      <c r="E49" s="74" t="s">
        <v>69</v>
      </c>
      <c r="F49" s="67">
        <f t="shared" ref="F49:V49" si="73">SUM(F26+F29+F32+F35+F38+F41+F44+(2*F46)+F48)</f>
        <v>98</v>
      </c>
      <c r="G49" s="67">
        <f t="shared" si="73"/>
        <v>235</v>
      </c>
      <c r="H49" s="67">
        <f t="shared" si="73"/>
        <v>124</v>
      </c>
      <c r="I49" s="67">
        <f t="shared" si="73"/>
        <v>184</v>
      </c>
      <c r="J49" s="67">
        <f t="shared" si="73"/>
        <v>158</v>
      </c>
      <c r="K49" s="67">
        <f t="shared" si="73"/>
        <v>183</v>
      </c>
      <c r="L49" s="67">
        <f t="shared" si="73"/>
        <v>190</v>
      </c>
      <c r="M49" s="67">
        <f t="shared" si="73"/>
        <v>163</v>
      </c>
      <c r="N49" s="67">
        <f t="shared" si="73"/>
        <v>164</v>
      </c>
      <c r="O49" s="67">
        <f t="shared" si="73"/>
        <v>188</v>
      </c>
      <c r="P49" s="67">
        <f t="shared" si="73"/>
        <v>120</v>
      </c>
      <c r="Q49" s="67">
        <f t="shared" si="73"/>
        <v>130</v>
      </c>
      <c r="R49" s="67">
        <f t="shared" si="73"/>
        <v>127</v>
      </c>
      <c r="S49" s="67">
        <f t="shared" si="73"/>
        <v>144</v>
      </c>
      <c r="T49" s="67">
        <f t="shared" si="73"/>
        <v>162</v>
      </c>
      <c r="U49" s="67">
        <f t="shared" si="73"/>
        <v>93</v>
      </c>
      <c r="V49" s="68">
        <f t="shared" si="73"/>
        <v>123</v>
      </c>
      <c r="AJ49" s="83"/>
      <c r="AK49" s="74" t="s">
        <v>69</v>
      </c>
      <c r="AL49" s="67">
        <f t="shared" ref="AL49:BB49" si="74">SUM(AL26+AL29+AL32+AL35+AL38+AL41+AL44+(2*AL46)+AL48)</f>
        <v>109</v>
      </c>
      <c r="AM49" s="67">
        <f t="shared" si="74"/>
        <v>195</v>
      </c>
      <c r="AN49" s="67">
        <f t="shared" si="74"/>
        <v>110</v>
      </c>
      <c r="AO49" s="67">
        <f t="shared" si="74"/>
        <v>92</v>
      </c>
      <c r="AP49" s="67">
        <f t="shared" si="74"/>
        <v>178</v>
      </c>
      <c r="AQ49" s="67">
        <f t="shared" si="74"/>
        <v>213</v>
      </c>
      <c r="AR49" s="67">
        <f t="shared" si="74"/>
        <v>156</v>
      </c>
      <c r="AS49" s="67">
        <f t="shared" si="74"/>
        <v>142</v>
      </c>
      <c r="AT49" s="67">
        <f t="shared" si="74"/>
        <v>150</v>
      </c>
      <c r="AU49" s="67">
        <f t="shared" si="74"/>
        <v>242</v>
      </c>
      <c r="AV49" s="67">
        <f t="shared" si="74"/>
        <v>176</v>
      </c>
      <c r="AW49" s="67">
        <f t="shared" si="74"/>
        <v>118</v>
      </c>
      <c r="AX49" s="67">
        <f t="shared" si="74"/>
        <v>157</v>
      </c>
      <c r="AY49" s="67">
        <f t="shared" si="74"/>
        <v>81</v>
      </c>
      <c r="AZ49" s="67">
        <f t="shared" si="74"/>
        <v>218</v>
      </c>
      <c r="BA49" s="67">
        <f t="shared" si="74"/>
        <v>85</v>
      </c>
      <c r="BB49" s="68">
        <f t="shared" si="74"/>
        <v>150</v>
      </c>
      <c r="BP49" s="83"/>
      <c r="BQ49" s="74" t="s">
        <v>69</v>
      </c>
      <c r="BR49" s="67">
        <f t="shared" ref="BR49:CH49" si="75">SUM(BR26+BR29+BR32+BR35+BR38+BR41+BR44+(2*BR46)+BR48)</f>
        <v>8</v>
      </c>
      <c r="BS49" s="67">
        <f t="shared" si="75"/>
        <v>136</v>
      </c>
      <c r="BT49" s="67">
        <f t="shared" si="75"/>
        <v>130</v>
      </c>
      <c r="BU49" s="67">
        <f t="shared" si="75"/>
        <v>250</v>
      </c>
      <c r="BV49" s="67">
        <f t="shared" si="75"/>
        <v>203</v>
      </c>
      <c r="BW49" s="67">
        <f t="shared" si="75"/>
        <v>200</v>
      </c>
      <c r="BX49" s="67">
        <f t="shared" si="75"/>
        <v>165</v>
      </c>
      <c r="BY49" s="67">
        <f t="shared" si="75"/>
        <v>166</v>
      </c>
      <c r="BZ49" s="67">
        <f t="shared" si="75"/>
        <v>154</v>
      </c>
      <c r="CA49" s="67">
        <f t="shared" si="75"/>
        <v>207</v>
      </c>
      <c r="CB49" s="67">
        <f t="shared" si="75"/>
        <v>132</v>
      </c>
      <c r="CC49" s="67">
        <f t="shared" si="75"/>
        <v>131</v>
      </c>
      <c r="CD49" s="67">
        <f t="shared" si="75"/>
        <v>150</v>
      </c>
      <c r="CE49" s="67">
        <f t="shared" si="75"/>
        <v>163</v>
      </c>
      <c r="CF49" s="67">
        <f t="shared" si="75"/>
        <v>205</v>
      </c>
      <c r="CG49" s="67">
        <f t="shared" si="75"/>
        <v>147</v>
      </c>
      <c r="CH49" s="68">
        <f t="shared" si="75"/>
        <v>171</v>
      </c>
      <c r="CI49" s="64" t="s">
        <v>54</v>
      </c>
      <c r="CJ49" s="27" t="str">
        <f>$D$2</f>
        <v>Austria</v>
      </c>
      <c r="CK49" s="80" t="str">
        <f>$D$3</f>
        <v>Styria</v>
      </c>
      <c r="CL49" s="80" t="str">
        <f>$D$4</f>
        <v>Hungary</v>
      </c>
      <c r="CM49" s="80" t="str">
        <f>$D$5</f>
        <v>Great Britain</v>
      </c>
      <c r="CN49" s="80" t="str">
        <f>$D$6</f>
        <v>70th Anniversary</v>
      </c>
      <c r="CO49" s="80" t="str">
        <f>$D$7</f>
        <v>Spain</v>
      </c>
      <c r="CP49" s="80" t="str">
        <f>$D$8</f>
        <v>Belgium</v>
      </c>
      <c r="CQ49" s="80" t="str">
        <f>$D$9</f>
        <v>Monza</v>
      </c>
      <c r="CR49" s="80" t="str">
        <f>$D$10</f>
        <v>Tuscany</v>
      </c>
      <c r="CS49" s="80" t="str">
        <f>$D$11</f>
        <v>Russia</v>
      </c>
      <c r="CT49" s="80" t="str">
        <f>$D$12</f>
        <v>Eifel</v>
      </c>
      <c r="CU49" s="80" t="str">
        <f>$D$13</f>
        <v>Portugal</v>
      </c>
      <c r="CV49" s="80" t="str">
        <f>$D$14</f>
        <v>Romagna</v>
      </c>
      <c r="CW49" s="80" t="str">
        <f>$D$15</f>
        <v>Turkey</v>
      </c>
      <c r="CX49" s="80" t="str">
        <f>$D$16</f>
        <v>Bahrain</v>
      </c>
      <c r="CY49" s="80" t="str">
        <f>$D$17</f>
        <v>Sakhir</v>
      </c>
      <c r="CZ49" s="74" t="str">
        <f>$D$18</f>
        <v>Abu Dhabi</v>
      </c>
    </row>
    <row r="50" spans="4:111" ht="16.149999999999999" thickBot="1" x14ac:dyDescent="0.55000000000000004">
      <c r="D50" s="114"/>
      <c r="E50" s="82" t="s">
        <v>70</v>
      </c>
      <c r="F50" s="73">
        <f>F49</f>
        <v>98</v>
      </c>
      <c r="G50" s="73">
        <f>SUM(F50+G49)</f>
        <v>333</v>
      </c>
      <c r="H50" s="73">
        <f t="shared" ref="H50:V50" si="76">SUM(G50+H49)</f>
        <v>457</v>
      </c>
      <c r="I50" s="73">
        <f t="shared" si="76"/>
        <v>641</v>
      </c>
      <c r="J50" s="73">
        <f t="shared" si="76"/>
        <v>799</v>
      </c>
      <c r="K50" s="73">
        <f t="shared" si="76"/>
        <v>982</v>
      </c>
      <c r="L50" s="73">
        <f t="shared" si="76"/>
        <v>1172</v>
      </c>
      <c r="M50" s="73">
        <f t="shared" si="76"/>
        <v>1335</v>
      </c>
      <c r="N50" s="73">
        <f t="shared" si="76"/>
        <v>1499</v>
      </c>
      <c r="O50" s="73">
        <f t="shared" si="76"/>
        <v>1687</v>
      </c>
      <c r="P50" s="73">
        <f t="shared" si="76"/>
        <v>1807</v>
      </c>
      <c r="Q50" s="73">
        <f t="shared" si="76"/>
        <v>1937</v>
      </c>
      <c r="R50" s="73">
        <f t="shared" si="76"/>
        <v>2064</v>
      </c>
      <c r="S50" s="73">
        <f t="shared" si="76"/>
        <v>2208</v>
      </c>
      <c r="T50" s="73">
        <f t="shared" si="76"/>
        <v>2370</v>
      </c>
      <c r="U50" s="73">
        <f t="shared" si="76"/>
        <v>2463</v>
      </c>
      <c r="V50" s="63">
        <f t="shared" si="76"/>
        <v>2586</v>
      </c>
      <c r="AJ50" s="84"/>
      <c r="AK50" s="82" t="s">
        <v>70</v>
      </c>
      <c r="AL50" s="73">
        <f>AL49</f>
        <v>109</v>
      </c>
      <c r="AM50" s="73">
        <f>SUM(AL50+AM49)</f>
        <v>304</v>
      </c>
      <c r="AN50" s="73">
        <f t="shared" ref="AN50" si="77">SUM(AM50+AN49)</f>
        <v>414</v>
      </c>
      <c r="AO50" s="73">
        <f t="shared" ref="AO50" si="78">SUM(AN50+AO49)</f>
        <v>506</v>
      </c>
      <c r="AP50" s="73">
        <f t="shared" ref="AP50" si="79">SUM(AO50+AP49)</f>
        <v>684</v>
      </c>
      <c r="AQ50" s="73">
        <f t="shared" ref="AQ50" si="80">SUM(AP50+AQ49)</f>
        <v>897</v>
      </c>
      <c r="AR50" s="73">
        <f t="shared" ref="AR50" si="81">SUM(AQ50+AR49)</f>
        <v>1053</v>
      </c>
      <c r="AS50" s="73">
        <f t="shared" ref="AS50" si="82">SUM(AR50+AS49)</f>
        <v>1195</v>
      </c>
      <c r="AT50" s="73">
        <f t="shared" ref="AT50" si="83">SUM(AS50+AT49)</f>
        <v>1345</v>
      </c>
      <c r="AU50" s="73">
        <f t="shared" ref="AU50" si="84">SUM(AT50+AU49)</f>
        <v>1587</v>
      </c>
      <c r="AV50" s="73">
        <f t="shared" ref="AV50" si="85">SUM(AU50+AV49)</f>
        <v>1763</v>
      </c>
      <c r="AW50" s="73">
        <f t="shared" ref="AW50" si="86">SUM(AV50+AW49)</f>
        <v>1881</v>
      </c>
      <c r="AX50" s="73">
        <f t="shared" ref="AX50" si="87">SUM(AW50+AX49)</f>
        <v>2038</v>
      </c>
      <c r="AY50" s="73">
        <f t="shared" ref="AY50" si="88">SUM(AX50+AY49)</f>
        <v>2119</v>
      </c>
      <c r="AZ50" s="73">
        <f t="shared" ref="AZ50" si="89">SUM(AY50+AZ49)</f>
        <v>2337</v>
      </c>
      <c r="BA50" s="73">
        <f t="shared" ref="BA50" si="90">SUM(AZ50+BA49)</f>
        <v>2422</v>
      </c>
      <c r="BB50" s="63">
        <f t="shared" ref="BB50" si="91">SUM(BA50+BB49)</f>
        <v>2572</v>
      </c>
      <c r="BP50" s="84"/>
      <c r="BQ50" s="82" t="s">
        <v>70</v>
      </c>
      <c r="BR50" s="73">
        <f>BR49</f>
        <v>8</v>
      </c>
      <c r="BS50" s="73">
        <f>SUM(BR50+BS49)</f>
        <v>144</v>
      </c>
      <c r="BT50" s="73">
        <f t="shared" ref="BT50" si="92">SUM(BS50+BT49)</f>
        <v>274</v>
      </c>
      <c r="BU50" s="73">
        <f t="shared" ref="BU50" si="93">SUM(BT50+BU49)</f>
        <v>524</v>
      </c>
      <c r="BV50" s="73">
        <f t="shared" ref="BV50" si="94">SUM(BU50+BV49)</f>
        <v>727</v>
      </c>
      <c r="BW50" s="73">
        <f t="shared" ref="BW50" si="95">SUM(BV50+BW49)</f>
        <v>927</v>
      </c>
      <c r="BX50" s="73">
        <f t="shared" ref="BX50" si="96">SUM(BW50+BX49)</f>
        <v>1092</v>
      </c>
      <c r="BY50" s="73">
        <f t="shared" ref="BY50" si="97">SUM(BX50+BY49)</f>
        <v>1258</v>
      </c>
      <c r="BZ50" s="73">
        <f t="shared" ref="BZ50" si="98">SUM(BY50+BZ49)</f>
        <v>1412</v>
      </c>
      <c r="CA50" s="73">
        <f t="shared" ref="CA50" si="99">SUM(BZ50+CA49)</f>
        <v>1619</v>
      </c>
      <c r="CB50" s="73">
        <f t="shared" ref="CB50" si="100">SUM(CA50+CB49)</f>
        <v>1751</v>
      </c>
      <c r="CC50" s="73">
        <f t="shared" ref="CC50" si="101">SUM(CB50+CC49)</f>
        <v>1882</v>
      </c>
      <c r="CD50" s="73">
        <f t="shared" ref="CD50" si="102">SUM(CC50+CD49)</f>
        <v>2032</v>
      </c>
      <c r="CE50" s="73">
        <f t="shared" ref="CE50" si="103">SUM(CD50+CE49)</f>
        <v>2195</v>
      </c>
      <c r="CF50" s="73">
        <f t="shared" ref="CF50" si="104">SUM(CE50+CF49)</f>
        <v>2400</v>
      </c>
      <c r="CG50" s="73">
        <f t="shared" ref="CG50" si="105">SUM(CF50+CG49)</f>
        <v>2547</v>
      </c>
      <c r="CH50" s="63">
        <f t="shared" ref="CH50" si="106">SUM(CG50+CH49)</f>
        <v>2718</v>
      </c>
      <c r="CI50" s="108" t="str">
        <f>$D25</f>
        <v>Josh Male</v>
      </c>
      <c r="CJ50" s="106" t="s">
        <v>85</v>
      </c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8"/>
    </row>
    <row r="51" spans="4:111" ht="16.149999999999999" thickBot="1" x14ac:dyDescent="0.55000000000000004">
      <c r="D51" s="114"/>
      <c r="E51" s="74" t="s">
        <v>71</v>
      </c>
      <c r="F51" s="67">
        <f>SUM(F49/6)</f>
        <v>16.333333333333332</v>
      </c>
      <c r="G51" s="67">
        <f t="shared" ref="G51:V51" si="107">SUM(G49/6)</f>
        <v>39.166666666666664</v>
      </c>
      <c r="H51" s="67">
        <f t="shared" si="107"/>
        <v>20.666666666666668</v>
      </c>
      <c r="I51" s="67">
        <f t="shared" si="107"/>
        <v>30.666666666666668</v>
      </c>
      <c r="J51" s="67">
        <f t="shared" si="107"/>
        <v>26.333333333333332</v>
      </c>
      <c r="K51" s="67">
        <f t="shared" si="107"/>
        <v>30.5</v>
      </c>
      <c r="L51" s="67">
        <f t="shared" si="107"/>
        <v>31.666666666666668</v>
      </c>
      <c r="M51" s="67">
        <f t="shared" si="107"/>
        <v>27.166666666666668</v>
      </c>
      <c r="N51" s="67">
        <f t="shared" si="107"/>
        <v>27.333333333333332</v>
      </c>
      <c r="O51" s="67">
        <f t="shared" si="107"/>
        <v>31.333333333333332</v>
      </c>
      <c r="P51" s="67">
        <f t="shared" si="107"/>
        <v>20</v>
      </c>
      <c r="Q51" s="67">
        <f t="shared" si="107"/>
        <v>21.666666666666668</v>
      </c>
      <c r="R51" s="67">
        <f t="shared" si="107"/>
        <v>21.166666666666668</v>
      </c>
      <c r="S51" s="67">
        <f t="shared" si="107"/>
        <v>24</v>
      </c>
      <c r="T51" s="67">
        <f t="shared" si="107"/>
        <v>27</v>
      </c>
      <c r="U51" s="67">
        <f t="shared" si="107"/>
        <v>15.5</v>
      </c>
      <c r="V51" s="68">
        <f t="shared" si="107"/>
        <v>20.5</v>
      </c>
      <c r="AJ51" s="84"/>
      <c r="AK51" s="74" t="s">
        <v>71</v>
      </c>
      <c r="AL51" s="67">
        <f>SUM(AL49/6)</f>
        <v>18.166666666666668</v>
      </c>
      <c r="AM51" s="67">
        <f t="shared" ref="AM51:BB51" si="108">SUM(AM49/6)</f>
        <v>32.5</v>
      </c>
      <c r="AN51" s="67">
        <f t="shared" si="108"/>
        <v>18.333333333333332</v>
      </c>
      <c r="AO51" s="67">
        <f t="shared" si="108"/>
        <v>15.333333333333334</v>
      </c>
      <c r="AP51" s="67">
        <f t="shared" si="108"/>
        <v>29.666666666666668</v>
      </c>
      <c r="AQ51" s="67">
        <f t="shared" si="108"/>
        <v>35.5</v>
      </c>
      <c r="AR51" s="67">
        <f t="shared" si="108"/>
        <v>26</v>
      </c>
      <c r="AS51" s="67">
        <f t="shared" si="108"/>
        <v>23.666666666666668</v>
      </c>
      <c r="AT51" s="67">
        <f t="shared" si="108"/>
        <v>25</v>
      </c>
      <c r="AU51" s="67">
        <f t="shared" si="108"/>
        <v>40.333333333333336</v>
      </c>
      <c r="AV51" s="67">
        <f t="shared" si="108"/>
        <v>29.333333333333332</v>
      </c>
      <c r="AW51" s="67">
        <f t="shared" si="108"/>
        <v>19.666666666666668</v>
      </c>
      <c r="AX51" s="67">
        <f t="shared" si="108"/>
        <v>26.166666666666668</v>
      </c>
      <c r="AY51" s="67">
        <f t="shared" si="108"/>
        <v>13.5</v>
      </c>
      <c r="AZ51" s="67">
        <f t="shared" si="108"/>
        <v>36.333333333333336</v>
      </c>
      <c r="BA51" s="67">
        <f t="shared" si="108"/>
        <v>14.166666666666666</v>
      </c>
      <c r="BB51" s="68">
        <f t="shared" si="108"/>
        <v>25</v>
      </c>
      <c r="BP51" s="84"/>
      <c r="BQ51" s="74" t="s">
        <v>71</v>
      </c>
      <c r="BR51" s="67">
        <f>SUM(BR49/6)</f>
        <v>1.3333333333333333</v>
      </c>
      <c r="BS51" s="67">
        <f t="shared" ref="BS51:CH51" si="109">SUM(BS49/6)</f>
        <v>22.666666666666668</v>
      </c>
      <c r="BT51" s="67">
        <f t="shared" si="109"/>
        <v>21.666666666666668</v>
      </c>
      <c r="BU51" s="67">
        <f t="shared" si="109"/>
        <v>41.666666666666664</v>
      </c>
      <c r="BV51" s="67">
        <f t="shared" si="109"/>
        <v>33.833333333333336</v>
      </c>
      <c r="BW51" s="67">
        <f t="shared" si="109"/>
        <v>33.333333333333336</v>
      </c>
      <c r="BX51" s="67">
        <f t="shared" si="109"/>
        <v>27.5</v>
      </c>
      <c r="BY51" s="67">
        <f t="shared" si="109"/>
        <v>27.666666666666668</v>
      </c>
      <c r="BZ51" s="67">
        <f t="shared" si="109"/>
        <v>25.666666666666668</v>
      </c>
      <c r="CA51" s="67">
        <f t="shared" si="109"/>
        <v>34.5</v>
      </c>
      <c r="CB51" s="67">
        <f t="shared" si="109"/>
        <v>22</v>
      </c>
      <c r="CC51" s="67">
        <f t="shared" si="109"/>
        <v>21.833333333333332</v>
      </c>
      <c r="CD51" s="67">
        <f t="shared" si="109"/>
        <v>25</v>
      </c>
      <c r="CE51" s="67">
        <f t="shared" si="109"/>
        <v>27.166666666666668</v>
      </c>
      <c r="CF51" s="67">
        <f t="shared" si="109"/>
        <v>34.166666666666664</v>
      </c>
      <c r="CG51" s="67">
        <f t="shared" si="109"/>
        <v>24.5</v>
      </c>
      <c r="CH51" s="68">
        <f t="shared" si="109"/>
        <v>28.5</v>
      </c>
      <c r="CI51" s="109" t="s">
        <v>126</v>
      </c>
      <c r="CJ51" s="72">
        <f>AVERAGE(CJ53,CJ55,CJ57)</f>
        <v>71.666666666666671</v>
      </c>
      <c r="CK51" s="73">
        <f t="shared" ref="CK51:CZ51" si="110">AVERAGE(CK53,CK55,CK57)</f>
        <v>260.33333333333331</v>
      </c>
      <c r="CL51" s="73">
        <f t="shared" si="110"/>
        <v>381.66666666666669</v>
      </c>
      <c r="CM51" s="73">
        <f t="shared" si="110"/>
        <v>557</v>
      </c>
      <c r="CN51" s="73">
        <f t="shared" si="110"/>
        <v>736.66666666666663</v>
      </c>
      <c r="CO51" s="73">
        <f t="shared" si="110"/>
        <v>935.33333333333337</v>
      </c>
      <c r="CP51" s="73">
        <f t="shared" si="110"/>
        <v>1105.6666666666667</v>
      </c>
      <c r="CQ51" s="73">
        <f t="shared" si="110"/>
        <v>1262.6666666666667</v>
      </c>
      <c r="CR51" s="73">
        <f t="shared" si="110"/>
        <v>1418.6666666666667</v>
      </c>
      <c r="CS51" s="73">
        <f t="shared" si="110"/>
        <v>1631</v>
      </c>
      <c r="CT51" s="73">
        <f t="shared" si="110"/>
        <v>1773.6666666666667</v>
      </c>
      <c r="CU51" s="73">
        <f t="shared" si="110"/>
        <v>1900</v>
      </c>
      <c r="CV51" s="73">
        <f t="shared" si="110"/>
        <v>2044.6666666666667</v>
      </c>
      <c r="CW51" s="73">
        <f t="shared" si="110"/>
        <v>2174</v>
      </c>
      <c r="CX51" s="73">
        <f t="shared" si="110"/>
        <v>2369</v>
      </c>
      <c r="CY51" s="73">
        <f t="shared" si="110"/>
        <v>2477.3333333333335</v>
      </c>
      <c r="CZ51" s="63">
        <f t="shared" si="110"/>
        <v>2625.3333333333335</v>
      </c>
    </row>
    <row r="52" spans="4:111" ht="15.75" x14ac:dyDescent="0.5">
      <c r="D52" s="114"/>
      <c r="E52" s="81" t="s">
        <v>72</v>
      </c>
      <c r="F52" s="26">
        <f>SUM(F50/1)</f>
        <v>98</v>
      </c>
      <c r="G52" s="26">
        <f>SUM(G50/2)</f>
        <v>166.5</v>
      </c>
      <c r="H52" s="26">
        <f>SUM(H50/3)</f>
        <v>152.33333333333334</v>
      </c>
      <c r="I52" s="26">
        <f>SUM(I50/4)</f>
        <v>160.25</v>
      </c>
      <c r="J52" s="26">
        <f>SUM(J50/5)</f>
        <v>159.80000000000001</v>
      </c>
      <c r="K52" s="26">
        <f>SUM(K50/6)</f>
        <v>163.66666666666666</v>
      </c>
      <c r="L52" s="26">
        <f>SUM(L50/7)</f>
        <v>167.42857142857142</v>
      </c>
      <c r="M52" s="26">
        <f>SUM(M50/8)</f>
        <v>166.875</v>
      </c>
      <c r="N52" s="26">
        <f>SUM(N50/9)</f>
        <v>166.55555555555554</v>
      </c>
      <c r="O52" s="26">
        <f>SUM(O50/10)</f>
        <v>168.7</v>
      </c>
      <c r="P52" s="26">
        <f>SUM(P50/11)</f>
        <v>164.27272727272728</v>
      </c>
      <c r="Q52" s="26">
        <f>SUM(Q50/12)</f>
        <v>161.41666666666666</v>
      </c>
      <c r="R52" s="26">
        <f>SUM(R50/13)</f>
        <v>158.76923076923077</v>
      </c>
      <c r="S52" s="26">
        <f>SUM(S50/14)</f>
        <v>157.71428571428572</v>
      </c>
      <c r="T52" s="26">
        <f>SUM(T50/15)</f>
        <v>158</v>
      </c>
      <c r="U52" s="26">
        <f>SUM(U50/16)</f>
        <v>153.9375</v>
      </c>
      <c r="V52" s="29">
        <f>SUM(V50/17)</f>
        <v>152.11764705882354</v>
      </c>
      <c r="AJ52" s="84"/>
      <c r="AK52" s="81" t="s">
        <v>72</v>
      </c>
      <c r="AL52" s="26">
        <f>SUM(AL50/1)</f>
        <v>109</v>
      </c>
      <c r="AM52" s="26">
        <f>SUM(AM50/2)</f>
        <v>152</v>
      </c>
      <c r="AN52" s="26">
        <f>SUM(AN50/3)</f>
        <v>138</v>
      </c>
      <c r="AO52" s="26">
        <f>SUM(AO50/4)</f>
        <v>126.5</v>
      </c>
      <c r="AP52" s="26">
        <f>SUM(AP50/5)</f>
        <v>136.80000000000001</v>
      </c>
      <c r="AQ52" s="26">
        <f>SUM(AQ50/6)</f>
        <v>149.5</v>
      </c>
      <c r="AR52" s="26">
        <f>SUM(AR50/7)</f>
        <v>150.42857142857142</v>
      </c>
      <c r="AS52" s="26">
        <f>SUM(AS50/8)</f>
        <v>149.375</v>
      </c>
      <c r="AT52" s="26">
        <f>SUM(AT50/9)</f>
        <v>149.44444444444446</v>
      </c>
      <c r="AU52" s="26">
        <f>SUM(AU50/10)</f>
        <v>158.69999999999999</v>
      </c>
      <c r="AV52" s="26">
        <f>SUM(AV50/11)</f>
        <v>160.27272727272728</v>
      </c>
      <c r="AW52" s="26">
        <f>SUM(AW50/12)</f>
        <v>156.75</v>
      </c>
      <c r="AX52" s="26">
        <f>SUM(AX50/13)</f>
        <v>156.76923076923077</v>
      </c>
      <c r="AY52" s="26">
        <f>SUM(AY50/14)</f>
        <v>151.35714285714286</v>
      </c>
      <c r="AZ52" s="26">
        <f>SUM(AZ50/15)</f>
        <v>155.80000000000001</v>
      </c>
      <c r="BA52" s="26">
        <f>SUM(BA50/16)</f>
        <v>151.375</v>
      </c>
      <c r="BB52" s="29">
        <f>SUM(BB50/17)</f>
        <v>151.29411764705881</v>
      </c>
      <c r="BP52" s="84"/>
      <c r="BQ52" s="81" t="s">
        <v>72</v>
      </c>
      <c r="BR52" s="26">
        <f>SUM(BR50/1)</f>
        <v>8</v>
      </c>
      <c r="BS52" s="26">
        <f>SUM(BS50/2)</f>
        <v>72</v>
      </c>
      <c r="BT52" s="26">
        <f>SUM(BT50/3)</f>
        <v>91.333333333333329</v>
      </c>
      <c r="BU52" s="26">
        <f>SUM(BU50/4)</f>
        <v>131</v>
      </c>
      <c r="BV52" s="26">
        <f>SUM(BV50/5)</f>
        <v>145.4</v>
      </c>
      <c r="BW52" s="26">
        <f>SUM(BW50/6)</f>
        <v>154.5</v>
      </c>
      <c r="BX52" s="26">
        <f>SUM(BX50/7)</f>
        <v>156</v>
      </c>
      <c r="BY52" s="26">
        <f>SUM(BY50/8)</f>
        <v>157.25</v>
      </c>
      <c r="BZ52" s="26">
        <f>SUM(BZ50/9)</f>
        <v>156.88888888888889</v>
      </c>
      <c r="CA52" s="26">
        <f>SUM(CA50/10)</f>
        <v>161.9</v>
      </c>
      <c r="CB52" s="26">
        <f>SUM(CB50/11)</f>
        <v>159.18181818181819</v>
      </c>
      <c r="CC52" s="26">
        <f>SUM(CC50/12)</f>
        <v>156.83333333333334</v>
      </c>
      <c r="CD52" s="26">
        <f>SUM(CD50/13)</f>
        <v>156.30769230769232</v>
      </c>
      <c r="CE52" s="26">
        <f>SUM(CE50/14)</f>
        <v>156.78571428571428</v>
      </c>
      <c r="CF52" s="26">
        <f>SUM(CF50/15)</f>
        <v>160</v>
      </c>
      <c r="CG52" s="26">
        <f>SUM(CG50/16)</f>
        <v>159.1875</v>
      </c>
      <c r="CH52" s="29">
        <f>SUM(CH50/17)</f>
        <v>159.88235294117646</v>
      </c>
      <c r="CI52" s="92" t="s">
        <v>57</v>
      </c>
      <c r="CJ52" s="110" t="s">
        <v>80</v>
      </c>
      <c r="CK52" s="76"/>
      <c r="CL52" s="76"/>
      <c r="CM52" s="76"/>
      <c r="CN52" s="76"/>
      <c r="CO52" s="76"/>
      <c r="CP52" s="76"/>
      <c r="CQ52" s="76"/>
      <c r="CR52" s="76"/>
      <c r="CS52" s="76"/>
      <c r="CT52" s="76"/>
      <c r="CU52" s="76"/>
      <c r="CV52" s="76"/>
      <c r="CW52" s="76"/>
      <c r="CX52" s="76"/>
      <c r="CY52" s="76"/>
      <c r="CZ52" s="29"/>
    </row>
    <row r="53" spans="4:111" ht="16.149999999999999" thickBot="1" x14ac:dyDescent="0.55000000000000004">
      <c r="D53" s="114"/>
      <c r="E53" s="82" t="s">
        <v>73</v>
      </c>
      <c r="F53" s="73">
        <f t="shared" ref="F53:V53" si="111">SUM(F26,F29,F32,F35,F38, F44,F46)/5</f>
        <v>6.4</v>
      </c>
      <c r="G53" s="73">
        <f t="shared" si="111"/>
        <v>28.6</v>
      </c>
      <c r="H53" s="73">
        <f t="shared" si="111"/>
        <v>8.8000000000000007</v>
      </c>
      <c r="I53" s="73">
        <f t="shared" si="111"/>
        <v>30.4</v>
      </c>
      <c r="J53" s="73">
        <f t="shared" si="111"/>
        <v>20.399999999999999</v>
      </c>
      <c r="K53" s="73">
        <f t="shared" si="111"/>
        <v>22.6</v>
      </c>
      <c r="L53" s="73">
        <f t="shared" si="111"/>
        <v>22</v>
      </c>
      <c r="M53" s="73">
        <f t="shared" si="111"/>
        <v>27.2</v>
      </c>
      <c r="N53" s="73">
        <f t="shared" si="111"/>
        <v>17.8</v>
      </c>
      <c r="O53" s="73">
        <f t="shared" si="111"/>
        <v>14</v>
      </c>
      <c r="P53" s="73">
        <f t="shared" si="111"/>
        <v>13.4</v>
      </c>
      <c r="Q53" s="73">
        <f t="shared" si="111"/>
        <v>11</v>
      </c>
      <c r="R53" s="73">
        <f t="shared" si="111"/>
        <v>11.4</v>
      </c>
      <c r="S53" s="73">
        <f t="shared" si="111"/>
        <v>20.8</v>
      </c>
      <c r="T53" s="73">
        <f t="shared" si="111"/>
        <v>22.2</v>
      </c>
      <c r="U53" s="73">
        <f t="shared" si="111"/>
        <v>16</v>
      </c>
      <c r="V53" s="63">
        <f t="shared" si="111"/>
        <v>11</v>
      </c>
      <c r="AJ53" s="84"/>
      <c r="AK53" s="82" t="s">
        <v>73</v>
      </c>
      <c r="AL53" s="73">
        <f t="shared" ref="AL53:BB53" si="112">SUM(AL26,AL29,AL32,AL35,AL38, AL44,AL46)/5</f>
        <v>12</v>
      </c>
      <c r="AM53" s="73">
        <f t="shared" si="112"/>
        <v>24</v>
      </c>
      <c r="AN53" s="73">
        <f t="shared" si="112"/>
        <v>20</v>
      </c>
      <c r="AO53" s="73">
        <f t="shared" si="112"/>
        <v>21</v>
      </c>
      <c r="AP53" s="73">
        <f t="shared" si="112"/>
        <v>30.2</v>
      </c>
      <c r="AQ53" s="73">
        <f t="shared" si="112"/>
        <v>34</v>
      </c>
      <c r="AR53" s="73">
        <f t="shared" si="112"/>
        <v>25.8</v>
      </c>
      <c r="AS53" s="73">
        <f t="shared" si="112"/>
        <v>21.6</v>
      </c>
      <c r="AT53" s="73">
        <f t="shared" si="112"/>
        <v>24</v>
      </c>
      <c r="AU53" s="73">
        <f t="shared" si="112"/>
        <v>35</v>
      </c>
      <c r="AV53" s="73">
        <f t="shared" si="112"/>
        <v>26.4</v>
      </c>
      <c r="AW53" s="73">
        <f t="shared" si="112"/>
        <v>19.2</v>
      </c>
      <c r="AX53" s="73">
        <f t="shared" si="112"/>
        <v>25.2</v>
      </c>
      <c r="AY53" s="73">
        <f t="shared" si="112"/>
        <v>16</v>
      </c>
      <c r="AZ53" s="73">
        <f t="shared" si="112"/>
        <v>39.799999999999997</v>
      </c>
      <c r="BA53" s="73">
        <f t="shared" si="112"/>
        <v>6.4</v>
      </c>
      <c r="BB53" s="63">
        <f t="shared" si="112"/>
        <v>23.2</v>
      </c>
      <c r="BP53" s="84"/>
      <c r="BQ53" s="82" t="s">
        <v>73</v>
      </c>
      <c r="BR53" s="73">
        <f t="shared" ref="BR53:CH53" si="113">SUM(BR26,BR29,BR32,BR35,BR38, BR44,BR46)/5</f>
        <v>-6.8</v>
      </c>
      <c r="BS53" s="73">
        <f t="shared" si="113"/>
        <v>21</v>
      </c>
      <c r="BT53" s="73">
        <f t="shared" si="113"/>
        <v>24</v>
      </c>
      <c r="BU53" s="73">
        <f t="shared" si="113"/>
        <v>39.799999999999997</v>
      </c>
      <c r="BV53" s="73">
        <f t="shared" si="113"/>
        <v>35.200000000000003</v>
      </c>
      <c r="BW53" s="73">
        <f t="shared" si="113"/>
        <v>31.4</v>
      </c>
      <c r="BX53" s="73">
        <f t="shared" si="113"/>
        <v>27.6</v>
      </c>
      <c r="BY53" s="73">
        <f t="shared" si="113"/>
        <v>26.4</v>
      </c>
      <c r="BZ53" s="73">
        <f t="shared" si="113"/>
        <v>24.8</v>
      </c>
      <c r="CA53" s="73">
        <f t="shared" si="113"/>
        <v>28</v>
      </c>
      <c r="CB53" s="73">
        <f t="shared" si="113"/>
        <v>17.600000000000001</v>
      </c>
      <c r="CC53" s="73">
        <f t="shared" si="113"/>
        <v>21.8</v>
      </c>
      <c r="CD53" s="73">
        <f t="shared" si="113"/>
        <v>23.8</v>
      </c>
      <c r="CE53" s="73">
        <f t="shared" si="113"/>
        <v>32.4</v>
      </c>
      <c r="CF53" s="73">
        <f t="shared" si="113"/>
        <v>37.200000000000003</v>
      </c>
      <c r="CG53" s="73">
        <f t="shared" si="113"/>
        <v>18.8</v>
      </c>
      <c r="CH53" s="63">
        <f t="shared" si="113"/>
        <v>27.4</v>
      </c>
      <c r="CI53" s="94" t="str">
        <f>$D27</f>
        <v>Plan A</v>
      </c>
      <c r="CJ53" s="72">
        <f>F50</f>
        <v>98</v>
      </c>
      <c r="CK53" s="73">
        <f t="shared" ref="CK53:CZ53" si="114">G50</f>
        <v>333</v>
      </c>
      <c r="CL53" s="73">
        <f t="shared" si="114"/>
        <v>457</v>
      </c>
      <c r="CM53" s="73">
        <f t="shared" si="114"/>
        <v>641</v>
      </c>
      <c r="CN53" s="73">
        <f t="shared" si="114"/>
        <v>799</v>
      </c>
      <c r="CO53" s="73">
        <f t="shared" si="114"/>
        <v>982</v>
      </c>
      <c r="CP53" s="73">
        <f t="shared" si="114"/>
        <v>1172</v>
      </c>
      <c r="CQ53" s="73">
        <f t="shared" si="114"/>
        <v>1335</v>
      </c>
      <c r="CR53" s="73">
        <f t="shared" si="114"/>
        <v>1499</v>
      </c>
      <c r="CS53" s="73">
        <f t="shared" si="114"/>
        <v>1687</v>
      </c>
      <c r="CT53" s="73">
        <f t="shared" si="114"/>
        <v>1807</v>
      </c>
      <c r="CU53" s="73">
        <f t="shared" si="114"/>
        <v>1937</v>
      </c>
      <c r="CV53" s="73">
        <f t="shared" si="114"/>
        <v>2064</v>
      </c>
      <c r="CW53" s="73">
        <f t="shared" si="114"/>
        <v>2208</v>
      </c>
      <c r="CX53" s="73">
        <f t="shared" si="114"/>
        <v>2370</v>
      </c>
      <c r="CY53" s="73">
        <f t="shared" si="114"/>
        <v>2463</v>
      </c>
      <c r="CZ53" s="63">
        <f t="shared" si="114"/>
        <v>2586</v>
      </c>
    </row>
    <row r="54" spans="4:111" ht="15.75" x14ac:dyDescent="0.5">
      <c r="D54" s="114"/>
      <c r="E54" s="74" t="s">
        <v>74</v>
      </c>
      <c r="F54" s="66">
        <f>SUM(F27,F30,F33,F36,F39,F42)</f>
        <v>99.2</v>
      </c>
      <c r="G54" s="67">
        <f t="shared" ref="G54:V54" si="115">SUM(G27,G30,G33,G36,G39,G42)</f>
        <v>100.10000000000001</v>
      </c>
      <c r="H54" s="67">
        <f t="shared" si="115"/>
        <v>86.8</v>
      </c>
      <c r="I54" s="67">
        <f t="shared" si="115"/>
        <v>90.8</v>
      </c>
      <c r="J54" s="67">
        <f t="shared" si="115"/>
        <v>100.69999999999999</v>
      </c>
      <c r="K54" s="67">
        <f t="shared" si="115"/>
        <v>101.4</v>
      </c>
      <c r="L54" s="67">
        <f t="shared" si="115"/>
        <v>101.69999999999999</v>
      </c>
      <c r="M54" s="67">
        <f t="shared" si="115"/>
        <v>101.5</v>
      </c>
      <c r="N54" s="67">
        <f t="shared" si="115"/>
        <v>102</v>
      </c>
      <c r="O54" s="67">
        <f t="shared" si="115"/>
        <v>102.69999999999999</v>
      </c>
      <c r="P54" s="67">
        <f t="shared" si="115"/>
        <v>101.8</v>
      </c>
      <c r="Q54" s="67">
        <f t="shared" si="115"/>
        <v>102.69999999999999</v>
      </c>
      <c r="R54" s="67">
        <f t="shared" si="115"/>
        <v>100.4</v>
      </c>
      <c r="S54" s="67">
        <f t="shared" si="115"/>
        <v>100.5</v>
      </c>
      <c r="T54" s="67">
        <f t="shared" si="115"/>
        <v>100.9</v>
      </c>
      <c r="U54" s="67">
        <f t="shared" si="115"/>
        <v>101.6</v>
      </c>
      <c r="V54" s="68">
        <f t="shared" si="115"/>
        <v>101.3</v>
      </c>
      <c r="AJ54" s="84"/>
      <c r="AK54" s="74" t="s">
        <v>74</v>
      </c>
      <c r="AL54" s="66">
        <f>SUM(AL27,AL30,AL33,AL36,AL39,AL42)</f>
        <v>99.7</v>
      </c>
      <c r="AM54" s="67">
        <f t="shared" ref="AM54:BB54" si="116">SUM(AM27,AM30,AM33,AM36,AM39,AM42)</f>
        <v>46.8</v>
      </c>
      <c r="AN54" s="67">
        <f t="shared" si="116"/>
        <v>46.9</v>
      </c>
      <c r="AO54" s="67">
        <f t="shared" si="116"/>
        <v>37.200000000000003</v>
      </c>
      <c r="AP54" s="67">
        <f t="shared" si="116"/>
        <v>100.30000000000001</v>
      </c>
      <c r="AQ54" s="67">
        <f t="shared" si="116"/>
        <v>61.4</v>
      </c>
      <c r="AR54" s="67">
        <f t="shared" si="116"/>
        <v>102.3</v>
      </c>
      <c r="AS54" s="67">
        <f t="shared" si="116"/>
        <v>98.899999999999991</v>
      </c>
      <c r="AT54" s="67">
        <f t="shared" si="116"/>
        <v>99</v>
      </c>
      <c r="AU54" s="67">
        <f t="shared" si="116"/>
        <v>102.3</v>
      </c>
      <c r="AV54" s="67">
        <f t="shared" si="116"/>
        <v>101.7</v>
      </c>
      <c r="AW54" s="67">
        <f t="shared" si="116"/>
        <v>101.5</v>
      </c>
      <c r="AX54" s="67">
        <f t="shared" si="116"/>
        <v>101.99999999999999</v>
      </c>
      <c r="AY54" s="67">
        <f t="shared" si="116"/>
        <v>102.39999999999999</v>
      </c>
      <c r="AZ54" s="67">
        <f t="shared" si="116"/>
        <v>103.1</v>
      </c>
      <c r="BA54" s="67">
        <f t="shared" si="116"/>
        <v>103.09999999999998</v>
      </c>
      <c r="BB54" s="68">
        <f t="shared" si="116"/>
        <v>102.39999999999999</v>
      </c>
      <c r="BP54" s="84"/>
      <c r="BQ54" s="74" t="s">
        <v>74</v>
      </c>
      <c r="BR54" s="66">
        <f>SUM(BR27,BR30,BR33,BR36,BR39,BR42)</f>
        <v>99.9</v>
      </c>
      <c r="BS54" s="67">
        <f t="shared" ref="BS54:CH54" si="117">SUM(BS27,BS30,BS33,BS36,BS39,BS42)</f>
        <v>32</v>
      </c>
      <c r="BT54" s="67">
        <f t="shared" si="117"/>
        <v>26.1</v>
      </c>
      <c r="BU54" s="67">
        <f t="shared" si="117"/>
        <v>70.2</v>
      </c>
      <c r="BV54" s="67">
        <f t="shared" si="117"/>
        <v>101.4</v>
      </c>
      <c r="BW54" s="67">
        <f t="shared" si="117"/>
        <v>90.600000000000009</v>
      </c>
      <c r="BX54" s="67">
        <f t="shared" si="117"/>
        <v>102.1</v>
      </c>
      <c r="BY54" s="67">
        <f t="shared" si="117"/>
        <v>101.9</v>
      </c>
      <c r="BZ54" s="67">
        <f t="shared" si="117"/>
        <v>102.10000000000001</v>
      </c>
      <c r="CA54" s="67">
        <f t="shared" si="117"/>
        <v>102</v>
      </c>
      <c r="CB54" s="67">
        <f t="shared" si="117"/>
        <v>101.89999999999999</v>
      </c>
      <c r="CC54" s="67">
        <f t="shared" si="117"/>
        <v>102.5</v>
      </c>
      <c r="CD54" s="67">
        <f t="shared" si="117"/>
        <v>102.5</v>
      </c>
      <c r="CE54" s="67">
        <f t="shared" si="117"/>
        <v>102.50000000000001</v>
      </c>
      <c r="CF54" s="67">
        <f t="shared" si="117"/>
        <v>102.50000000000001</v>
      </c>
      <c r="CG54" s="67">
        <f t="shared" si="117"/>
        <v>102.5</v>
      </c>
      <c r="CH54" s="68">
        <f t="shared" si="117"/>
        <v>102.5</v>
      </c>
      <c r="CI54" s="92" t="s">
        <v>57</v>
      </c>
      <c r="CJ54" s="107" t="s">
        <v>80</v>
      </c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8"/>
    </row>
    <row r="55" spans="4:111" ht="16.149999999999999" thickBot="1" x14ac:dyDescent="0.55000000000000004">
      <c r="D55" s="114"/>
      <c r="E55" s="82" t="s">
        <v>75</v>
      </c>
      <c r="F55" s="72">
        <f>F54</f>
        <v>99.2</v>
      </c>
      <c r="G55" s="73">
        <f>SUM(G54,F55)</f>
        <v>199.3</v>
      </c>
      <c r="H55" s="73">
        <f t="shared" ref="H55" si="118">H54</f>
        <v>86.8</v>
      </c>
      <c r="I55" s="73">
        <f t="shared" ref="I55" si="119">SUM(I54,H55)</f>
        <v>177.6</v>
      </c>
      <c r="J55" s="73">
        <f t="shared" ref="J55" si="120">J54</f>
        <v>100.69999999999999</v>
      </c>
      <c r="K55" s="73">
        <f t="shared" ref="K55" si="121">SUM(K54,J55)</f>
        <v>202.1</v>
      </c>
      <c r="L55" s="73">
        <f t="shared" ref="L55" si="122">L54</f>
        <v>101.69999999999999</v>
      </c>
      <c r="M55" s="73">
        <f t="shared" ref="M55" si="123">SUM(M54,L55)</f>
        <v>203.2</v>
      </c>
      <c r="N55" s="73">
        <f t="shared" ref="N55" si="124">N54</f>
        <v>102</v>
      </c>
      <c r="O55" s="73">
        <f t="shared" ref="O55" si="125">SUM(O54,N55)</f>
        <v>204.7</v>
      </c>
      <c r="P55" s="73">
        <f t="shared" ref="P55" si="126">P54</f>
        <v>101.8</v>
      </c>
      <c r="Q55" s="73">
        <f t="shared" ref="Q55" si="127">SUM(Q54,P55)</f>
        <v>204.5</v>
      </c>
      <c r="R55" s="73">
        <f t="shared" ref="R55" si="128">R54</f>
        <v>100.4</v>
      </c>
      <c r="S55" s="73">
        <f t="shared" ref="S55" si="129">SUM(S54,R55)</f>
        <v>200.9</v>
      </c>
      <c r="T55" s="73">
        <f t="shared" ref="T55" si="130">T54</f>
        <v>100.9</v>
      </c>
      <c r="U55" s="73">
        <f t="shared" ref="U55" si="131">SUM(U54,T55)</f>
        <v>202.5</v>
      </c>
      <c r="V55" s="63">
        <f t="shared" ref="V55" si="132">V54</f>
        <v>101.3</v>
      </c>
      <c r="AJ55" s="84"/>
      <c r="AK55" s="82" t="s">
        <v>75</v>
      </c>
      <c r="AL55" s="72">
        <f>AL54</f>
        <v>99.7</v>
      </c>
      <c r="AM55" s="73">
        <f>SUM(AM54,AL55)</f>
        <v>146.5</v>
      </c>
      <c r="AN55" s="73">
        <f t="shared" ref="AN55" si="133">AN54</f>
        <v>46.9</v>
      </c>
      <c r="AO55" s="73">
        <f t="shared" ref="AO55" si="134">SUM(AO54,AN55)</f>
        <v>84.1</v>
      </c>
      <c r="AP55" s="73">
        <f t="shared" ref="AP55" si="135">AP54</f>
        <v>100.30000000000001</v>
      </c>
      <c r="AQ55" s="73">
        <f t="shared" ref="AQ55" si="136">SUM(AQ54,AP55)</f>
        <v>161.70000000000002</v>
      </c>
      <c r="AR55" s="73">
        <f t="shared" ref="AR55" si="137">AR54</f>
        <v>102.3</v>
      </c>
      <c r="AS55" s="73">
        <f t="shared" ref="AS55" si="138">SUM(AS54,AR55)</f>
        <v>201.2</v>
      </c>
      <c r="AT55" s="73">
        <f t="shared" ref="AT55" si="139">AT54</f>
        <v>99</v>
      </c>
      <c r="AU55" s="73">
        <f t="shared" ref="AU55" si="140">SUM(AU54,AT55)</f>
        <v>201.3</v>
      </c>
      <c r="AV55" s="73">
        <f t="shared" ref="AV55" si="141">AV54</f>
        <v>101.7</v>
      </c>
      <c r="AW55" s="73">
        <f t="shared" ref="AW55" si="142">SUM(AW54,AV55)</f>
        <v>203.2</v>
      </c>
      <c r="AX55" s="73">
        <f t="shared" ref="AX55" si="143">AX54</f>
        <v>101.99999999999999</v>
      </c>
      <c r="AY55" s="73">
        <f t="shared" ref="AY55" si="144">SUM(AY54,AX55)</f>
        <v>204.39999999999998</v>
      </c>
      <c r="AZ55" s="73">
        <f t="shared" ref="AZ55" si="145">AZ54</f>
        <v>103.1</v>
      </c>
      <c r="BA55" s="73">
        <f t="shared" ref="BA55" si="146">SUM(BA54,AZ55)</f>
        <v>206.2</v>
      </c>
      <c r="BB55" s="63">
        <f t="shared" ref="BB55" si="147">BB54</f>
        <v>102.39999999999999</v>
      </c>
      <c r="BP55" s="84"/>
      <c r="BQ55" s="82" t="s">
        <v>75</v>
      </c>
      <c r="BR55" s="72">
        <f>BR54</f>
        <v>99.9</v>
      </c>
      <c r="BS55" s="73">
        <f>SUM(BS54,BR55)</f>
        <v>131.9</v>
      </c>
      <c r="BT55" s="73">
        <f t="shared" ref="BT55" si="148">BT54</f>
        <v>26.1</v>
      </c>
      <c r="BU55" s="73">
        <f t="shared" ref="BU55" si="149">SUM(BU54,BT55)</f>
        <v>96.300000000000011</v>
      </c>
      <c r="BV55" s="73">
        <f t="shared" ref="BV55" si="150">BV54</f>
        <v>101.4</v>
      </c>
      <c r="BW55" s="73">
        <f t="shared" ref="BW55" si="151">SUM(BW54,BV55)</f>
        <v>192</v>
      </c>
      <c r="BX55" s="73">
        <f t="shared" ref="BX55" si="152">BX54</f>
        <v>102.1</v>
      </c>
      <c r="BY55" s="73">
        <f t="shared" ref="BY55" si="153">SUM(BY54,BX55)</f>
        <v>204</v>
      </c>
      <c r="BZ55" s="73">
        <f t="shared" ref="BZ55" si="154">BZ54</f>
        <v>102.10000000000001</v>
      </c>
      <c r="CA55" s="73">
        <f t="shared" ref="CA55" si="155">SUM(CA54,BZ55)</f>
        <v>204.10000000000002</v>
      </c>
      <c r="CB55" s="73">
        <f t="shared" ref="CB55" si="156">CB54</f>
        <v>101.89999999999999</v>
      </c>
      <c r="CC55" s="73">
        <f t="shared" ref="CC55" si="157">SUM(CC54,CB55)</f>
        <v>204.39999999999998</v>
      </c>
      <c r="CD55" s="73">
        <f t="shared" ref="CD55" si="158">CD54</f>
        <v>102.5</v>
      </c>
      <c r="CE55" s="73">
        <f t="shared" ref="CE55" si="159">SUM(CE54,CD55)</f>
        <v>205</v>
      </c>
      <c r="CF55" s="73">
        <f t="shared" ref="CF55" si="160">CF54</f>
        <v>102.50000000000001</v>
      </c>
      <c r="CG55" s="73">
        <f t="shared" ref="CG55" si="161">SUM(CG54,CF55)</f>
        <v>205</v>
      </c>
      <c r="CH55" s="63">
        <f t="shared" ref="CH55" si="162">CH54</f>
        <v>102.5</v>
      </c>
      <c r="CI55" s="94" t="str">
        <f>$AJ27</f>
        <v>Plan B</v>
      </c>
      <c r="CJ55" s="72">
        <f>AL50</f>
        <v>109</v>
      </c>
      <c r="CK55" s="73">
        <f t="shared" ref="CK55:CZ55" si="163">AM50</f>
        <v>304</v>
      </c>
      <c r="CL55" s="73">
        <f t="shared" si="163"/>
        <v>414</v>
      </c>
      <c r="CM55" s="73">
        <f t="shared" si="163"/>
        <v>506</v>
      </c>
      <c r="CN55" s="73">
        <f t="shared" si="163"/>
        <v>684</v>
      </c>
      <c r="CO55" s="73">
        <f t="shared" si="163"/>
        <v>897</v>
      </c>
      <c r="CP55" s="73">
        <f t="shared" si="163"/>
        <v>1053</v>
      </c>
      <c r="CQ55" s="73">
        <f t="shared" si="163"/>
        <v>1195</v>
      </c>
      <c r="CR55" s="73">
        <f t="shared" si="163"/>
        <v>1345</v>
      </c>
      <c r="CS55" s="73">
        <f t="shared" si="163"/>
        <v>1587</v>
      </c>
      <c r="CT55" s="73">
        <f t="shared" si="163"/>
        <v>1763</v>
      </c>
      <c r="CU55" s="73">
        <f t="shared" si="163"/>
        <v>1881</v>
      </c>
      <c r="CV55" s="73">
        <f t="shared" si="163"/>
        <v>2038</v>
      </c>
      <c r="CW55" s="73">
        <f t="shared" si="163"/>
        <v>2119</v>
      </c>
      <c r="CX55" s="73">
        <f t="shared" si="163"/>
        <v>2337</v>
      </c>
      <c r="CY55" s="73">
        <f t="shared" si="163"/>
        <v>2422</v>
      </c>
      <c r="CZ55" s="63">
        <f t="shared" si="163"/>
        <v>2572</v>
      </c>
    </row>
    <row r="56" spans="4:111" ht="15.75" x14ac:dyDescent="0.5">
      <c r="D56" s="114"/>
      <c r="E56" s="74" t="s">
        <v>76</v>
      </c>
      <c r="F56" s="66">
        <f>SUM(F54/6)</f>
        <v>16.533333333333335</v>
      </c>
      <c r="G56" s="67">
        <f t="shared" ref="G56:V56" si="164">SUM(G54/6)</f>
        <v>16.683333333333334</v>
      </c>
      <c r="H56" s="67">
        <f t="shared" si="164"/>
        <v>14.466666666666667</v>
      </c>
      <c r="I56" s="67">
        <f t="shared" si="164"/>
        <v>15.133333333333333</v>
      </c>
      <c r="J56" s="67">
        <f t="shared" si="164"/>
        <v>16.783333333333331</v>
      </c>
      <c r="K56" s="67">
        <f t="shared" si="164"/>
        <v>16.900000000000002</v>
      </c>
      <c r="L56" s="67">
        <f t="shared" si="164"/>
        <v>16.95</v>
      </c>
      <c r="M56" s="67">
        <f t="shared" si="164"/>
        <v>16.916666666666668</v>
      </c>
      <c r="N56" s="67">
        <f t="shared" si="164"/>
        <v>17</v>
      </c>
      <c r="O56" s="67">
        <f t="shared" si="164"/>
        <v>17.116666666666664</v>
      </c>
      <c r="P56" s="67">
        <f t="shared" si="164"/>
        <v>16.966666666666665</v>
      </c>
      <c r="Q56" s="67">
        <f t="shared" si="164"/>
        <v>17.116666666666664</v>
      </c>
      <c r="R56" s="67">
        <f t="shared" si="164"/>
        <v>16.733333333333334</v>
      </c>
      <c r="S56" s="67">
        <f t="shared" si="164"/>
        <v>16.75</v>
      </c>
      <c r="T56" s="67">
        <f t="shared" si="164"/>
        <v>16.816666666666666</v>
      </c>
      <c r="U56" s="67">
        <f t="shared" si="164"/>
        <v>16.933333333333334</v>
      </c>
      <c r="V56" s="68">
        <f t="shared" si="164"/>
        <v>16.883333333333333</v>
      </c>
      <c r="AJ56" s="84"/>
      <c r="AK56" s="74" t="s">
        <v>76</v>
      </c>
      <c r="AL56" s="66">
        <f>SUM(AL54/6)</f>
        <v>16.616666666666667</v>
      </c>
      <c r="AM56" s="67">
        <f t="shared" ref="AM56:BB56" si="165">SUM(AM54/6)</f>
        <v>7.8</v>
      </c>
      <c r="AN56" s="67">
        <f t="shared" si="165"/>
        <v>7.8166666666666664</v>
      </c>
      <c r="AO56" s="67">
        <f t="shared" si="165"/>
        <v>6.2</v>
      </c>
      <c r="AP56" s="67">
        <f t="shared" si="165"/>
        <v>16.716666666666669</v>
      </c>
      <c r="AQ56" s="67">
        <f t="shared" si="165"/>
        <v>10.233333333333333</v>
      </c>
      <c r="AR56" s="67">
        <f t="shared" si="165"/>
        <v>17.05</v>
      </c>
      <c r="AS56" s="67">
        <f t="shared" si="165"/>
        <v>16.483333333333331</v>
      </c>
      <c r="AT56" s="67">
        <f t="shared" si="165"/>
        <v>16.5</v>
      </c>
      <c r="AU56" s="67">
        <f t="shared" si="165"/>
        <v>17.05</v>
      </c>
      <c r="AV56" s="67">
        <f t="shared" si="165"/>
        <v>16.95</v>
      </c>
      <c r="AW56" s="67">
        <f t="shared" si="165"/>
        <v>16.916666666666668</v>
      </c>
      <c r="AX56" s="67">
        <f t="shared" si="165"/>
        <v>16.999999999999996</v>
      </c>
      <c r="AY56" s="67">
        <f t="shared" si="165"/>
        <v>17.066666666666666</v>
      </c>
      <c r="AZ56" s="67">
        <f t="shared" si="165"/>
        <v>17.183333333333334</v>
      </c>
      <c r="BA56" s="67">
        <f t="shared" si="165"/>
        <v>17.18333333333333</v>
      </c>
      <c r="BB56" s="68">
        <f t="shared" si="165"/>
        <v>17.066666666666666</v>
      </c>
      <c r="BP56" s="84"/>
      <c r="BQ56" s="74" t="s">
        <v>76</v>
      </c>
      <c r="BR56" s="66">
        <f>SUM(BR54/6)</f>
        <v>16.650000000000002</v>
      </c>
      <c r="BS56" s="67">
        <f t="shared" ref="BS56:CH56" si="166">SUM(BS54/6)</f>
        <v>5.333333333333333</v>
      </c>
      <c r="BT56" s="67">
        <f t="shared" si="166"/>
        <v>4.3500000000000005</v>
      </c>
      <c r="BU56" s="67">
        <f t="shared" si="166"/>
        <v>11.700000000000001</v>
      </c>
      <c r="BV56" s="67">
        <f t="shared" si="166"/>
        <v>16.900000000000002</v>
      </c>
      <c r="BW56" s="67">
        <f t="shared" si="166"/>
        <v>15.100000000000001</v>
      </c>
      <c r="BX56" s="67">
        <f t="shared" si="166"/>
        <v>17.016666666666666</v>
      </c>
      <c r="BY56" s="67">
        <f t="shared" si="166"/>
        <v>16.983333333333334</v>
      </c>
      <c r="BZ56" s="67">
        <f t="shared" si="166"/>
        <v>17.016666666666669</v>
      </c>
      <c r="CA56" s="67">
        <f t="shared" si="166"/>
        <v>17</v>
      </c>
      <c r="CB56" s="67">
        <f t="shared" si="166"/>
        <v>16.983333333333331</v>
      </c>
      <c r="CC56" s="67">
        <f t="shared" si="166"/>
        <v>17.083333333333332</v>
      </c>
      <c r="CD56" s="67">
        <f t="shared" si="166"/>
        <v>17.083333333333332</v>
      </c>
      <c r="CE56" s="67">
        <f t="shared" si="166"/>
        <v>17.083333333333336</v>
      </c>
      <c r="CF56" s="67">
        <f t="shared" si="166"/>
        <v>17.083333333333336</v>
      </c>
      <c r="CG56" s="67">
        <f t="shared" si="166"/>
        <v>17.083333333333332</v>
      </c>
      <c r="CH56" s="68">
        <f t="shared" si="166"/>
        <v>17.083333333333332</v>
      </c>
      <c r="CI56" s="92" t="s">
        <v>57</v>
      </c>
      <c r="CJ56" s="107" t="s">
        <v>80</v>
      </c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8"/>
    </row>
    <row r="57" spans="4:111" ht="16.149999999999999" thickBot="1" x14ac:dyDescent="0.55000000000000004">
      <c r="D57" s="114"/>
      <c r="E57" s="81" t="s">
        <v>77</v>
      </c>
      <c r="F57" s="70">
        <f>SUM(F55/1)</f>
        <v>99.2</v>
      </c>
      <c r="G57" s="26">
        <f>SUM(G55/2)</f>
        <v>99.65</v>
      </c>
      <c r="H57" s="26">
        <f>SUM(H55/3)</f>
        <v>28.933333333333334</v>
      </c>
      <c r="I57" s="26">
        <f>SUM(I55/4)</f>
        <v>44.4</v>
      </c>
      <c r="J57" s="26">
        <f>SUM(J55/5)</f>
        <v>20.139999999999997</v>
      </c>
      <c r="K57" s="26">
        <f>SUM(K55/6)</f>
        <v>33.68333333333333</v>
      </c>
      <c r="L57" s="26">
        <f>SUM(L55/7)</f>
        <v>14.528571428571427</v>
      </c>
      <c r="M57" s="26">
        <f>SUM(M55/8)</f>
        <v>25.4</v>
      </c>
      <c r="N57" s="26">
        <f>SUM(N55/9)</f>
        <v>11.333333333333334</v>
      </c>
      <c r="O57" s="26">
        <f>SUM(O55/10)</f>
        <v>20.47</v>
      </c>
      <c r="P57" s="26">
        <f>SUM(P55/11)</f>
        <v>9.254545454545454</v>
      </c>
      <c r="Q57" s="26">
        <f>SUM(Q55/12)</f>
        <v>17.041666666666668</v>
      </c>
      <c r="R57" s="26">
        <f>SUM(R55/13)</f>
        <v>7.7230769230769232</v>
      </c>
      <c r="S57" s="26">
        <f>SUM(S55/14)</f>
        <v>14.35</v>
      </c>
      <c r="T57" s="26">
        <f>SUM(T55/15)</f>
        <v>6.7266666666666675</v>
      </c>
      <c r="U57" s="26">
        <f>SUM(U55/16)</f>
        <v>12.65625</v>
      </c>
      <c r="V57" s="29">
        <f>SUM(V55/17)</f>
        <v>5.9588235294117649</v>
      </c>
      <c r="AJ57" s="84"/>
      <c r="AK57" s="81" t="s">
        <v>77</v>
      </c>
      <c r="AL57" s="70">
        <f>SUM(AL55/1)</f>
        <v>99.7</v>
      </c>
      <c r="AM57" s="26">
        <f>SUM(AM55/2)</f>
        <v>73.25</v>
      </c>
      <c r="AN57" s="26">
        <f>SUM(AN55/3)</f>
        <v>15.633333333333333</v>
      </c>
      <c r="AO57" s="26">
        <f>SUM(AO55/4)</f>
        <v>21.024999999999999</v>
      </c>
      <c r="AP57" s="26">
        <f>SUM(AP55/5)</f>
        <v>20.060000000000002</v>
      </c>
      <c r="AQ57" s="26">
        <f>SUM(AQ55/6)</f>
        <v>26.950000000000003</v>
      </c>
      <c r="AR57" s="26">
        <f>SUM(AR55/7)</f>
        <v>14.614285714285714</v>
      </c>
      <c r="AS57" s="26">
        <f>SUM(AS55/8)</f>
        <v>25.15</v>
      </c>
      <c r="AT57" s="26">
        <f>SUM(AT55/9)</f>
        <v>11</v>
      </c>
      <c r="AU57" s="26">
        <f>SUM(AU55/10)</f>
        <v>20.130000000000003</v>
      </c>
      <c r="AV57" s="26">
        <f>SUM(AV55/11)</f>
        <v>9.245454545454546</v>
      </c>
      <c r="AW57" s="26">
        <f>SUM(AW55/12)</f>
        <v>16.933333333333334</v>
      </c>
      <c r="AX57" s="26">
        <f>SUM(AX55/13)</f>
        <v>7.8461538461538449</v>
      </c>
      <c r="AY57" s="26">
        <f>SUM(AY55/14)</f>
        <v>14.599999999999998</v>
      </c>
      <c r="AZ57" s="26">
        <f>SUM(AZ55/15)</f>
        <v>6.8733333333333331</v>
      </c>
      <c r="BA57" s="26">
        <f>SUM(BA55/16)</f>
        <v>12.887499999999999</v>
      </c>
      <c r="BB57" s="29">
        <f>SUM(BB55/17)</f>
        <v>6.0235294117647058</v>
      </c>
      <c r="BP57" s="84"/>
      <c r="BQ57" s="81" t="s">
        <v>77</v>
      </c>
      <c r="BR57" s="70">
        <f>SUM(BR55/1)</f>
        <v>99.9</v>
      </c>
      <c r="BS57" s="26">
        <f>SUM(BS55/2)</f>
        <v>65.95</v>
      </c>
      <c r="BT57" s="26">
        <f>SUM(BT55/3)</f>
        <v>8.7000000000000011</v>
      </c>
      <c r="BU57" s="26">
        <f>SUM(BU55/4)</f>
        <v>24.075000000000003</v>
      </c>
      <c r="BV57" s="26">
        <f>SUM(BV55/5)</f>
        <v>20.28</v>
      </c>
      <c r="BW57" s="26">
        <f>SUM(BW55/6)</f>
        <v>32</v>
      </c>
      <c r="BX57" s="26">
        <f>SUM(BX55/7)</f>
        <v>14.585714285714285</v>
      </c>
      <c r="BY57" s="26">
        <f>SUM(BY55/8)</f>
        <v>25.5</v>
      </c>
      <c r="BZ57" s="26">
        <f>SUM(BZ55/9)</f>
        <v>11.344444444444445</v>
      </c>
      <c r="CA57" s="26">
        <f>SUM(CA55/10)</f>
        <v>20.410000000000004</v>
      </c>
      <c r="CB57" s="26">
        <f>SUM(CB55/11)</f>
        <v>9.2636363636363637</v>
      </c>
      <c r="CC57" s="26">
        <f>SUM(CC55/12)</f>
        <v>17.033333333333331</v>
      </c>
      <c r="CD57" s="26">
        <f>SUM(CD55/13)</f>
        <v>7.884615384615385</v>
      </c>
      <c r="CE57" s="26">
        <f>SUM(CE55/14)</f>
        <v>14.642857142857142</v>
      </c>
      <c r="CF57" s="26">
        <f>SUM(CF55/15)</f>
        <v>6.8333333333333339</v>
      </c>
      <c r="CG57" s="26">
        <f>SUM(CG55/16)</f>
        <v>12.8125</v>
      </c>
      <c r="CH57" s="29">
        <f>SUM(CH55/17)</f>
        <v>6.0294117647058822</v>
      </c>
      <c r="CI57" s="94" t="str">
        <f>$BP27</f>
        <v>Plan C</v>
      </c>
      <c r="CJ57" s="72">
        <f>BR50</f>
        <v>8</v>
      </c>
      <c r="CK57" s="73">
        <f t="shared" ref="CK57:CZ57" si="167">BS50</f>
        <v>144</v>
      </c>
      <c r="CL57" s="73">
        <f t="shared" si="167"/>
        <v>274</v>
      </c>
      <c r="CM57" s="73">
        <f t="shared" si="167"/>
        <v>524</v>
      </c>
      <c r="CN57" s="73">
        <f t="shared" si="167"/>
        <v>727</v>
      </c>
      <c r="CO57" s="73">
        <f t="shared" si="167"/>
        <v>927</v>
      </c>
      <c r="CP57" s="73">
        <f t="shared" si="167"/>
        <v>1092</v>
      </c>
      <c r="CQ57" s="73">
        <f t="shared" si="167"/>
        <v>1258</v>
      </c>
      <c r="CR57" s="73">
        <f t="shared" si="167"/>
        <v>1412</v>
      </c>
      <c r="CS57" s="73">
        <f t="shared" si="167"/>
        <v>1619</v>
      </c>
      <c r="CT57" s="73">
        <f t="shared" si="167"/>
        <v>1751</v>
      </c>
      <c r="CU57" s="73">
        <f t="shared" si="167"/>
        <v>1882</v>
      </c>
      <c r="CV57" s="73">
        <f t="shared" si="167"/>
        <v>2032</v>
      </c>
      <c r="CW57" s="73">
        <f t="shared" si="167"/>
        <v>2195</v>
      </c>
      <c r="CX57" s="73">
        <f t="shared" si="167"/>
        <v>2400</v>
      </c>
      <c r="CY57" s="73">
        <f t="shared" si="167"/>
        <v>2547</v>
      </c>
      <c r="CZ57" s="63">
        <f t="shared" si="167"/>
        <v>2718</v>
      </c>
    </row>
    <row r="58" spans="4:111" ht="16.149999999999999" thickBot="1" x14ac:dyDescent="0.55000000000000004">
      <c r="D58" s="115"/>
      <c r="E58" s="82" t="s">
        <v>78</v>
      </c>
      <c r="F58" s="72">
        <f>SUM(F27,F30,F33,F36,F39)/5</f>
        <v>13.4</v>
      </c>
      <c r="G58" s="73">
        <f t="shared" ref="G58:V58" si="168">SUM(G27,G30,G33,G36,G39)/5</f>
        <v>13.580000000000002</v>
      </c>
      <c r="H58" s="73">
        <f t="shared" si="168"/>
        <v>10.919999999999998</v>
      </c>
      <c r="I58" s="73">
        <f t="shared" si="168"/>
        <v>11.7</v>
      </c>
      <c r="J58" s="73">
        <f t="shared" si="168"/>
        <v>13.679999999999998</v>
      </c>
      <c r="K58" s="73">
        <f t="shared" si="168"/>
        <v>13.820000000000002</v>
      </c>
      <c r="L58" s="73">
        <f t="shared" si="168"/>
        <v>13.879999999999999</v>
      </c>
      <c r="M58" s="73">
        <f t="shared" si="168"/>
        <v>13.84</v>
      </c>
      <c r="N58" s="73">
        <f t="shared" si="168"/>
        <v>13.940000000000001</v>
      </c>
      <c r="O58" s="73">
        <f t="shared" si="168"/>
        <v>14.079999999999998</v>
      </c>
      <c r="P58" s="73">
        <f t="shared" si="168"/>
        <v>13.9</v>
      </c>
      <c r="Q58" s="73">
        <f t="shared" si="168"/>
        <v>14.059999999999999</v>
      </c>
      <c r="R58" s="73">
        <f t="shared" si="168"/>
        <v>13.6</v>
      </c>
      <c r="S58" s="73">
        <f t="shared" si="168"/>
        <v>13.62</v>
      </c>
      <c r="T58" s="73">
        <f t="shared" si="168"/>
        <v>13.7</v>
      </c>
      <c r="U58" s="73">
        <f t="shared" si="168"/>
        <v>13.84</v>
      </c>
      <c r="V58" s="63">
        <f t="shared" si="168"/>
        <v>13.8</v>
      </c>
      <c r="AJ58" s="85"/>
      <c r="AK58" s="82" t="s">
        <v>78</v>
      </c>
      <c r="AL58" s="72">
        <f>SUM(AL27,AL30,AL33,AL36,AL39)/5</f>
        <v>16.96</v>
      </c>
      <c r="AM58" s="73">
        <f t="shared" ref="AM58:BB58" si="169">SUM(AM27,AM30,AM33,AM36,AM39)/5</f>
        <v>9.36</v>
      </c>
      <c r="AN58" s="73">
        <f t="shared" si="169"/>
        <v>9.379999999999999</v>
      </c>
      <c r="AO58" s="73">
        <f t="shared" si="169"/>
        <v>7.44</v>
      </c>
      <c r="AP58" s="73">
        <f t="shared" si="169"/>
        <v>17.880000000000003</v>
      </c>
      <c r="AQ58" s="73">
        <f t="shared" si="169"/>
        <v>12.28</v>
      </c>
      <c r="AR58" s="73">
        <f t="shared" si="169"/>
        <v>18.240000000000002</v>
      </c>
      <c r="AS58" s="73">
        <f t="shared" si="169"/>
        <v>17.559999999999999</v>
      </c>
      <c r="AT58" s="73">
        <f t="shared" si="169"/>
        <v>17.600000000000001</v>
      </c>
      <c r="AU58" s="73">
        <f t="shared" si="169"/>
        <v>18.259999999999998</v>
      </c>
      <c r="AV58" s="73">
        <f t="shared" si="169"/>
        <v>18.14</v>
      </c>
      <c r="AW58" s="73">
        <f t="shared" si="169"/>
        <v>17.8</v>
      </c>
      <c r="AX58" s="73">
        <f t="shared" si="169"/>
        <v>17.88</v>
      </c>
      <c r="AY58" s="73">
        <f t="shared" si="169"/>
        <v>17.939999999999998</v>
      </c>
      <c r="AZ58" s="73">
        <f t="shared" si="169"/>
        <v>18.079999999999998</v>
      </c>
      <c r="BA58" s="73">
        <f t="shared" si="169"/>
        <v>18.099999999999998</v>
      </c>
      <c r="BB58" s="63">
        <f t="shared" si="169"/>
        <v>17.96</v>
      </c>
      <c r="BP58" s="85"/>
      <c r="BQ58" s="82" t="s">
        <v>78</v>
      </c>
      <c r="BR58" s="72">
        <f>SUM(BR27,BR30,BR33,BR36,BR39)/5</f>
        <v>14.5</v>
      </c>
      <c r="BS58" s="73">
        <f t="shared" ref="BS58:CH58" si="170">SUM(BS27,BS30,BS33,BS36,BS39)/5</f>
        <v>6.4</v>
      </c>
      <c r="BT58" s="73">
        <f t="shared" si="170"/>
        <v>5.2200000000000006</v>
      </c>
      <c r="BU58" s="73">
        <f t="shared" si="170"/>
        <v>14.040000000000001</v>
      </c>
      <c r="BV58" s="73">
        <f t="shared" si="170"/>
        <v>18.100000000000001</v>
      </c>
      <c r="BW58" s="73">
        <f t="shared" si="170"/>
        <v>18.12</v>
      </c>
      <c r="BX58" s="73">
        <f t="shared" si="170"/>
        <v>18.2</v>
      </c>
      <c r="BY58" s="73">
        <f t="shared" si="170"/>
        <v>18.160000000000004</v>
      </c>
      <c r="BZ58" s="73">
        <f t="shared" si="170"/>
        <v>18.220000000000002</v>
      </c>
      <c r="CA58" s="73">
        <f t="shared" si="170"/>
        <v>18.2</v>
      </c>
      <c r="CB58" s="73">
        <f t="shared" si="170"/>
        <v>18.18</v>
      </c>
      <c r="CC58" s="73">
        <f t="shared" si="170"/>
        <v>18</v>
      </c>
      <c r="CD58" s="73">
        <f t="shared" si="170"/>
        <v>17.98</v>
      </c>
      <c r="CE58" s="73">
        <f t="shared" si="170"/>
        <v>17.96</v>
      </c>
      <c r="CF58" s="73">
        <f t="shared" si="170"/>
        <v>17.96</v>
      </c>
      <c r="CG58" s="73">
        <f t="shared" si="170"/>
        <v>17.98</v>
      </c>
      <c r="CH58" s="63">
        <f t="shared" si="170"/>
        <v>17.98</v>
      </c>
    </row>
    <row r="59" spans="4:111" ht="14.65" thickBot="1" x14ac:dyDescent="0.5"/>
    <row r="60" spans="4:111" ht="16.149999999999999" thickBot="1" x14ac:dyDescent="0.55000000000000004">
      <c r="D60" s="120" t="s">
        <v>53</v>
      </c>
      <c r="E60" s="86" t="s">
        <v>54</v>
      </c>
      <c r="F60" s="86" t="str">
        <f>$D$2</f>
        <v>Austria</v>
      </c>
      <c r="G60" s="87" t="str">
        <f>$D$3</f>
        <v>Styria</v>
      </c>
      <c r="H60" s="87" t="str">
        <f>$D$4</f>
        <v>Hungary</v>
      </c>
      <c r="I60" s="87" t="str">
        <f>$D$5</f>
        <v>Great Britain</v>
      </c>
      <c r="J60" s="87" t="str">
        <f>$D$6</f>
        <v>70th Anniversary</v>
      </c>
      <c r="K60" s="87" t="str">
        <f>$D$7</f>
        <v>Spain</v>
      </c>
      <c r="L60" s="87" t="str">
        <f>$D$8</f>
        <v>Belgium</v>
      </c>
      <c r="M60" s="87" t="str">
        <f>$D$9</f>
        <v>Monza</v>
      </c>
      <c r="N60" s="87" t="str">
        <f>$D$10</f>
        <v>Tuscany</v>
      </c>
      <c r="O60" s="87" t="str">
        <f>$D$11</f>
        <v>Russia</v>
      </c>
      <c r="P60" s="87" t="str">
        <f>$D$12</f>
        <v>Eifel</v>
      </c>
      <c r="Q60" s="87" t="str">
        <f>$D$13</f>
        <v>Portugal</v>
      </c>
      <c r="R60" s="87" t="str">
        <f>$D$14</f>
        <v>Romagna</v>
      </c>
      <c r="S60" s="87" t="str">
        <f>$D$15</f>
        <v>Turkey</v>
      </c>
      <c r="T60" s="87" t="str">
        <f>$D$16</f>
        <v>Bahrain</v>
      </c>
      <c r="U60" s="87" t="str">
        <f>$D$17</f>
        <v>Sakhir</v>
      </c>
      <c r="V60" s="88" t="str">
        <f>$D$18</f>
        <v>Abu Dhabi</v>
      </c>
      <c r="W60" s="181" t="s">
        <v>81</v>
      </c>
      <c r="X60" s="182"/>
      <c r="Y60" s="182"/>
      <c r="Z60" s="183"/>
      <c r="AA60" s="1" t="s">
        <v>65</v>
      </c>
      <c r="AB60" s="1" t="s">
        <v>66</v>
      </c>
      <c r="AC60" s="181" t="s">
        <v>83</v>
      </c>
      <c r="AD60" s="182"/>
      <c r="AE60" s="182"/>
      <c r="AF60" s="184"/>
      <c r="AG60" s="1" t="s">
        <v>65</v>
      </c>
      <c r="AH60" s="1" t="s">
        <v>66</v>
      </c>
      <c r="AJ60" s="120" t="s">
        <v>53</v>
      </c>
      <c r="AK60" s="86" t="s">
        <v>54</v>
      </c>
      <c r="AL60" s="86" t="str">
        <f>$D$2</f>
        <v>Austria</v>
      </c>
      <c r="AM60" s="87" t="str">
        <f>$D$3</f>
        <v>Styria</v>
      </c>
      <c r="AN60" s="87" t="str">
        <f>$D$4</f>
        <v>Hungary</v>
      </c>
      <c r="AO60" s="87" t="str">
        <f>$D$5</f>
        <v>Great Britain</v>
      </c>
      <c r="AP60" s="87" t="str">
        <f>$D$6</f>
        <v>70th Anniversary</v>
      </c>
      <c r="AQ60" s="87" t="str">
        <f>$D$7</f>
        <v>Spain</v>
      </c>
      <c r="AR60" s="87" t="str">
        <f>$D$8</f>
        <v>Belgium</v>
      </c>
      <c r="AS60" s="87" t="str">
        <f>$D$9</f>
        <v>Monza</v>
      </c>
      <c r="AT60" s="87" t="str">
        <f>$D$10</f>
        <v>Tuscany</v>
      </c>
      <c r="AU60" s="87" t="str">
        <f>$D$11</f>
        <v>Russia</v>
      </c>
      <c r="AV60" s="87" t="str">
        <f>$D$12</f>
        <v>Eifel</v>
      </c>
      <c r="AW60" s="87" t="str">
        <f>$D$13</f>
        <v>Portugal</v>
      </c>
      <c r="AX60" s="87" t="str">
        <f>$D$14</f>
        <v>Romagna</v>
      </c>
      <c r="AY60" s="87" t="str">
        <f>$D$15</f>
        <v>Turkey</v>
      </c>
      <c r="AZ60" s="87" t="str">
        <f>$D$16</f>
        <v>Bahrain</v>
      </c>
      <c r="BA60" s="87" t="str">
        <f>$D$17</f>
        <v>Sakhir</v>
      </c>
      <c r="BB60" s="88" t="str">
        <f>$D$18</f>
        <v>Abu Dhabi</v>
      </c>
      <c r="BC60" s="181" t="s">
        <v>81</v>
      </c>
      <c r="BD60" s="182"/>
      <c r="BE60" s="182"/>
      <c r="BF60" s="183"/>
      <c r="BG60" s="1" t="s">
        <v>65</v>
      </c>
      <c r="BH60" s="1" t="s">
        <v>66</v>
      </c>
      <c r="BI60" s="181" t="s">
        <v>83</v>
      </c>
      <c r="BJ60" s="182"/>
      <c r="BK60" s="182"/>
      <c r="BL60" s="184"/>
      <c r="BM60" s="1" t="s">
        <v>65</v>
      </c>
      <c r="BN60" s="1" t="s">
        <v>66</v>
      </c>
      <c r="BP60" s="120" t="s">
        <v>53</v>
      </c>
      <c r="BQ60" s="86" t="s">
        <v>54</v>
      </c>
      <c r="BR60" s="86" t="str">
        <f>$D$2</f>
        <v>Austria</v>
      </c>
      <c r="BS60" s="87" t="str">
        <f>$D$3</f>
        <v>Styria</v>
      </c>
      <c r="BT60" s="87" t="str">
        <f>$D$4</f>
        <v>Hungary</v>
      </c>
      <c r="BU60" s="87" t="str">
        <f>$D$5</f>
        <v>Great Britain</v>
      </c>
      <c r="BV60" s="87" t="str">
        <f>$D$6</f>
        <v>70th Anniversary</v>
      </c>
      <c r="BW60" s="87" t="str">
        <f>$D$7</f>
        <v>Spain</v>
      </c>
      <c r="BX60" s="87" t="str">
        <f>$D$8</f>
        <v>Belgium</v>
      </c>
      <c r="BY60" s="87" t="str">
        <f>$D$9</f>
        <v>Monza</v>
      </c>
      <c r="BZ60" s="87" t="str">
        <f>$D$10</f>
        <v>Tuscany</v>
      </c>
      <c r="CA60" s="87" t="str">
        <f>$D$11</f>
        <v>Russia</v>
      </c>
      <c r="CB60" s="87" t="str">
        <f>$D$12</f>
        <v>Eifel</v>
      </c>
      <c r="CC60" s="87" t="str">
        <f>$D$13</f>
        <v>Portugal</v>
      </c>
      <c r="CD60" s="87" t="str">
        <f>$D$14</f>
        <v>Romagna</v>
      </c>
      <c r="CE60" s="87" t="str">
        <f>$D$15</f>
        <v>Turkey</v>
      </c>
      <c r="CF60" s="87" t="str">
        <f>$D$16</f>
        <v>Bahrain</v>
      </c>
      <c r="CG60" s="87" t="str">
        <f>$D$17</f>
        <v>Sakhir</v>
      </c>
      <c r="CH60" s="88" t="str">
        <f>$D$18</f>
        <v>Abu Dhabi</v>
      </c>
      <c r="CI60" s="181" t="s">
        <v>81</v>
      </c>
      <c r="CJ60" s="182"/>
      <c r="CK60" s="182"/>
      <c r="CL60" s="183"/>
      <c r="CM60" s="1" t="s">
        <v>65</v>
      </c>
      <c r="CN60" s="1" t="s">
        <v>66</v>
      </c>
      <c r="CO60" s="181" t="s">
        <v>83</v>
      </c>
      <c r="CP60" s="182"/>
      <c r="CQ60" s="182"/>
      <c r="CR60" s="184"/>
      <c r="CS60" s="1" t="s">
        <v>65</v>
      </c>
      <c r="CT60" s="1" t="s">
        <v>66</v>
      </c>
      <c r="CV60" s="181" t="s">
        <v>81</v>
      </c>
      <c r="CW60" s="182"/>
      <c r="CX60" s="182"/>
      <c r="CY60" s="183"/>
      <c r="CZ60" s="1" t="s">
        <v>65</v>
      </c>
      <c r="DA60" s="1" t="s">
        <v>66</v>
      </c>
      <c r="DB60" s="181" t="s">
        <v>83</v>
      </c>
      <c r="DC60" s="182"/>
      <c r="DD60" s="182"/>
      <c r="DE60" s="184"/>
      <c r="DF60" s="1" t="s">
        <v>65</v>
      </c>
      <c r="DG60" s="1" t="s">
        <v>66</v>
      </c>
    </row>
    <row r="61" spans="4:111" ht="16.149999999999999" thickBot="1" x14ac:dyDescent="0.55000000000000004">
      <c r="D61" s="121" t="s">
        <v>87</v>
      </c>
      <c r="E61" s="80" t="s">
        <v>56</v>
      </c>
      <c r="F61" s="66" t="s">
        <v>13</v>
      </c>
      <c r="G61" s="67" t="s">
        <v>13</v>
      </c>
      <c r="H61" s="67" t="s">
        <v>13</v>
      </c>
      <c r="I61" s="67" t="s">
        <v>13</v>
      </c>
      <c r="J61" s="67" t="s">
        <v>13</v>
      </c>
      <c r="K61" s="67" t="s">
        <v>13</v>
      </c>
      <c r="L61" s="67" t="s">
        <v>13</v>
      </c>
      <c r="M61" s="67" t="s">
        <v>13</v>
      </c>
      <c r="N61" s="67" t="s">
        <v>13</v>
      </c>
      <c r="O61" s="67" t="s">
        <v>13</v>
      </c>
      <c r="P61" s="67" t="s">
        <v>13</v>
      </c>
      <c r="Q61" s="67" t="s">
        <v>13</v>
      </c>
      <c r="R61" s="67" t="s">
        <v>13</v>
      </c>
      <c r="S61" s="67" t="s">
        <v>13</v>
      </c>
      <c r="T61" s="67" t="s">
        <v>13</v>
      </c>
      <c r="U61" s="67" t="s">
        <v>13</v>
      </c>
      <c r="V61" s="68" t="s">
        <v>13</v>
      </c>
      <c r="W61" s="25" t="str">
        <f>$A$2</f>
        <v>Mercedes</v>
      </c>
      <c r="X61" s="66">
        <f>COUNTIF(F61:V78, W61)</f>
        <v>0</v>
      </c>
      <c r="Y61" s="98" t="str">
        <f>$B$2</f>
        <v>Hamilton</v>
      </c>
      <c r="Z61" s="66">
        <f>COUNTIF(F61:V78, Y61)</f>
        <v>0</v>
      </c>
      <c r="AA61" s="66">
        <f>COUNTIF(F79:V80,Y61)</f>
        <v>0</v>
      </c>
      <c r="AB61" s="99">
        <f>COUNTIF(F81:V82,Y61)</f>
        <v>0</v>
      </c>
      <c r="AC61" s="25" t="str">
        <f>$A$2</f>
        <v>Mercedes</v>
      </c>
      <c r="AD61" s="66">
        <f>SUM((X61/X83)*100)</f>
        <v>0</v>
      </c>
      <c r="AE61" s="98" t="str">
        <f>$B$2</f>
        <v>Hamilton</v>
      </c>
      <c r="AF61" s="99">
        <f>SUM((Z61/Z83)*100)</f>
        <v>0</v>
      </c>
      <c r="AG61" s="99">
        <f>SUM((AA61/AA83)*100)</f>
        <v>0</v>
      </c>
      <c r="AH61" s="99">
        <f>SUM((AB61/AB83)*100)</f>
        <v>0</v>
      </c>
      <c r="AJ61" s="121" t="s">
        <v>87</v>
      </c>
      <c r="AK61" s="80" t="s">
        <v>56</v>
      </c>
      <c r="AL61" s="66" t="s">
        <v>3</v>
      </c>
      <c r="AM61" s="67" t="s">
        <v>3</v>
      </c>
      <c r="AN61" s="67" t="s">
        <v>3</v>
      </c>
      <c r="AO61" s="67" t="s">
        <v>3</v>
      </c>
      <c r="AP61" s="67" t="s">
        <v>3</v>
      </c>
      <c r="AQ61" s="67" t="s">
        <v>3</v>
      </c>
      <c r="AR61" s="67" t="s">
        <v>3</v>
      </c>
      <c r="AS61" s="67" t="s">
        <v>3</v>
      </c>
      <c r="AT61" s="67" t="s">
        <v>3</v>
      </c>
      <c r="AU61" s="67" t="s">
        <v>3</v>
      </c>
      <c r="AV61" s="67" t="s">
        <v>3</v>
      </c>
      <c r="AW61" s="67" t="s">
        <v>3</v>
      </c>
      <c r="AX61" s="67" t="s">
        <v>3</v>
      </c>
      <c r="AY61" s="67" t="s">
        <v>3</v>
      </c>
      <c r="AZ61" s="67" t="s">
        <v>3</v>
      </c>
      <c r="BA61" s="67" t="s">
        <v>3</v>
      </c>
      <c r="BB61" s="68" t="s">
        <v>3</v>
      </c>
      <c r="BC61" s="25" t="str">
        <f>$A$2</f>
        <v>Mercedes</v>
      </c>
      <c r="BD61" s="66">
        <f>COUNTIF(AL61:BB78, BC61)</f>
        <v>0</v>
      </c>
      <c r="BE61" s="98" t="str">
        <f>$B$2</f>
        <v>Hamilton</v>
      </c>
      <c r="BF61" s="66">
        <f>COUNTIF(AL61:BB78, BE61)</f>
        <v>17</v>
      </c>
      <c r="BG61" s="66">
        <f>COUNTIF(AL79:BB80,BE61)</f>
        <v>0</v>
      </c>
      <c r="BH61" s="99">
        <f>COUNTIF(AL81:BB82,BE61)</f>
        <v>2</v>
      </c>
      <c r="BI61" s="25" t="str">
        <f>$A$2</f>
        <v>Mercedes</v>
      </c>
      <c r="BJ61" s="66">
        <f>SUM((BD61/BD83)*100)</f>
        <v>0</v>
      </c>
      <c r="BK61" s="98" t="str">
        <f>$B$2</f>
        <v>Hamilton</v>
      </c>
      <c r="BL61" s="99">
        <f>SUM((BF61/BF83)*100)</f>
        <v>20</v>
      </c>
      <c r="BM61" s="99">
        <f>SUM((BG61/BG83)*100)</f>
        <v>0</v>
      </c>
      <c r="BN61" s="99">
        <f>SUM((BH61/BH83)*100)</f>
        <v>100</v>
      </c>
      <c r="BP61" s="121" t="s">
        <v>87</v>
      </c>
      <c r="BQ61" s="80" t="s">
        <v>56</v>
      </c>
      <c r="BR61" s="66" t="s">
        <v>13</v>
      </c>
      <c r="BS61" s="67" t="s">
        <v>13</v>
      </c>
      <c r="BT61" s="67" t="s">
        <v>13</v>
      </c>
      <c r="BU61" s="67" t="s">
        <v>13</v>
      </c>
      <c r="BV61" s="67" t="s">
        <v>13</v>
      </c>
      <c r="BW61" s="67" t="s">
        <v>13</v>
      </c>
      <c r="BX61" s="67" t="s">
        <v>13</v>
      </c>
      <c r="BY61" s="67" t="s">
        <v>13</v>
      </c>
      <c r="BZ61" s="67" t="s">
        <v>13</v>
      </c>
      <c r="CA61" s="67" t="s">
        <v>13</v>
      </c>
      <c r="CB61" s="67" t="s">
        <v>13</v>
      </c>
      <c r="CC61" s="67" t="s">
        <v>13</v>
      </c>
      <c r="CD61" s="67" t="s">
        <v>13</v>
      </c>
      <c r="CE61" s="67" t="s">
        <v>13</v>
      </c>
      <c r="CF61" s="67" t="s">
        <v>13</v>
      </c>
      <c r="CG61" s="67" t="s">
        <v>13</v>
      </c>
      <c r="CH61" s="68" t="s">
        <v>13</v>
      </c>
      <c r="CI61" s="25" t="str">
        <f>$A$2</f>
        <v>Mercedes</v>
      </c>
      <c r="CJ61" s="66">
        <f>COUNTIF(BR61:CH78, CI61)</f>
        <v>0</v>
      </c>
      <c r="CK61" s="98" t="str">
        <f>$B$2</f>
        <v>Hamilton</v>
      </c>
      <c r="CL61" s="66">
        <f>COUNTIF(BR61:CH78, CK61)</f>
        <v>0</v>
      </c>
      <c r="CM61" s="66">
        <f>COUNTIF(BR79:CH80,CK61)</f>
        <v>0</v>
      </c>
      <c r="CN61" s="99">
        <f>COUNTIF(BR81:CH82,CK61)</f>
        <v>0</v>
      </c>
      <c r="CO61" s="25" t="str">
        <f>$A$2</f>
        <v>Mercedes</v>
      </c>
      <c r="CP61" s="66">
        <f>SUM((CJ61/CJ83)*100)</f>
        <v>0</v>
      </c>
      <c r="CQ61" s="98" t="str">
        <f>$B$2</f>
        <v>Hamilton</v>
      </c>
      <c r="CR61" s="99">
        <f>SUM((CL61/CL83)*100)</f>
        <v>0</v>
      </c>
      <c r="CS61" s="99">
        <f>SUM((CM61/CM83)*100)</f>
        <v>0</v>
      </c>
      <c r="CT61" s="99">
        <f>SUM((CN61/CN83)*100)</f>
        <v>0</v>
      </c>
      <c r="CV61" s="25" t="str">
        <f>$A$2</f>
        <v>Mercedes</v>
      </c>
      <c r="CW61" s="99">
        <f>SUM(X61,BD61,CJ61)</f>
        <v>0</v>
      </c>
      <c r="CX61" s="98" t="str">
        <f>$B$2</f>
        <v>Hamilton</v>
      </c>
      <c r="CY61" s="99">
        <f t="shared" ref="CY61:CY80" si="171">SUM(Z61,BF61,CL61)</f>
        <v>17</v>
      </c>
      <c r="CZ61" s="99">
        <f t="shared" ref="CZ61:CZ80" si="172">SUM(AA61,BG61,CM61)</f>
        <v>0</v>
      </c>
      <c r="DA61" s="99">
        <f t="shared" ref="DA61:DA80" si="173">SUM(AB61,BH61,CN61)</f>
        <v>2</v>
      </c>
      <c r="DB61" s="25" t="str">
        <f>$A$2</f>
        <v>Mercedes</v>
      </c>
      <c r="DC61" s="66">
        <f>SUM((CW61/CW83)*100)</f>
        <v>0</v>
      </c>
      <c r="DD61" s="98" t="str">
        <f>$B$2</f>
        <v>Hamilton</v>
      </c>
      <c r="DE61" s="99">
        <f>SUM((CY61/CY83)*100)</f>
        <v>6.666666666666667</v>
      </c>
      <c r="DF61" s="99">
        <f>SUM((CZ61/CZ83)*100)</f>
        <v>0</v>
      </c>
      <c r="DG61" s="99">
        <f>SUM((DA61/DA83)*100)</f>
        <v>33.333333333333329</v>
      </c>
    </row>
    <row r="62" spans="4:111" ht="16.149999999999999" thickBot="1" x14ac:dyDescent="0.55000000000000004">
      <c r="D62" s="120" t="s">
        <v>57</v>
      </c>
      <c r="E62" s="75" t="s">
        <v>58</v>
      </c>
      <c r="F62" s="70">
        <f>SUM(VLOOKUP($D$2,$D$2:$BL$18,MATCH(F61,$D$1:$BL$1,0),FALSE))</f>
        <v>-2</v>
      </c>
      <c r="G62" s="76">
        <f>SUM(VLOOKUP($D$3,$D$2:$BL$18,MATCH(G61,$D$1:$BL$1,0),FALSE))</f>
        <v>31</v>
      </c>
      <c r="H62" s="76">
        <f>SUM(VLOOKUP($D$4,$D$2:$BL$18,MATCH(H61,$D$1:$BL$1,0),FALSE))</f>
        <v>41</v>
      </c>
      <c r="I62" s="76">
        <f>SUM(VLOOKUP($D$5,$D$2:$BL$18,MATCH(I61,$D$1:$BL$1,0),FALSE))</f>
        <v>42</v>
      </c>
      <c r="J62" s="76">
        <f>SUM(VLOOKUP($D$6,$D$2:$BL$18,MATCH(J61,$D$1:$BL$1,0),FALSE))</f>
        <v>52</v>
      </c>
      <c r="K62" s="76">
        <f>SUM(VLOOKUP($D$7,$D$2:$BL$18,MATCH(K61,$D$1:$BL$1,0),FALSE))</f>
        <v>47</v>
      </c>
      <c r="L62" s="76">
        <f>SUM(VLOOKUP($D$8,$D$2:$BL$18,MATCH(L61,$D$1:$BL$1,0),FALSE))</f>
        <v>32</v>
      </c>
      <c r="M62" s="76">
        <f>SUM(VLOOKUP($D$9,$D$2:$BL$18,MATCH(M61,$D$1:$BL$1,0),FALSE))</f>
        <v>-4</v>
      </c>
      <c r="N62" s="76">
        <f>SUM(VLOOKUP($D$10,$D$2:$BL$18,MATCH(N61,$D$1:$BL$1,0),FALSE))</f>
        <v>-2</v>
      </c>
      <c r="O62" s="76">
        <f>SUM(VLOOKUP($D$11,$D$2:$BL$18,MATCH(O61,$D$1:$BL$1,0),FALSE))</f>
        <v>41</v>
      </c>
      <c r="P62" s="76">
        <f>SUM(VLOOKUP($D$12,$D$2:$BL$18,MATCH(P61,$D$1:$BL$1,0),FALSE))</f>
        <v>42</v>
      </c>
      <c r="Q62" s="76">
        <f>SUM(VLOOKUP($D$13,$D$2:$BL$18,MATCH(Q61,$D$1:$BL$1,0),FALSE))</f>
        <v>32</v>
      </c>
      <c r="R62" s="76">
        <f>SUM(VLOOKUP($D$14,$D$2:$BL$18,MATCH(R61,$D$1:$BL$1,0),FALSE))</f>
        <v>-2</v>
      </c>
      <c r="S62" s="76">
        <f>SUM(VLOOKUP($D$15,$D$2:$BL$18,MATCH(S61,$D$1:$BL$1,0),FALSE))</f>
        <v>18</v>
      </c>
      <c r="T62" s="76">
        <f>SUM(VLOOKUP($D$16,$D$2:$BL$18,MATCH(T61,$D$1:$BL$1,0),FALSE))</f>
        <v>47</v>
      </c>
      <c r="U62" s="76">
        <f>SUM(VLOOKUP($D$17,$D$2:$BL$18,MATCH(U61,$D$1:$BL$1,0),FALSE))</f>
        <v>-2</v>
      </c>
      <c r="V62" s="29">
        <f>SUM(VLOOKUP($D$18,$D$2:$BL$18,MATCH(V61,$D$1:$BL$1,0),FALSE))</f>
        <v>44</v>
      </c>
      <c r="W62" s="30"/>
      <c r="X62" s="72"/>
      <c r="Y62" s="100" t="str">
        <f>$B$3</f>
        <v>Bottas</v>
      </c>
      <c r="Z62" s="72">
        <f>COUNTIF(F61:V78, Y62)</f>
        <v>0</v>
      </c>
      <c r="AA62" s="72">
        <f>COUNTIF(F79:V80,Y62)</f>
        <v>0</v>
      </c>
      <c r="AB62" s="30">
        <f>COUNTIF(F81:V82,Y62)</f>
        <v>0</v>
      </c>
      <c r="AC62" s="30"/>
      <c r="AD62" s="72"/>
      <c r="AE62" s="100" t="str">
        <f>$B$3</f>
        <v>Bottas</v>
      </c>
      <c r="AF62" s="30">
        <f>SUM((Z62/Z83)*100)</f>
        <v>0</v>
      </c>
      <c r="AG62" s="30">
        <f>SUM((AA62/AA83)*100)</f>
        <v>0</v>
      </c>
      <c r="AH62" s="30">
        <f>SUM((AB62/AB83)*100)</f>
        <v>0</v>
      </c>
      <c r="AJ62" s="120" t="s">
        <v>57</v>
      </c>
      <c r="AK62" s="75" t="s">
        <v>58</v>
      </c>
      <c r="AL62" s="70">
        <f>SUM(VLOOKUP($D$2,$D$2:$BL$18,MATCH(AL61,$D$1:$BL$1,0),FALSE))</f>
        <v>27</v>
      </c>
      <c r="AM62" s="76">
        <f>SUM(VLOOKUP($D$3,$D$2:$BL$18,MATCH(AM61,$D$1:$BL$1,0),FALSE))</f>
        <v>44</v>
      </c>
      <c r="AN62" s="76">
        <f>SUM(VLOOKUP($D$4,$D$2:$BL$18,MATCH(AN61,$D$1:$BL$1,0),FALSE))</f>
        <v>49</v>
      </c>
      <c r="AO62" s="76">
        <f>SUM(VLOOKUP($D$5,$D$2:$BL$18,MATCH(AO61,$D$1:$BL$1,0),FALSE))</f>
        <v>44</v>
      </c>
      <c r="AP62" s="76">
        <f>SUM(VLOOKUP($D$6,$D$2:$BL$18,MATCH(AP61,$D$1:$BL$1,0),FALSE))</f>
        <v>54</v>
      </c>
      <c r="AQ62" s="76">
        <f>SUM(VLOOKUP($D$7,$D$2:$BL$18,MATCH(AQ61,$D$1:$BL$1,0),FALSE))</f>
        <v>44</v>
      </c>
      <c r="AR62" s="76">
        <f>SUM(VLOOKUP($D$8,$D$2:$BL$18,MATCH(AR61,$D$1:$BL$1,0),FALSE))</f>
        <v>44</v>
      </c>
      <c r="AS62" s="76">
        <f>SUM(VLOOKUP($D$9,$D$2:$BL$18,MATCH(AS61,$D$1:$BL$1,0),FALSE))</f>
        <v>17</v>
      </c>
      <c r="AT62" s="76">
        <f>SUM(VLOOKUP($D$10,$D$2:$BL$18,MATCH(AT61,$D$1:$BL$1,0),FALSE))</f>
        <v>49</v>
      </c>
      <c r="AU62" s="76">
        <f>SUM(VLOOKUP($D$11,$D$2:$BL$18,MATCH(AU61,$D$1:$BL$1,0),FALSE))</f>
        <v>42</v>
      </c>
      <c r="AV62" s="76">
        <f>SUM(VLOOKUP($D$12,$D$2:$BL$18,MATCH(AV61,$D$1:$BL$1,0),FALSE))</f>
        <v>43</v>
      </c>
      <c r="AW62" s="76">
        <f>SUM(VLOOKUP($D$13,$D$2:$BL$18,MATCH(AW61,$D$1:$BL$1,0),FALSE))</f>
        <v>49</v>
      </c>
      <c r="AX62" s="76">
        <f>SUM(VLOOKUP($D$14,$D$2:$BL$18,MATCH(AX61,$D$1:$BL$1,0),FALSE))</f>
        <v>48</v>
      </c>
      <c r="AY62" s="76">
        <f>SUM(VLOOKUP($D$15,$D$2:$BL$18,MATCH(AY61,$D$1:$BL$1,0),FALSE))</f>
        <v>49</v>
      </c>
      <c r="AZ62" s="76">
        <f>SUM(VLOOKUP($D$16,$D$2:$BL$18,MATCH(AZ61,$D$1:$BL$1,0),FALSE))</f>
        <v>59</v>
      </c>
      <c r="BA62" s="76">
        <f>SUM(VLOOKUP($D$17,$D$2:$BL$18,MATCH(BA61,$D$1:$BL$1,0),FALSE))</f>
        <v>10</v>
      </c>
      <c r="BB62" s="29">
        <f>SUM(VLOOKUP($D$18,$D$2:$BL$18,MATCH(BB61,$D$1:$BL$1,0),FALSE))</f>
        <v>27</v>
      </c>
      <c r="BC62" s="30"/>
      <c r="BD62" s="72"/>
      <c r="BE62" s="100" t="str">
        <f>$B$3</f>
        <v>Bottas</v>
      </c>
      <c r="BF62" s="72">
        <f>COUNTIF(AL61:BB78, BE62)</f>
        <v>0</v>
      </c>
      <c r="BG62" s="72">
        <f>COUNTIF(AL79:BB80,BE62)</f>
        <v>0</v>
      </c>
      <c r="BH62" s="30">
        <f>COUNTIF(AL81:BB82,BE62)</f>
        <v>0</v>
      </c>
      <c r="BI62" s="30"/>
      <c r="BJ62" s="72"/>
      <c r="BK62" s="100" t="str">
        <f>$B$3</f>
        <v>Bottas</v>
      </c>
      <c r="BL62" s="30">
        <f>SUM((BF62/BF83)*100)</f>
        <v>0</v>
      </c>
      <c r="BM62" s="30">
        <f>SUM((BG62/BG83)*100)</f>
        <v>0</v>
      </c>
      <c r="BN62" s="30">
        <f>SUM((BH62/BH83)*100)</f>
        <v>0</v>
      </c>
      <c r="BP62" s="120" t="s">
        <v>57</v>
      </c>
      <c r="BQ62" s="75" t="s">
        <v>58</v>
      </c>
      <c r="BR62" s="70">
        <f>SUM(VLOOKUP($D$2,$D$2:$BL$18,MATCH(BR61,$D$1:$BL$1,0),FALSE))</f>
        <v>-2</v>
      </c>
      <c r="BS62" s="76">
        <f>SUM(VLOOKUP($D$3,$D$2:$BL$18,MATCH(BS61,$D$1:$BL$1,0),FALSE))</f>
        <v>31</v>
      </c>
      <c r="BT62" s="76">
        <f>SUM(VLOOKUP($D$4,$D$2:$BL$18,MATCH(BT61,$D$1:$BL$1,0),FALSE))</f>
        <v>41</v>
      </c>
      <c r="BU62" s="76">
        <f>SUM(VLOOKUP($D$5,$D$2:$BL$18,MATCH(BU61,$D$1:$BL$1,0),FALSE))</f>
        <v>42</v>
      </c>
      <c r="BV62" s="76">
        <f>SUM(VLOOKUP($D$6,$D$2:$BL$18,MATCH(BV61,$D$1:$BL$1,0),FALSE))</f>
        <v>52</v>
      </c>
      <c r="BW62" s="76">
        <f>SUM(VLOOKUP($D$7,$D$2:$BL$18,MATCH(BW61,$D$1:$BL$1,0),FALSE))</f>
        <v>47</v>
      </c>
      <c r="BX62" s="76">
        <f>SUM(VLOOKUP($D$8,$D$2:$BL$18,MATCH(BX61,$D$1:$BL$1,0),FALSE))</f>
        <v>32</v>
      </c>
      <c r="BY62" s="76">
        <f>SUM(VLOOKUP($D$9,$D$2:$BL$18,MATCH(BY61,$D$1:$BL$1,0),FALSE))</f>
        <v>-4</v>
      </c>
      <c r="BZ62" s="76">
        <f>SUM(VLOOKUP($D$10,$D$2:$BL$18,MATCH(BZ61,$D$1:$BL$1,0),FALSE))</f>
        <v>-2</v>
      </c>
      <c r="CA62" s="76">
        <f>SUM(VLOOKUP($D$11,$D$2:$BL$18,MATCH(CA61,$D$1:$BL$1,0),FALSE))</f>
        <v>41</v>
      </c>
      <c r="CB62" s="76">
        <f>SUM(VLOOKUP($D$12,$D$2:$BL$18,MATCH(CB61,$D$1:$BL$1,0),FALSE))</f>
        <v>42</v>
      </c>
      <c r="CC62" s="76">
        <f>SUM(VLOOKUP($D$13,$D$2:$BL$18,MATCH(CC61,$D$1:$BL$1,0),FALSE))</f>
        <v>32</v>
      </c>
      <c r="CD62" s="76">
        <f>SUM(VLOOKUP($D$14,$D$2:$BL$18,MATCH(CD61,$D$1:$BL$1,0),FALSE))</f>
        <v>-2</v>
      </c>
      <c r="CE62" s="76">
        <f>SUM(VLOOKUP($D$15,$D$2:$BL$18,MATCH(CE61,$D$1:$BL$1,0),FALSE))</f>
        <v>18</v>
      </c>
      <c r="CF62" s="76">
        <f>SUM(VLOOKUP($D$16,$D$2:$BL$18,MATCH(CF61,$D$1:$BL$1,0),FALSE))</f>
        <v>47</v>
      </c>
      <c r="CG62" s="76">
        <f>SUM(VLOOKUP($D$17,$D$2:$BL$18,MATCH(CG61,$D$1:$BL$1,0),FALSE))</f>
        <v>-2</v>
      </c>
      <c r="CH62" s="29">
        <f>SUM(VLOOKUP($D$18,$D$2:$BL$18,MATCH(CH61,$D$1:$BL$1,0),FALSE))</f>
        <v>44</v>
      </c>
      <c r="CI62" s="30"/>
      <c r="CJ62" s="72"/>
      <c r="CK62" s="100" t="str">
        <f>$B$3</f>
        <v>Bottas</v>
      </c>
      <c r="CL62" s="72">
        <f>COUNTIF(BR61:CH78, CK62)</f>
        <v>0</v>
      </c>
      <c r="CM62" s="72">
        <f>COUNTIF(BR79:CH80,CK62)</f>
        <v>0</v>
      </c>
      <c r="CN62" s="30">
        <f>COUNTIF(BR81:CH82,CK62)</f>
        <v>0</v>
      </c>
      <c r="CO62" s="30"/>
      <c r="CP62" s="72"/>
      <c r="CQ62" s="100" t="str">
        <f>$B$3</f>
        <v>Bottas</v>
      </c>
      <c r="CR62" s="30">
        <f>SUM((CL62/CL83)*100)</f>
        <v>0</v>
      </c>
      <c r="CS62" s="30">
        <f>SUM((CM62/CM83)*100)</f>
        <v>0</v>
      </c>
      <c r="CT62" s="30">
        <f>SUM((CN62/CN83)*100)</f>
        <v>0</v>
      </c>
      <c r="CV62" s="30"/>
      <c r="CW62" s="30"/>
      <c r="CX62" s="100" t="str">
        <f>$B$3</f>
        <v>Bottas</v>
      </c>
      <c r="CY62" s="30">
        <f t="shared" si="171"/>
        <v>0</v>
      </c>
      <c r="CZ62" s="30">
        <f t="shared" si="172"/>
        <v>0</v>
      </c>
      <c r="DA62" s="30">
        <f t="shared" si="173"/>
        <v>0</v>
      </c>
      <c r="DB62" s="30"/>
      <c r="DC62" s="72"/>
      <c r="DD62" s="100" t="str">
        <f>$B$3</f>
        <v>Bottas</v>
      </c>
      <c r="DE62" s="30">
        <f>SUM((CY62/CY83)*100)</f>
        <v>0</v>
      </c>
      <c r="DF62" s="30">
        <f>SUM((CZ62/CZ83)*100)</f>
        <v>0</v>
      </c>
      <c r="DG62" s="30">
        <f>SUM((DA62/DA83)*100)</f>
        <v>0</v>
      </c>
    </row>
    <row r="63" spans="4:111" ht="16.149999999999999" thickBot="1" x14ac:dyDescent="0.55000000000000004">
      <c r="D63" s="121" t="s">
        <v>88</v>
      </c>
      <c r="E63" s="91" t="s">
        <v>1</v>
      </c>
      <c r="F63" s="72">
        <f>SUM(VLOOKUP($D$2,$BM$2:$CQ$18,MATCH(F61,$BM$1:$CQ$1,0),FALSE))</f>
        <v>26.1</v>
      </c>
      <c r="G63" s="73">
        <f>SUM(VLOOKUP($D$3,$BM$2:$CQ$18,MATCH(G61,$BM$1:$CQ$1,0),FALSE))</f>
        <v>26.1</v>
      </c>
      <c r="H63" s="73">
        <f>SUM(VLOOKUP($D$4,$BM$2:$CQ$18,MATCH(H61,$BM$1:$CQ$1,0),FALSE))</f>
        <v>26.1</v>
      </c>
      <c r="I63" s="73">
        <f>SUM(VLOOKUP($D$5,$BM$2:$CQ$18,MATCH(I61,$BM$1:$CQ$1,0),FALSE))</f>
        <v>26</v>
      </c>
      <c r="J63" s="73">
        <f>SUM(VLOOKUP($D$6,$BM$2:$CQ$18,MATCH(J61,$BM$1:$CQ$1,0),FALSE))</f>
        <v>26</v>
      </c>
      <c r="K63" s="73">
        <f>SUM(VLOOKUP($D$7,$BM$2:$CQ$18,MATCH(K61,$BM$1:$CQ$1,0),FALSE))</f>
        <v>26</v>
      </c>
      <c r="L63" s="73">
        <f>SUM(VLOOKUP($D$8,$BM$2:$CQ$18,MATCH(L61,$BM$1:$CQ$1,0),FALSE))</f>
        <v>26.1</v>
      </c>
      <c r="M63" s="73">
        <f>SUM(VLOOKUP($D$9,$BM$2:$CQ$18,MATCH(M61,$BM$1:$CQ$1,0),FALSE))</f>
        <v>26.1</v>
      </c>
      <c r="N63" s="73">
        <f>SUM(VLOOKUP($D$10,$BM$2:$CQ$18,MATCH(N61,$BM$1:$CQ$1,0),FALSE))</f>
        <v>26.1</v>
      </c>
      <c r="O63" s="73">
        <f>SUM(VLOOKUP($D$11,$BM$2:$CQ$18,MATCH(O61,$BM$1:$CQ$1,0),FALSE))</f>
        <v>26.1</v>
      </c>
      <c r="P63" s="73">
        <f>SUM(VLOOKUP($D$12,$BM$2:$CQ$18,MATCH(P61,$BM$1:$CQ$1,0),FALSE))</f>
        <v>26.1</v>
      </c>
      <c r="Q63" s="73">
        <f>SUM(VLOOKUP($D$13,$BM$2:$CQ$18,MATCH(Q61,$BM$1:$CQ$1,0),FALSE))</f>
        <v>26.1</v>
      </c>
      <c r="R63" s="73">
        <f>SUM(VLOOKUP($D$14,$BM$2:$CQ$18,MATCH(R61,$BM$1:$CQ$1,0),FALSE))</f>
        <v>26.1</v>
      </c>
      <c r="S63" s="73">
        <f>SUM(VLOOKUP($D$15,$BM$2:$CQ$18,MATCH(S61,$BM$1:$CQ$1,0),FALSE))</f>
        <v>26.1</v>
      </c>
      <c r="T63" s="73">
        <f>SUM(VLOOKUP($D$16,$BM$2:$CQ$18,MATCH(T61,$BM$1:$CQ$1,0),FALSE))</f>
        <v>26.1</v>
      </c>
      <c r="U63" s="73">
        <f>SUM(VLOOKUP($D$17,$BM$2:$CQ$18,MATCH(U61,$BM$1:$CQ$1,0),FALSE))</f>
        <v>26.2</v>
      </c>
      <c r="V63" s="63">
        <f>SUM(VLOOKUP($D$18,$BM$2:$CQ$18,MATCH(V61,$BM$1:$CQ$1,0),FALSE))</f>
        <v>26.3</v>
      </c>
      <c r="W63" s="34" t="str">
        <f>$A$4</f>
        <v>Ferrari</v>
      </c>
      <c r="X63" s="66">
        <f>COUNTIF(F61:V78, W63)</f>
        <v>0</v>
      </c>
      <c r="Y63" s="34" t="str">
        <f>$B$4</f>
        <v>Vettel</v>
      </c>
      <c r="Z63" s="99">
        <f>COUNTIF(F61:V78, Y63)</f>
        <v>0</v>
      </c>
      <c r="AA63" s="99">
        <f>COUNTIF(F79:V80,Y63)</f>
        <v>0</v>
      </c>
      <c r="AB63" s="99">
        <f>COUNTIF(F81:V82,Y63)</f>
        <v>0</v>
      </c>
      <c r="AC63" s="34" t="str">
        <f>$A$4</f>
        <v>Ferrari</v>
      </c>
      <c r="AD63" s="66">
        <f>SUM((X63/X83)*100)</f>
        <v>0</v>
      </c>
      <c r="AE63" s="34" t="str">
        <f>$B$4</f>
        <v>Vettel</v>
      </c>
      <c r="AF63" s="99">
        <f>SUM((Z63/Z83)*100)</f>
        <v>0</v>
      </c>
      <c r="AG63" s="99">
        <f>SUM((AA63/AA83)*100)</f>
        <v>0</v>
      </c>
      <c r="AH63" s="99">
        <f>SUM((AB63/AB83)*100)</f>
        <v>0</v>
      </c>
      <c r="AJ63" s="121" t="s">
        <v>89</v>
      </c>
      <c r="AK63" s="91" t="s">
        <v>1</v>
      </c>
      <c r="AL63" s="72">
        <f>SUM(VLOOKUP($D$2,$BM$2:$CQ$18,MATCH(AL61,$BM$1:$CQ$1,0),FALSE))</f>
        <v>31.3</v>
      </c>
      <c r="AM63" s="73">
        <f>SUM(VLOOKUP($D$3,$BM$2:$CQ$18,MATCH(AM61,$BM$1:$CQ$1,0),FALSE))</f>
        <v>31.3</v>
      </c>
      <c r="AN63" s="73">
        <f>SUM(VLOOKUP($D$4,$BM$2:$CQ$18,MATCH(AN61,$BM$1:$CQ$1,0),FALSE))</f>
        <v>31.2</v>
      </c>
      <c r="AO63" s="73">
        <f>SUM(VLOOKUP($D$5,$BM$2:$CQ$18,MATCH(AO61,$BM$1:$CQ$1,0),FALSE))</f>
        <v>31.3</v>
      </c>
      <c r="AP63" s="73">
        <f>SUM(VLOOKUP($D$6,$BM$2:$CQ$18,MATCH(AP61,$BM$1:$CQ$1,0),FALSE))</f>
        <v>31.3</v>
      </c>
      <c r="AQ63" s="73">
        <f>SUM(VLOOKUP($D$7,$BM$2:$CQ$18,MATCH(AQ61,$BM$1:$CQ$1,0),FALSE))</f>
        <v>31.3</v>
      </c>
      <c r="AR63" s="73">
        <f>SUM(VLOOKUP($D$8,$BM$2:$CQ$18,MATCH(AR61,$BM$1:$CQ$1,0),FALSE))</f>
        <v>31.4</v>
      </c>
      <c r="AS63" s="73">
        <f>SUM(VLOOKUP($D$9,$BM$2:$CQ$18,MATCH(AS61,$BM$1:$CQ$1,0),FALSE))</f>
        <v>31.4</v>
      </c>
      <c r="AT63" s="73">
        <f>SUM(VLOOKUP($D$10,$BM$2:$CQ$18,MATCH(AT61,$BM$1:$CQ$1,0),FALSE))</f>
        <v>31.4</v>
      </c>
      <c r="AU63" s="73">
        <f>SUM(VLOOKUP($D$11,$BM$2:$CQ$18,MATCH(AU61,$BM$1:$CQ$1,0),FALSE))</f>
        <v>31.4</v>
      </c>
      <c r="AV63" s="73">
        <f>SUM(VLOOKUP($D$12,$BM$2:$CQ$18,MATCH(AV61,$BM$1:$CQ$1,0),FALSE))</f>
        <v>31.4</v>
      </c>
      <c r="AW63" s="73">
        <f>SUM(VLOOKUP($D$13,$BM$2:$CQ$18,MATCH(AW61,$BM$1:$CQ$1,0),FALSE))</f>
        <v>31.5</v>
      </c>
      <c r="AX63" s="73">
        <f>SUM(VLOOKUP($D$14,$BM$2:$CQ$18,MATCH(AX61,$BM$1:$CQ$1,0),FALSE))</f>
        <v>31.5</v>
      </c>
      <c r="AY63" s="73">
        <f>SUM(VLOOKUP($D$15,$BM$2:$CQ$18,MATCH(AY61,$BM$1:$CQ$1,0),FALSE))</f>
        <v>31.5</v>
      </c>
      <c r="AZ63" s="73">
        <f>SUM(VLOOKUP($D$16,$BM$2:$CQ$18,MATCH(AZ61,$BM$1:$CQ$1,0),FALSE))</f>
        <v>31.5</v>
      </c>
      <c r="BA63" s="73">
        <f>SUM(VLOOKUP($D$17,$BM$2:$CQ$18,MATCH(BA61,$BM$1:$CQ$1,0),FALSE))</f>
        <v>31.5</v>
      </c>
      <c r="BB63" s="63">
        <f>SUM(VLOOKUP($D$18,$BM$2:$CQ$18,MATCH(BB61,$BM$1:$CQ$1,0),FALSE))</f>
        <v>31.3</v>
      </c>
      <c r="BC63" s="34" t="str">
        <f>$A$4</f>
        <v>Ferrari</v>
      </c>
      <c r="BD63" s="66">
        <f>COUNTIF(AL61:BB78, BC63)</f>
        <v>17</v>
      </c>
      <c r="BE63" s="34" t="str">
        <f>$B$4</f>
        <v>Vettel</v>
      </c>
      <c r="BF63" s="99">
        <f>COUNTIF(AL61:BB78, BE63)</f>
        <v>0</v>
      </c>
      <c r="BG63" s="99">
        <f>COUNTIF(AL79:BB80,BE63)</f>
        <v>0</v>
      </c>
      <c r="BH63" s="99">
        <f>COUNTIF(AL81:BB82,BE63)</f>
        <v>0</v>
      </c>
      <c r="BI63" s="34" t="str">
        <f>$A$4</f>
        <v>Ferrari</v>
      </c>
      <c r="BJ63" s="66">
        <f>SUM((BD63/BD83)*100)</f>
        <v>100</v>
      </c>
      <c r="BK63" s="34" t="str">
        <f>$B$4</f>
        <v>Vettel</v>
      </c>
      <c r="BL63" s="99">
        <f>SUM((BF63/BF83)*100)</f>
        <v>0</v>
      </c>
      <c r="BM63" s="99">
        <f>SUM((BG63/BG83)*100)</f>
        <v>0</v>
      </c>
      <c r="BN63" s="99">
        <f>SUM((BH63/BH83)*100)</f>
        <v>0</v>
      </c>
      <c r="BP63" s="121" t="s">
        <v>90</v>
      </c>
      <c r="BQ63" s="91" t="s">
        <v>1</v>
      </c>
      <c r="BR63" s="72">
        <f>SUM(VLOOKUP($D$2,$BM$2:$CQ$18,MATCH(BR61,$BM$1:$CQ$1,0),FALSE))</f>
        <v>26.1</v>
      </c>
      <c r="BS63" s="73">
        <f>SUM(VLOOKUP($D$3,$BM$2:$CQ$18,MATCH(BS61,$BM$1:$CQ$1,0),FALSE))</f>
        <v>26.1</v>
      </c>
      <c r="BT63" s="73">
        <f>SUM(VLOOKUP($D$4,$BM$2:$CQ$18,MATCH(BT61,$BM$1:$CQ$1,0),FALSE))</f>
        <v>26.1</v>
      </c>
      <c r="BU63" s="73">
        <f>SUM(VLOOKUP($D$5,$BM$2:$CQ$18,MATCH(BU61,$BM$1:$CQ$1,0),FALSE))</f>
        <v>26</v>
      </c>
      <c r="BV63" s="73">
        <f>SUM(VLOOKUP($D$6,$BM$2:$CQ$18,MATCH(BV61,$BM$1:$CQ$1,0),FALSE))</f>
        <v>26</v>
      </c>
      <c r="BW63" s="73">
        <f>SUM(VLOOKUP($D$7,$BM$2:$CQ$18,MATCH(BW61,$BM$1:$CQ$1,0),FALSE))</f>
        <v>26</v>
      </c>
      <c r="BX63" s="73">
        <f>SUM(VLOOKUP($D$8,$BM$2:$CQ$18,MATCH(BX61,$BM$1:$CQ$1,0),FALSE))</f>
        <v>26.1</v>
      </c>
      <c r="BY63" s="73">
        <f>SUM(VLOOKUP($D$9,$BM$2:$CQ$18,MATCH(BY61,$BM$1:$CQ$1,0),FALSE))</f>
        <v>26.1</v>
      </c>
      <c r="BZ63" s="73">
        <f>SUM(VLOOKUP($D$10,$BM$2:$CQ$18,MATCH(BZ61,$BM$1:$CQ$1,0),FALSE))</f>
        <v>26.1</v>
      </c>
      <c r="CA63" s="73">
        <f>SUM(VLOOKUP($D$11,$BM$2:$CQ$18,MATCH(CA61,$BM$1:$CQ$1,0),FALSE))</f>
        <v>26.1</v>
      </c>
      <c r="CB63" s="73">
        <f>SUM(VLOOKUP($D$12,$BM$2:$CQ$18,MATCH(CB61,$BM$1:$CQ$1,0),FALSE))</f>
        <v>26.1</v>
      </c>
      <c r="CC63" s="73">
        <f>SUM(VLOOKUP($D$13,$BM$2:$CQ$18,MATCH(CC61,$BM$1:$CQ$1,0),FALSE))</f>
        <v>26.1</v>
      </c>
      <c r="CD63" s="73">
        <f>SUM(VLOOKUP($D$14,$BM$2:$CQ$18,MATCH(CD61,$BM$1:$CQ$1,0),FALSE))</f>
        <v>26.1</v>
      </c>
      <c r="CE63" s="73">
        <f>SUM(VLOOKUP($D$15,$BM$2:$CQ$18,MATCH(CE61,$BM$1:$CQ$1,0),FALSE))</f>
        <v>26.1</v>
      </c>
      <c r="CF63" s="73">
        <f>SUM(VLOOKUP($D$16,$BM$2:$CQ$18,MATCH(CF61,$BM$1:$CQ$1,0),FALSE))</f>
        <v>26.1</v>
      </c>
      <c r="CG63" s="73">
        <f>SUM(VLOOKUP($D$17,$BM$2:$CQ$18,MATCH(CG61,$BM$1:$CQ$1,0),FALSE))</f>
        <v>26.2</v>
      </c>
      <c r="CH63" s="63">
        <f>SUM(VLOOKUP($D$18,$BM$2:$CQ$18,MATCH(CH61,$BM$1:$CQ$1,0),FALSE))</f>
        <v>26.3</v>
      </c>
      <c r="CI63" s="34" t="str">
        <f>$A$4</f>
        <v>Ferrari</v>
      </c>
      <c r="CJ63" s="66">
        <f>COUNTIF(BR61:CH78, CI63)</f>
        <v>0</v>
      </c>
      <c r="CK63" s="34" t="str">
        <f>$B$4</f>
        <v>Vettel</v>
      </c>
      <c r="CL63" s="99">
        <f>COUNTIF(BR61:CH78, CK63)</f>
        <v>0</v>
      </c>
      <c r="CM63" s="99">
        <f>COUNTIF(BR79:CH80,CK63)</f>
        <v>0</v>
      </c>
      <c r="CN63" s="99">
        <f>COUNTIF(BR81:CH82,CK63)</f>
        <v>0</v>
      </c>
      <c r="CO63" s="34" t="str">
        <f>$A$4</f>
        <v>Ferrari</v>
      </c>
      <c r="CP63" s="66">
        <f>SUM((CJ63/CJ83)*100)</f>
        <v>0</v>
      </c>
      <c r="CQ63" s="34" t="str">
        <f>$B$4</f>
        <v>Vettel</v>
      </c>
      <c r="CR63" s="99">
        <f>SUM((CL63/CL83)*100)</f>
        <v>0</v>
      </c>
      <c r="CS63" s="99">
        <f>SUM((CM63/CM83)*100)</f>
        <v>0</v>
      </c>
      <c r="CT63" s="99">
        <f>SUM((CN63/CN83)*100)</f>
        <v>0</v>
      </c>
      <c r="CV63" s="34" t="str">
        <f>$A$4</f>
        <v>Ferrari</v>
      </c>
      <c r="CW63" s="99">
        <f>SUM(X63,BD63,CJ63)</f>
        <v>17</v>
      </c>
      <c r="CX63" s="34" t="str">
        <f>$B$4</f>
        <v>Vettel</v>
      </c>
      <c r="CY63" s="99">
        <f t="shared" si="171"/>
        <v>0</v>
      </c>
      <c r="CZ63" s="99">
        <f t="shared" si="172"/>
        <v>0</v>
      </c>
      <c r="DA63" s="99">
        <f t="shared" si="173"/>
        <v>0</v>
      </c>
      <c r="DB63" s="34" t="str">
        <f>$A$4</f>
        <v>Ferrari</v>
      </c>
      <c r="DC63" s="66">
        <f>SUM((CW63/CW83)*100)</f>
        <v>33.333333333333329</v>
      </c>
      <c r="DD63" s="34" t="str">
        <f>$B$4</f>
        <v>Vettel</v>
      </c>
      <c r="DE63" s="99">
        <f>SUM((CY63/CY83)*100)</f>
        <v>0</v>
      </c>
      <c r="DF63" s="99">
        <f>SUM((CZ63/CZ83)*100)</f>
        <v>0</v>
      </c>
      <c r="DG63" s="99">
        <f>SUM((DA63/DA83)*100)</f>
        <v>0</v>
      </c>
    </row>
    <row r="64" spans="4:111" ht="16.149999999999999" thickBot="1" x14ac:dyDescent="0.55000000000000004">
      <c r="D64" s="122"/>
      <c r="E64" s="74" t="s">
        <v>60</v>
      </c>
      <c r="F64" s="66" t="s">
        <v>10</v>
      </c>
      <c r="G64" s="67" t="s">
        <v>10</v>
      </c>
      <c r="H64" s="67" t="s">
        <v>10</v>
      </c>
      <c r="I64" s="67" t="s">
        <v>10</v>
      </c>
      <c r="J64" s="67" t="s">
        <v>10</v>
      </c>
      <c r="K64" s="67" t="s">
        <v>10</v>
      </c>
      <c r="L64" s="67" t="s">
        <v>10</v>
      </c>
      <c r="M64" s="67" t="s">
        <v>10</v>
      </c>
      <c r="N64" s="67" t="s">
        <v>10</v>
      </c>
      <c r="O64" s="67" t="s">
        <v>10</v>
      </c>
      <c r="P64" s="67" t="s">
        <v>10</v>
      </c>
      <c r="Q64" s="67" t="s">
        <v>10</v>
      </c>
      <c r="R64" s="67" t="s">
        <v>10</v>
      </c>
      <c r="S64" s="67" t="s">
        <v>10</v>
      </c>
      <c r="T64" s="67" t="s">
        <v>10</v>
      </c>
      <c r="U64" s="67" t="s">
        <v>10</v>
      </c>
      <c r="V64" s="68" t="s">
        <v>10</v>
      </c>
      <c r="W64" s="30"/>
      <c r="X64" s="72"/>
      <c r="Y64" s="35" t="str">
        <f>$B$5</f>
        <v>Leclerc</v>
      </c>
      <c r="Z64" s="30">
        <f>COUNTIF(F61:V78, Y64)</f>
        <v>17</v>
      </c>
      <c r="AA64" s="30">
        <f>COUNTIF(F79:V80,Y64)</f>
        <v>0</v>
      </c>
      <c r="AB64" s="30">
        <f>COUNTIF(F81:$V82,Y64)</f>
        <v>0</v>
      </c>
      <c r="AC64" s="30"/>
      <c r="AD64" s="72"/>
      <c r="AE64" s="35" t="str">
        <f>$B$5</f>
        <v>Leclerc</v>
      </c>
      <c r="AF64" s="30">
        <f>SUM((Z64/Z83)*100)</f>
        <v>20</v>
      </c>
      <c r="AG64" s="30">
        <f>SUM((AA64/AA83)*100)</f>
        <v>0</v>
      </c>
      <c r="AH64" s="30">
        <f>SUM((AB64/AB83)*100)</f>
        <v>0</v>
      </c>
      <c r="AJ64" s="122"/>
      <c r="AK64" s="74" t="s">
        <v>60</v>
      </c>
      <c r="AL64" s="66" t="s">
        <v>18</v>
      </c>
      <c r="AM64" s="67" t="s">
        <v>18</v>
      </c>
      <c r="AN64" s="67" t="s">
        <v>18</v>
      </c>
      <c r="AO64" s="67" t="s">
        <v>18</v>
      </c>
      <c r="AP64" s="67" t="s">
        <v>18</v>
      </c>
      <c r="AQ64" s="67" t="s">
        <v>18</v>
      </c>
      <c r="AR64" s="67" t="s">
        <v>18</v>
      </c>
      <c r="AS64" s="67" t="s">
        <v>18</v>
      </c>
      <c r="AT64" s="67" t="s">
        <v>18</v>
      </c>
      <c r="AU64" s="67" t="s">
        <v>18</v>
      </c>
      <c r="AV64" s="67" t="s">
        <v>18</v>
      </c>
      <c r="AW64" s="67" t="s">
        <v>18</v>
      </c>
      <c r="AX64" s="67" t="s">
        <v>18</v>
      </c>
      <c r="AY64" s="67" t="s">
        <v>18</v>
      </c>
      <c r="AZ64" s="67" t="s">
        <v>18</v>
      </c>
      <c r="BA64" s="67" t="s">
        <v>18</v>
      </c>
      <c r="BB64" s="68" t="s">
        <v>18</v>
      </c>
      <c r="BC64" s="30"/>
      <c r="BD64" s="72"/>
      <c r="BE64" s="35" t="str">
        <f>$B$5</f>
        <v>Leclerc</v>
      </c>
      <c r="BF64" s="30">
        <f>COUNTIF(AL61:BB78, BE64)</f>
        <v>0</v>
      </c>
      <c r="BG64" s="30">
        <f>COUNTIF(AL79:BB80,BE64)</f>
        <v>0</v>
      </c>
      <c r="BH64" s="30">
        <f>COUNTIF($V81:AL82,BE64)</f>
        <v>0</v>
      </c>
      <c r="BI64" s="30"/>
      <c r="BJ64" s="72"/>
      <c r="BK64" s="35" t="str">
        <f>$B$5</f>
        <v>Leclerc</v>
      </c>
      <c r="BL64" s="30">
        <f>SUM((BF64/BF83)*100)</f>
        <v>0</v>
      </c>
      <c r="BM64" s="30">
        <f>SUM((BG64/BG83)*100)</f>
        <v>0</v>
      </c>
      <c r="BN64" s="30">
        <f>SUM((BH64/BH83)*100)</f>
        <v>0</v>
      </c>
      <c r="BP64" s="122"/>
      <c r="BQ64" s="74" t="s">
        <v>60</v>
      </c>
      <c r="BR64" s="66" t="s">
        <v>10</v>
      </c>
      <c r="BS64" s="67" t="s">
        <v>10</v>
      </c>
      <c r="BT64" s="67" t="s">
        <v>10</v>
      </c>
      <c r="BU64" s="67" t="s">
        <v>10</v>
      </c>
      <c r="BV64" s="67" t="s">
        <v>10</v>
      </c>
      <c r="BW64" s="67" t="s">
        <v>10</v>
      </c>
      <c r="BX64" s="67" t="s">
        <v>10</v>
      </c>
      <c r="BY64" s="67" t="s">
        <v>10</v>
      </c>
      <c r="BZ64" s="67" t="s">
        <v>10</v>
      </c>
      <c r="CA64" s="67" t="s">
        <v>10</v>
      </c>
      <c r="CB64" s="67" t="s">
        <v>10</v>
      </c>
      <c r="CC64" s="67" t="s">
        <v>10</v>
      </c>
      <c r="CD64" s="67" t="s">
        <v>10</v>
      </c>
      <c r="CE64" s="67" t="s">
        <v>10</v>
      </c>
      <c r="CF64" s="67" t="s">
        <v>10</v>
      </c>
      <c r="CG64" s="67" t="s">
        <v>10</v>
      </c>
      <c r="CH64" s="67" t="s">
        <v>10</v>
      </c>
      <c r="CI64" s="30"/>
      <c r="CJ64" s="72"/>
      <c r="CK64" s="35" t="str">
        <f>$B$5</f>
        <v>Leclerc</v>
      </c>
      <c r="CL64" s="30">
        <f>COUNTIF(BR61:CH78, CK64)</f>
        <v>17</v>
      </c>
      <c r="CM64" s="30">
        <f>COUNTIF(BR79:CH80,CK64)</f>
        <v>0</v>
      </c>
      <c r="CN64" s="30">
        <f>COUNTIF($V81:BR82,CK64)</f>
        <v>1</v>
      </c>
      <c r="CO64" s="30"/>
      <c r="CP64" s="72"/>
      <c r="CQ64" s="35" t="str">
        <f>$B$5</f>
        <v>Leclerc</v>
      </c>
      <c r="CR64" s="30">
        <f>SUM((CL64/CL83)*100)</f>
        <v>20</v>
      </c>
      <c r="CS64" s="30">
        <f>SUM((CM64/CM83)*100)</f>
        <v>0</v>
      </c>
      <c r="CT64" s="30">
        <f>SUM((CN64/CN83)*100)</f>
        <v>50</v>
      </c>
      <c r="CV64" s="30"/>
      <c r="CW64" s="30"/>
      <c r="CX64" s="35" t="str">
        <f>$B$5</f>
        <v>Leclerc</v>
      </c>
      <c r="CY64" s="30">
        <f t="shared" si="171"/>
        <v>34</v>
      </c>
      <c r="CZ64" s="30">
        <f t="shared" si="172"/>
        <v>0</v>
      </c>
      <c r="DA64" s="30">
        <f t="shared" si="173"/>
        <v>1</v>
      </c>
      <c r="DB64" s="30"/>
      <c r="DC64" s="72"/>
      <c r="DD64" s="35" t="str">
        <f>$B$5</f>
        <v>Leclerc</v>
      </c>
      <c r="DE64" s="30">
        <f>SUM((CY64/CY83)*100)</f>
        <v>13.333333333333334</v>
      </c>
      <c r="DF64" s="30">
        <f>SUM((CZ64/CZ83)*100)</f>
        <v>0</v>
      </c>
      <c r="DG64" s="30">
        <f>SUM((DA64/DA83)*100)</f>
        <v>16.666666666666664</v>
      </c>
    </row>
    <row r="65" spans="4:111" ht="15.75" x14ac:dyDescent="0.5">
      <c r="D65" s="122"/>
      <c r="E65" s="81" t="s">
        <v>58</v>
      </c>
      <c r="F65" s="70">
        <f>SUM(VLOOKUP($D$2,$D$2:$BL$18,MATCH(F64,$D$1:$BL$1,0),FALSE))</f>
        <v>41</v>
      </c>
      <c r="G65" s="76">
        <f>SUM(VLOOKUP($D$3,$D$2:$BL$18,MATCH(G64,$D$1:$BL$1,0),FALSE))</f>
        <v>-13</v>
      </c>
      <c r="H65" s="76">
        <f>SUM(VLOOKUP($D$4,$D$2:$BL$18,MATCH(H64,$D$1:$BL$1,0),FALSE))</f>
        <v>-1</v>
      </c>
      <c r="I65" s="76">
        <f>SUM(VLOOKUP($D$5,$D$2:$BL$18,MATCH(I64,$D$1:$BL$1,0),FALSE))</f>
        <v>33</v>
      </c>
      <c r="J65" s="76">
        <f>SUM(VLOOKUP($D$6,$D$2:$BL$18,MATCH(J64,$D$1:$BL$1,0),FALSE))</f>
        <v>32</v>
      </c>
      <c r="K65" s="76">
        <f>SUM(VLOOKUP($D$7,$D$2:$BL$18,MATCH(K64,$D$1:$BL$1,0),FALSE))</f>
        <v>-8</v>
      </c>
      <c r="L65" s="76">
        <f>SUM(VLOOKUP($D$8,$D$2:$BL$18,MATCH(L64,$D$1:$BL$1,0),FALSE))</f>
        <v>4</v>
      </c>
      <c r="M65" s="76">
        <f>SUM(VLOOKUP($D$9,$D$2:$BL$18,MATCH(M64,$D$1:$BL$1,0),FALSE))</f>
        <v>-11</v>
      </c>
      <c r="N65" s="76">
        <f>SUM(VLOOKUP($D$10,$D$2:$BL$18,MATCH(N64,$D$1:$BL$1,0),FALSE))</f>
        <v>13</v>
      </c>
      <c r="O65" s="76">
        <f>SUM(VLOOKUP($D$11,$D$2:$BL$18,MATCH(O64,$D$1:$BL$1,0),FALSE))</f>
        <v>24</v>
      </c>
      <c r="P65" s="76">
        <f>SUM(VLOOKUP($D$12,$D$2:$BL$18,MATCH(P64,$D$1:$BL$1,0),FALSE))</f>
        <v>16</v>
      </c>
      <c r="Q65" s="76">
        <f>SUM(VLOOKUP($D$13,$D$2:$BL$18,MATCH(Q64,$D$1:$BL$1,0),FALSE))</f>
        <v>28</v>
      </c>
      <c r="R65" s="76">
        <f>SUM(VLOOKUP($D$14,$D$2:$BL$18,MATCH(R64,$D$1:$BL$1,0),FALSE))</f>
        <v>37</v>
      </c>
      <c r="S65" s="76">
        <f>SUM(VLOOKUP($D$15,$D$2:$BL$18,MATCH(S64,$D$1:$BL$1,0),FALSE))</f>
        <v>25</v>
      </c>
      <c r="T65" s="76">
        <f>SUM(VLOOKUP($D$16,$D$2:$BL$18,MATCH(T64,$D$1:$BL$1,0),FALSE))</f>
        <v>11</v>
      </c>
      <c r="U65" s="76">
        <f>SUM(VLOOKUP($D$17,$D$2:$BL$18,MATCH(U64,$D$1:$BL$1,0),FALSE))</f>
        <v>-3</v>
      </c>
      <c r="V65" s="29">
        <f>SUM(VLOOKUP($D$18,$D$2:$BL$18,MATCH(V64,$D$1:$BL$1,0),FALSE))</f>
        <v>10</v>
      </c>
      <c r="W65" s="101" t="str">
        <f>$A$6</f>
        <v>Red Bull</v>
      </c>
      <c r="X65" s="66">
        <f>COUNTIF(F61:V78, W65)</f>
        <v>0</v>
      </c>
      <c r="Y65" s="101" t="str">
        <f>$B$6</f>
        <v>Verstappen</v>
      </c>
      <c r="Z65" s="99">
        <f>COUNTIF(F61:V78, Y65)</f>
        <v>17</v>
      </c>
      <c r="AA65" s="99">
        <f>COUNTIF(F79:V80,Y65)</f>
        <v>0</v>
      </c>
      <c r="AB65" s="99">
        <f>COUNTIF(F81:V82,Y65)</f>
        <v>1</v>
      </c>
      <c r="AC65" s="101" t="str">
        <f>$A$6</f>
        <v>Red Bull</v>
      </c>
      <c r="AD65" s="66">
        <f>SUM((X65/X83)*100)</f>
        <v>0</v>
      </c>
      <c r="AE65" s="101" t="str">
        <f>$B$6</f>
        <v>Verstappen</v>
      </c>
      <c r="AF65" s="99">
        <f>SUM((Z65/Z83)*100)</f>
        <v>20</v>
      </c>
      <c r="AG65" s="99">
        <f>SUM((AA65/AA83)*100)</f>
        <v>0</v>
      </c>
      <c r="AH65" s="99">
        <f>SUM((AB65/AB83)*100)</f>
        <v>50</v>
      </c>
      <c r="AJ65" s="122"/>
      <c r="AK65" s="81" t="s">
        <v>58</v>
      </c>
      <c r="AL65" s="70">
        <f>SUM(VLOOKUP($D$2,$D$2:$BL$18,MATCH(AL64,$D$1:$BL$1,0),FALSE))</f>
        <v>23</v>
      </c>
      <c r="AM65" s="76">
        <f>SUM(VLOOKUP($D$3,$D$2:$BL$18,MATCH(AM64,$D$1:$BL$1,0),FALSE))</f>
        <v>11</v>
      </c>
      <c r="AN65" s="76">
        <f>SUM(VLOOKUP($D$4,$D$2:$BL$18,MATCH(AN64,$D$1:$BL$1,0),FALSE))</f>
        <v>11</v>
      </c>
      <c r="AO65" s="76">
        <f>SUM(VLOOKUP($D$5,$D$2:$BL$18,MATCH(AO64,$D$1:$BL$1,0),FALSE))</f>
        <v>-2</v>
      </c>
      <c r="AP65" s="76">
        <f>SUM(VLOOKUP($D$6,$D$2:$BL$18,MATCH(AP64,$D$1:$BL$1,0),FALSE))</f>
        <v>2</v>
      </c>
      <c r="AQ65" s="76">
        <f>SUM(VLOOKUP($D$7,$D$2:$BL$18,MATCH(AQ64,$D$1:$BL$1,0),FALSE))</f>
        <v>23</v>
      </c>
      <c r="AR65" s="76">
        <f>SUM(VLOOKUP($D$8,$D$2:$BL$18,MATCH(AR64,$D$1:$BL$1,0),FALSE))</f>
        <v>-6</v>
      </c>
      <c r="AS65" s="76">
        <f>SUM(VLOOKUP($D$9,$D$2:$BL$18,MATCH(AS64,$D$1:$BL$1,0),FALSE))</f>
        <v>37</v>
      </c>
      <c r="AT65" s="76">
        <f>SUM(VLOOKUP($D$10,$D$2:$BL$18,MATCH(AT64,$D$1:$BL$1,0),FALSE))</f>
        <v>-8</v>
      </c>
      <c r="AU65" s="76">
        <f>SUM(VLOOKUP($D$11,$D$2:$BL$18,MATCH(AU64,$D$1:$BL$1,0),FALSE))</f>
        <v>0</v>
      </c>
      <c r="AV65" s="76">
        <f>SUM(VLOOKUP($D$12,$D$2:$BL$18,MATCH(AV64,$D$1:$BL$1,0),FALSE))</f>
        <v>28</v>
      </c>
      <c r="AW65" s="76">
        <f>SUM(VLOOKUP($D$13,$D$2:$BL$18,MATCH(AW64,$D$1:$BL$1,0),FALSE))</f>
        <v>23</v>
      </c>
      <c r="AX65" s="76">
        <f>SUM(VLOOKUP($D$14,$D$2:$BL$18,MATCH(AX64,$D$1:$BL$1,0),FALSE))</f>
        <v>20</v>
      </c>
      <c r="AY65" s="76">
        <f>SUM(VLOOKUP($D$15,$D$2:$BL$18,MATCH(AY64,$D$1:$BL$1,0),FALSE))</f>
        <v>26</v>
      </c>
      <c r="AZ65" s="76">
        <f>SUM(VLOOKUP($D$16,$D$2:$BL$18,MATCH(AZ64,$D$1:$BL$1,0),FALSE))</f>
        <v>33</v>
      </c>
      <c r="BA65" s="76">
        <f>SUM(VLOOKUP($D$17,$D$2:$BL$18,MATCH(BA64,$D$1:$BL$1,0),FALSE))</f>
        <v>32</v>
      </c>
      <c r="BB65" s="29">
        <f>SUM(VLOOKUP($D$18,$D$2:$BL$18,MATCH(BB64,$D$1:$BL$1,0),FALSE))</f>
        <v>17</v>
      </c>
      <c r="BC65" s="101" t="str">
        <f>$A$6</f>
        <v>Red Bull</v>
      </c>
      <c r="BD65" s="66">
        <f>COUNTIF(AL61:BB78, BC65)</f>
        <v>0</v>
      </c>
      <c r="BE65" s="101" t="str">
        <f>$B$6</f>
        <v>Verstappen</v>
      </c>
      <c r="BF65" s="99">
        <f>COUNTIF(AL61:BB78, BE65)</f>
        <v>0</v>
      </c>
      <c r="BG65" s="99">
        <f>COUNTIF(AL79:BB80,BE65)</f>
        <v>0</v>
      </c>
      <c r="BH65" s="99">
        <f>COUNTIF(AL81:BB82,BE65)</f>
        <v>0</v>
      </c>
      <c r="BI65" s="101" t="str">
        <f>$A$6</f>
        <v>Red Bull</v>
      </c>
      <c r="BJ65" s="66">
        <f>SUM((BD65/BD83)*100)</f>
        <v>0</v>
      </c>
      <c r="BK65" s="101" t="str">
        <f>$B$6</f>
        <v>Verstappen</v>
      </c>
      <c r="BL65" s="99">
        <f>SUM((BF65/BF83)*100)</f>
        <v>0</v>
      </c>
      <c r="BM65" s="99">
        <f>SUM((BG65/BG83)*100)</f>
        <v>0</v>
      </c>
      <c r="BN65" s="99">
        <f>SUM((BH65/BH83)*100)</f>
        <v>0</v>
      </c>
      <c r="BP65" s="122"/>
      <c r="BQ65" s="81" t="s">
        <v>58</v>
      </c>
      <c r="BR65" s="70">
        <f>SUM(VLOOKUP($D$2,$D$2:$BL$18,MATCH(BR64,$D$1:$BL$1,0),FALSE))</f>
        <v>41</v>
      </c>
      <c r="BS65" s="76">
        <f>SUM(VLOOKUP($D$3,$D$2:$BL$18,MATCH(BS64,$D$1:$BL$1,0),FALSE))</f>
        <v>-13</v>
      </c>
      <c r="BT65" s="76">
        <f>SUM(VLOOKUP($D$4,$D$2:$BL$18,MATCH(BT64,$D$1:$BL$1,0),FALSE))</f>
        <v>-1</v>
      </c>
      <c r="BU65" s="76">
        <f>SUM(VLOOKUP($D$5,$D$2:$BL$18,MATCH(BU64,$D$1:$BL$1,0),FALSE))</f>
        <v>33</v>
      </c>
      <c r="BV65" s="76">
        <f>SUM(VLOOKUP($D$6,$D$2:$BL$18,MATCH(BV64,$D$1:$BL$1,0),FALSE))</f>
        <v>32</v>
      </c>
      <c r="BW65" s="76">
        <f>SUM(VLOOKUP($D$7,$D$2:$BL$18,MATCH(BW64,$D$1:$BL$1,0),FALSE))</f>
        <v>-8</v>
      </c>
      <c r="BX65" s="76">
        <f>SUM(VLOOKUP($D$8,$D$2:$BL$18,MATCH(BX64,$D$1:$BL$1,0),FALSE))</f>
        <v>4</v>
      </c>
      <c r="BY65" s="76">
        <f>SUM(VLOOKUP($D$9,$D$2:$BL$18,MATCH(BY64,$D$1:$BL$1,0),FALSE))</f>
        <v>-11</v>
      </c>
      <c r="BZ65" s="76">
        <f>SUM(VLOOKUP($D$10,$D$2:$BL$18,MATCH(BZ64,$D$1:$BL$1,0),FALSE))</f>
        <v>13</v>
      </c>
      <c r="CA65" s="76">
        <f>SUM(VLOOKUP($D$11,$D$2:$BL$18,MATCH(CA64,$D$1:$BL$1,0),FALSE))</f>
        <v>24</v>
      </c>
      <c r="CB65" s="76">
        <f>SUM(VLOOKUP($D$12,$D$2:$BL$18,MATCH(CB64,$D$1:$BL$1,0),FALSE))</f>
        <v>16</v>
      </c>
      <c r="CC65" s="76">
        <f>SUM(VLOOKUP($D$13,$D$2:$BL$18,MATCH(CC64,$D$1:$BL$1,0),FALSE))</f>
        <v>28</v>
      </c>
      <c r="CD65" s="76">
        <f>SUM(VLOOKUP($D$14,$D$2:$BL$18,MATCH(CD64,$D$1:$BL$1,0),FALSE))</f>
        <v>37</v>
      </c>
      <c r="CE65" s="76">
        <f>SUM(VLOOKUP($D$15,$D$2:$BL$18,MATCH(CE64,$D$1:$BL$1,0),FALSE))</f>
        <v>25</v>
      </c>
      <c r="CF65" s="76">
        <f>SUM(VLOOKUP($D$16,$D$2:$BL$18,MATCH(CF64,$D$1:$BL$1,0),FALSE))</f>
        <v>11</v>
      </c>
      <c r="CG65" s="76">
        <f>SUM(VLOOKUP($D$17,$D$2:$BL$18,MATCH(CG64,$D$1:$BL$1,0),FALSE))</f>
        <v>-3</v>
      </c>
      <c r="CH65" s="29">
        <f>SUM(VLOOKUP($D$18,$D$2:$BL$18,MATCH(CH64,$D$1:$BL$1,0),FALSE))</f>
        <v>10</v>
      </c>
      <c r="CI65" s="101" t="str">
        <f>$A$6</f>
        <v>Red Bull</v>
      </c>
      <c r="CJ65" s="66">
        <f>COUNTIF(BR61:CH78, CI65)</f>
        <v>17</v>
      </c>
      <c r="CK65" s="101" t="str">
        <f>$B$6</f>
        <v>Verstappen</v>
      </c>
      <c r="CL65" s="99">
        <f>COUNTIF(BR61:CH78, CK65)</f>
        <v>17</v>
      </c>
      <c r="CM65" s="99">
        <f>COUNTIF(BR79:CH80,CK65)</f>
        <v>0</v>
      </c>
      <c r="CN65" s="99">
        <f>COUNTIF(BR81:CH82,CK65)</f>
        <v>1</v>
      </c>
      <c r="CO65" s="101" t="str">
        <f>$A$6</f>
        <v>Red Bull</v>
      </c>
      <c r="CP65" s="66">
        <f>SUM((CJ65/CJ83)*100)</f>
        <v>100</v>
      </c>
      <c r="CQ65" s="101" t="str">
        <f>$B$6</f>
        <v>Verstappen</v>
      </c>
      <c r="CR65" s="99">
        <f>SUM((CL65/CL83)*100)</f>
        <v>20</v>
      </c>
      <c r="CS65" s="99">
        <f>SUM((CM65/CM83)*100)</f>
        <v>0</v>
      </c>
      <c r="CT65" s="99">
        <f>SUM((CN65/CN83)*100)</f>
        <v>50</v>
      </c>
      <c r="CV65" s="101" t="str">
        <f>$A$6</f>
        <v>Red Bull</v>
      </c>
      <c r="CW65" s="99">
        <f>SUM(X65,BD65,CJ65)</f>
        <v>17</v>
      </c>
      <c r="CX65" s="101" t="str">
        <f>$B$6</f>
        <v>Verstappen</v>
      </c>
      <c r="CY65" s="99">
        <f t="shared" si="171"/>
        <v>34</v>
      </c>
      <c r="CZ65" s="99">
        <f t="shared" si="172"/>
        <v>0</v>
      </c>
      <c r="DA65" s="99">
        <f t="shared" si="173"/>
        <v>2</v>
      </c>
      <c r="DB65" s="101" t="str">
        <f>$A$6</f>
        <v>Red Bull</v>
      </c>
      <c r="DC65" s="66">
        <f>SUM((CW65/CW83)*100)</f>
        <v>33.333333333333329</v>
      </c>
      <c r="DD65" s="101" t="str">
        <f>$B$6</f>
        <v>Verstappen</v>
      </c>
      <c r="DE65" s="99">
        <f>SUM((CY65/CY83)*100)</f>
        <v>13.333333333333334</v>
      </c>
      <c r="DF65" s="99">
        <f>SUM((CZ65/CZ83)*100)</f>
        <v>0</v>
      </c>
      <c r="DG65" s="99">
        <f>SUM((DA65/DA83)*100)</f>
        <v>33.333333333333329</v>
      </c>
    </row>
    <row r="66" spans="4:111" ht="16.149999999999999" thickBot="1" x14ac:dyDescent="0.55000000000000004">
      <c r="D66" s="122"/>
      <c r="E66" s="82" t="s">
        <v>1</v>
      </c>
      <c r="F66" s="72">
        <f>SUM(VLOOKUP($D$2,$BM$2:$CQ$18,MATCH(F64,$BM$1:$CQ$1,0),FALSE))</f>
        <v>24.2</v>
      </c>
      <c r="G66" s="73">
        <f>SUM(VLOOKUP($D$3,$BM$2:$CQ$18,MATCH(G64,$BM$1:$CQ$1,0),FALSE))</f>
        <v>0</v>
      </c>
      <c r="H66" s="73">
        <f>SUM(VLOOKUP($D$4,$BM$2:$CQ$18,MATCH(H64,$BM$1:$CQ$1,0),FALSE))</f>
        <v>0</v>
      </c>
      <c r="I66" s="73">
        <f>SUM(VLOOKUP($D$5,$BM$2:$CQ$18,MATCH(I64,$BM$1:$CQ$1,0),FALSE))</f>
        <v>0</v>
      </c>
      <c r="J66" s="73">
        <f>SUM(VLOOKUP($D$6,$BM$2:$CQ$18,MATCH(J64,$BM$1:$CQ$1,0),FALSE))</f>
        <v>23.6</v>
      </c>
      <c r="K66" s="73">
        <f>SUM(VLOOKUP($D$7,$BM$2:$CQ$18,MATCH(K64,$BM$1:$CQ$1,0),FALSE))</f>
        <v>0</v>
      </c>
      <c r="L66" s="73">
        <f>SUM(VLOOKUP($D$8,$BM$2:$CQ$18,MATCH(L64,$BM$1:$CQ$1,0),FALSE))</f>
        <v>23.5</v>
      </c>
      <c r="M66" s="73">
        <f>SUM(VLOOKUP($D$9,$BM$2:$CQ$18,MATCH(M64,$BM$1:$CQ$1,0),FALSE))</f>
        <v>23.5</v>
      </c>
      <c r="N66" s="73">
        <f>SUM(VLOOKUP($D$10,$BM$2:$CQ$18,MATCH(N64,$BM$1:$CQ$1,0),FALSE))</f>
        <v>23.4</v>
      </c>
      <c r="O66" s="73">
        <f>SUM(VLOOKUP($D$11,$BM$2:$CQ$18,MATCH(O64,$BM$1:$CQ$1,0),FALSE))</f>
        <v>23.4</v>
      </c>
      <c r="P66" s="73">
        <f>SUM(VLOOKUP($D$12,$BM$2:$CQ$18,MATCH(P64,$BM$1:$CQ$1,0),FALSE))</f>
        <v>23.3</v>
      </c>
      <c r="Q66" s="73">
        <f>SUM(VLOOKUP($D$13,$BM$2:$CQ$18,MATCH(Q64,$BM$1:$CQ$1,0),FALSE))</f>
        <v>23.2</v>
      </c>
      <c r="R66" s="73">
        <f>SUM(VLOOKUP($D$14,$BM$2:$CQ$18,MATCH(R64,$BM$1:$CQ$1,0),FALSE))</f>
        <v>23.2</v>
      </c>
      <c r="S66" s="73">
        <f>SUM(VLOOKUP($D$15,$BM$2:$CQ$18,MATCH(S64,$BM$1:$CQ$1,0),FALSE))</f>
        <v>23.3</v>
      </c>
      <c r="T66" s="73">
        <f>SUM(VLOOKUP($D$16,$BM$2:$CQ$18,MATCH(T64,$BM$1:$CQ$1,0),FALSE))</f>
        <v>23.3</v>
      </c>
      <c r="U66" s="73">
        <f>SUM(VLOOKUP($D$17,$BM$2:$CQ$18,MATCH(U64,$BM$1:$CQ$1,0),FALSE))</f>
        <v>23.3</v>
      </c>
      <c r="V66" s="63">
        <f>SUM(VLOOKUP($D$18,$BM$2:$CQ$18,MATCH(V64,$BM$1:$CQ$1,0),FALSE))</f>
        <v>23.2</v>
      </c>
      <c r="W66" s="30"/>
      <c r="X66" s="72"/>
      <c r="Y66" s="102" t="str">
        <f>$B$7</f>
        <v>Albon</v>
      </c>
      <c r="Z66" s="30">
        <f>COUNTIF(F61:V78, Y66)</f>
        <v>0</v>
      </c>
      <c r="AA66" s="30">
        <f>COUNTIF(F79:V80,Y66)</f>
        <v>0</v>
      </c>
      <c r="AB66" s="30">
        <f>COUNTIF(F81:V82,Y66)</f>
        <v>0</v>
      </c>
      <c r="AC66" s="30"/>
      <c r="AD66" s="72"/>
      <c r="AE66" s="102" t="str">
        <f>$B$7</f>
        <v>Albon</v>
      </c>
      <c r="AF66" s="30">
        <f>SUM((Z66/Z83)*100)</f>
        <v>0</v>
      </c>
      <c r="AG66" s="30">
        <f>SUM((AA66/AA83)*100)</f>
        <v>0</v>
      </c>
      <c r="AH66" s="30">
        <f>SUM((AB66/AB83)*100)</f>
        <v>0</v>
      </c>
      <c r="AJ66" s="122"/>
      <c r="AK66" s="82" t="s">
        <v>1</v>
      </c>
      <c r="AL66" s="72">
        <f>SUM(VLOOKUP($D$2,$BM$2:$CQ$18,MATCH(AL64,$BM$1:$CQ$1,0),FALSE))</f>
        <v>15.5</v>
      </c>
      <c r="AM66" s="73">
        <f>SUM(VLOOKUP($D$3,$BM$2:$CQ$18,MATCH(AM64,$BM$1:$CQ$1,0),FALSE))</f>
        <v>0</v>
      </c>
      <c r="AN66" s="73">
        <f>SUM(VLOOKUP($D$4,$BM$2:$CQ$18,MATCH(AN64,$BM$1:$CQ$1,0),FALSE))</f>
        <v>0</v>
      </c>
      <c r="AO66" s="73">
        <f>SUM(VLOOKUP($D$5,$BM$2:$CQ$18,MATCH(AO64,$BM$1:$CQ$1,0),FALSE))</f>
        <v>0</v>
      </c>
      <c r="AP66" s="73">
        <f>SUM(VLOOKUP($D$6,$BM$2:$CQ$18,MATCH(AP64,$BM$1:$CQ$1,0),FALSE))</f>
        <v>15.4</v>
      </c>
      <c r="AQ66" s="73">
        <f>SUM(VLOOKUP($D$7,$BM$2:$CQ$18,MATCH(AQ64,$BM$1:$CQ$1,0),FALSE))</f>
        <v>0</v>
      </c>
      <c r="AR66" s="73">
        <f>SUM(VLOOKUP($D$8,$BM$2:$CQ$18,MATCH(AR64,$BM$1:$CQ$1,0),FALSE))</f>
        <v>15.3</v>
      </c>
      <c r="AS66" s="73">
        <f>SUM(VLOOKUP($D$9,$BM$2:$CQ$18,MATCH(AS64,$BM$1:$CQ$1,0),FALSE))</f>
        <v>15.3</v>
      </c>
      <c r="AT66" s="73">
        <f>SUM(VLOOKUP($D$10,$BM$2:$CQ$18,MATCH(AT64,$BM$1:$CQ$1,0),FALSE))</f>
        <v>15.3</v>
      </c>
      <c r="AU66" s="73">
        <f>SUM(VLOOKUP($D$11,$BM$2:$CQ$18,MATCH(AU64,$BM$1:$CQ$1,0),FALSE))</f>
        <v>15.3</v>
      </c>
      <c r="AV66" s="73">
        <f>SUM(VLOOKUP($D$12,$BM$2:$CQ$18,MATCH(AV64,$BM$1:$CQ$1,0),FALSE))</f>
        <v>15.3</v>
      </c>
      <c r="AW66" s="73">
        <f>SUM(VLOOKUP($D$13,$BM$2:$CQ$18,MATCH(AW64,$BM$1:$CQ$1,0),FALSE))</f>
        <v>15.2</v>
      </c>
      <c r="AX66" s="73">
        <f>SUM(VLOOKUP($D$14,$BM$2:$CQ$18,MATCH(AX64,$BM$1:$CQ$1,0),FALSE))</f>
        <v>15.2</v>
      </c>
      <c r="AY66" s="73">
        <f>SUM(VLOOKUP($D$15,$BM$2:$CQ$18,MATCH(AY64,$BM$1:$CQ$1,0),FALSE))</f>
        <v>15.1</v>
      </c>
      <c r="AZ66" s="73">
        <f>SUM(VLOOKUP($D$16,$BM$2:$CQ$18,MATCH(AZ64,$BM$1:$CQ$1,0),FALSE))</f>
        <v>15.1</v>
      </c>
      <c r="BA66" s="73">
        <f>SUM(VLOOKUP($D$17,$BM$2:$CQ$18,MATCH(BA64,$BM$1:$CQ$1,0),FALSE))</f>
        <v>15.1</v>
      </c>
      <c r="BB66" s="63">
        <f>SUM(VLOOKUP($D$18,$BM$2:$CQ$18,MATCH(BB64,$BM$1:$CQ$1,0),FALSE))</f>
        <v>15.2</v>
      </c>
      <c r="BC66" s="30"/>
      <c r="BD66" s="72"/>
      <c r="BE66" s="102" t="str">
        <f>$B$7</f>
        <v>Albon</v>
      </c>
      <c r="BF66" s="30">
        <f>COUNTIF(AL61:BB78, BE66)</f>
        <v>0</v>
      </c>
      <c r="BG66" s="30">
        <f>COUNTIF(AL79:BB80,BE66)</f>
        <v>0</v>
      </c>
      <c r="BH66" s="30">
        <f>COUNTIF(AL81:BB82,BE66)</f>
        <v>0</v>
      </c>
      <c r="BI66" s="30"/>
      <c r="BJ66" s="72"/>
      <c r="BK66" s="102" t="str">
        <f>$B$7</f>
        <v>Albon</v>
      </c>
      <c r="BL66" s="30">
        <f>SUM((BF66/BF83)*100)</f>
        <v>0</v>
      </c>
      <c r="BM66" s="30">
        <f>SUM((BG66/BG83)*100)</f>
        <v>0</v>
      </c>
      <c r="BN66" s="30">
        <f>SUM((BH66/BH83)*100)</f>
        <v>0</v>
      </c>
      <c r="BP66" s="122"/>
      <c r="BQ66" s="82" t="s">
        <v>1</v>
      </c>
      <c r="BR66" s="72">
        <f>SUM(VLOOKUP($D$2,$BM$2:$CQ$18,MATCH(BR64,$BM$1:$CQ$1,0),FALSE))</f>
        <v>24.2</v>
      </c>
      <c r="BS66" s="73">
        <f>SUM(VLOOKUP($D$3,$BM$2:$CQ$18,MATCH(BS64,$BM$1:$CQ$1,0),FALSE))</f>
        <v>0</v>
      </c>
      <c r="BT66" s="73">
        <f>SUM(VLOOKUP($D$4,$BM$2:$CQ$18,MATCH(BT64,$BM$1:$CQ$1,0),FALSE))</f>
        <v>0</v>
      </c>
      <c r="BU66" s="73">
        <f>SUM(VLOOKUP($D$5,$BM$2:$CQ$18,MATCH(BU64,$BM$1:$CQ$1,0),FALSE))</f>
        <v>0</v>
      </c>
      <c r="BV66" s="73">
        <f>SUM(VLOOKUP($D$6,$BM$2:$CQ$18,MATCH(BV64,$BM$1:$CQ$1,0),FALSE))</f>
        <v>23.6</v>
      </c>
      <c r="BW66" s="73">
        <f>SUM(VLOOKUP($D$7,$BM$2:$CQ$18,MATCH(BW64,$BM$1:$CQ$1,0),FALSE))</f>
        <v>0</v>
      </c>
      <c r="BX66" s="73">
        <f>SUM(VLOOKUP($D$8,$BM$2:$CQ$18,MATCH(BX64,$BM$1:$CQ$1,0),FALSE))</f>
        <v>23.5</v>
      </c>
      <c r="BY66" s="73">
        <f>SUM(VLOOKUP($D$9,$BM$2:$CQ$18,MATCH(BY64,$BM$1:$CQ$1,0),FALSE))</f>
        <v>23.5</v>
      </c>
      <c r="BZ66" s="73">
        <f>SUM(VLOOKUP($D$10,$BM$2:$CQ$18,MATCH(BZ64,$BM$1:$CQ$1,0),FALSE))</f>
        <v>23.4</v>
      </c>
      <c r="CA66" s="73">
        <f>SUM(VLOOKUP($D$11,$BM$2:$CQ$18,MATCH(CA64,$BM$1:$CQ$1,0),FALSE))</f>
        <v>23.4</v>
      </c>
      <c r="CB66" s="73">
        <f>SUM(VLOOKUP($D$12,$BM$2:$CQ$18,MATCH(CB64,$BM$1:$CQ$1,0),FALSE))</f>
        <v>23.3</v>
      </c>
      <c r="CC66" s="73">
        <f>SUM(VLOOKUP($D$13,$BM$2:$CQ$18,MATCH(CC64,$BM$1:$CQ$1,0),FALSE))</f>
        <v>23.2</v>
      </c>
      <c r="CD66" s="73">
        <f>SUM(VLOOKUP($D$14,$BM$2:$CQ$18,MATCH(CD64,$BM$1:$CQ$1,0),FALSE))</f>
        <v>23.2</v>
      </c>
      <c r="CE66" s="73">
        <f>SUM(VLOOKUP($D$15,$BM$2:$CQ$18,MATCH(CE64,$BM$1:$CQ$1,0),FALSE))</f>
        <v>23.3</v>
      </c>
      <c r="CF66" s="73">
        <f>SUM(VLOOKUP($D$16,$BM$2:$CQ$18,MATCH(CF64,$BM$1:$CQ$1,0),FALSE))</f>
        <v>23.3</v>
      </c>
      <c r="CG66" s="73">
        <f>SUM(VLOOKUP($D$17,$BM$2:$CQ$18,MATCH(CG64,$BM$1:$CQ$1,0),FALSE))</f>
        <v>23.3</v>
      </c>
      <c r="CH66" s="63">
        <f>SUM(VLOOKUP($D$18,$BM$2:$CQ$18,MATCH(CH64,$BM$1:$CQ$1,0),FALSE))</f>
        <v>23.2</v>
      </c>
      <c r="CI66" s="30"/>
      <c r="CJ66" s="72"/>
      <c r="CK66" s="102" t="str">
        <f>$B$7</f>
        <v>Albon</v>
      </c>
      <c r="CL66" s="30">
        <f>COUNTIF(BR61:CH78, CK66)</f>
        <v>0</v>
      </c>
      <c r="CM66" s="30">
        <f>COUNTIF(BR79:CH80,CK66)</f>
        <v>0</v>
      </c>
      <c r="CN66" s="30">
        <f>COUNTIF(BR81:CH82,CK66)</f>
        <v>0</v>
      </c>
      <c r="CO66" s="30"/>
      <c r="CP66" s="72"/>
      <c r="CQ66" s="102" t="str">
        <f>$B$7</f>
        <v>Albon</v>
      </c>
      <c r="CR66" s="30">
        <f>SUM((CL66/CL83)*100)</f>
        <v>0</v>
      </c>
      <c r="CS66" s="30">
        <f>SUM((CM66/CM83)*100)</f>
        <v>0</v>
      </c>
      <c r="CT66" s="30">
        <f>SUM((CN66/CN83)*100)</f>
        <v>0</v>
      </c>
      <c r="CV66" s="30"/>
      <c r="CW66" s="30"/>
      <c r="CX66" s="102" t="str">
        <f>$B$7</f>
        <v>Albon</v>
      </c>
      <c r="CY66" s="30">
        <f t="shared" si="171"/>
        <v>0</v>
      </c>
      <c r="CZ66" s="30">
        <f t="shared" si="172"/>
        <v>0</v>
      </c>
      <c r="DA66" s="30">
        <f t="shared" si="173"/>
        <v>0</v>
      </c>
      <c r="DB66" s="30"/>
      <c r="DC66" s="72"/>
      <c r="DD66" s="102" t="str">
        <f>$B$7</f>
        <v>Albon</v>
      </c>
      <c r="DE66" s="30">
        <f>SUM((CY66/CY83)*100)</f>
        <v>0</v>
      </c>
      <c r="DF66" s="30">
        <f>SUM((CZ66/CZ83)*100)</f>
        <v>0</v>
      </c>
      <c r="DG66" s="30">
        <f>SUM((DA66/DA83)*100)</f>
        <v>0</v>
      </c>
    </row>
    <row r="67" spans="4:111" ht="15.75" x14ac:dyDescent="0.5">
      <c r="D67" s="122"/>
      <c r="E67" s="74" t="s">
        <v>61</v>
      </c>
      <c r="F67" s="66" t="s">
        <v>25</v>
      </c>
      <c r="G67" s="67" t="s">
        <v>25</v>
      </c>
      <c r="H67" s="67" t="s">
        <v>25</v>
      </c>
      <c r="I67" s="67" t="s">
        <v>25</v>
      </c>
      <c r="J67" s="67" t="s">
        <v>25</v>
      </c>
      <c r="K67" s="67" t="s">
        <v>25</v>
      </c>
      <c r="L67" s="67" t="s">
        <v>25</v>
      </c>
      <c r="M67" s="67" t="s">
        <v>25</v>
      </c>
      <c r="N67" s="67" t="s">
        <v>25</v>
      </c>
      <c r="O67" s="67" t="s">
        <v>25</v>
      </c>
      <c r="P67" s="67" t="s">
        <v>25</v>
      </c>
      <c r="Q67" s="67" t="s">
        <v>25</v>
      </c>
      <c r="R67" s="67" t="s">
        <v>25</v>
      </c>
      <c r="S67" s="67" t="s">
        <v>25</v>
      </c>
      <c r="T67" s="67" t="s">
        <v>25</v>
      </c>
      <c r="U67" s="67" t="s">
        <v>25</v>
      </c>
      <c r="V67" s="68" t="s">
        <v>25</v>
      </c>
      <c r="W67" s="40" t="str">
        <f>$A$8</f>
        <v>McLaren</v>
      </c>
      <c r="X67" s="66">
        <f>COUNTIF(F61:V78, W67)</f>
        <v>17</v>
      </c>
      <c r="Y67" s="40" t="str">
        <f>$B$8</f>
        <v>Sainz</v>
      </c>
      <c r="Z67" s="99">
        <f>COUNTIF(F61:V78, Y67)</f>
        <v>0</v>
      </c>
      <c r="AA67" s="99">
        <f>COUNTIF(F79:V80,Y67)</f>
        <v>0</v>
      </c>
      <c r="AB67" s="99">
        <f>COUNTIF(F81:V82,Y67)</f>
        <v>0</v>
      </c>
      <c r="AC67" s="40" t="str">
        <f>$A$8</f>
        <v>McLaren</v>
      </c>
      <c r="AD67" s="66">
        <f>SUM((X67/X83)*100)</f>
        <v>100</v>
      </c>
      <c r="AE67" s="40" t="str">
        <f>$B$8</f>
        <v>Sainz</v>
      </c>
      <c r="AF67" s="99">
        <f>SUM((Z67/Z83)*100)</f>
        <v>0</v>
      </c>
      <c r="AG67" s="99">
        <f>SUM((AA67/AA83)*100)</f>
        <v>0</v>
      </c>
      <c r="AH67" s="99">
        <f>SUM((AB67/AB83)*100)</f>
        <v>0</v>
      </c>
      <c r="AJ67" s="122"/>
      <c r="AK67" s="74" t="s">
        <v>61</v>
      </c>
      <c r="AL67" s="66" t="s">
        <v>48</v>
      </c>
      <c r="AM67" s="67" t="s">
        <v>48</v>
      </c>
      <c r="AN67" s="67" t="s">
        <v>48</v>
      </c>
      <c r="AO67" s="67" t="s">
        <v>48</v>
      </c>
      <c r="AP67" s="67" t="s">
        <v>48</v>
      </c>
      <c r="AQ67" s="67" t="s">
        <v>48</v>
      </c>
      <c r="AR67" s="67" t="s">
        <v>48</v>
      </c>
      <c r="AS67" s="67" t="s">
        <v>48</v>
      </c>
      <c r="AT67" s="67" t="s">
        <v>48</v>
      </c>
      <c r="AU67" s="67" t="s">
        <v>48</v>
      </c>
      <c r="AV67" s="67" t="s">
        <v>48</v>
      </c>
      <c r="AW67" s="67" t="s">
        <v>48</v>
      </c>
      <c r="AX67" s="67" t="s">
        <v>48</v>
      </c>
      <c r="AY67" s="67" t="s">
        <v>48</v>
      </c>
      <c r="AZ67" s="67" t="s">
        <v>48</v>
      </c>
      <c r="BA67" s="67" t="s">
        <v>48</v>
      </c>
      <c r="BB67" s="67" t="s">
        <v>48</v>
      </c>
      <c r="BC67" s="40" t="str">
        <f>$A$8</f>
        <v>McLaren</v>
      </c>
      <c r="BD67" s="66">
        <f>COUNTIF(AL61:BB78, BC67)</f>
        <v>0</v>
      </c>
      <c r="BE67" s="40" t="str">
        <f>$B$8</f>
        <v>Sainz</v>
      </c>
      <c r="BF67" s="99">
        <f>COUNTIF(AL61:BB78, BE67)</f>
        <v>17</v>
      </c>
      <c r="BG67" s="99">
        <f>COUNTIF(AL79:BB80,BE67)</f>
        <v>17</v>
      </c>
      <c r="BH67" s="99">
        <f>COUNTIF(AL81:BB82,BE67)</f>
        <v>0</v>
      </c>
      <c r="BI67" s="40" t="str">
        <f>$A$8</f>
        <v>McLaren</v>
      </c>
      <c r="BJ67" s="66">
        <f>SUM((BD67/BD83)*100)</f>
        <v>0</v>
      </c>
      <c r="BK67" s="40" t="str">
        <f>$B$8</f>
        <v>Sainz</v>
      </c>
      <c r="BL67" s="99">
        <f>SUM((BF67/BF83)*100)</f>
        <v>20</v>
      </c>
      <c r="BM67" s="99">
        <f>SUM((BG67/BG83)*100)</f>
        <v>100</v>
      </c>
      <c r="BN67" s="99">
        <f>SUM((BH67/BH83)*100)</f>
        <v>0</v>
      </c>
      <c r="BP67" s="122"/>
      <c r="BQ67" s="74" t="s">
        <v>61</v>
      </c>
      <c r="BR67" s="66" t="s">
        <v>20</v>
      </c>
      <c r="BS67" s="67" t="s">
        <v>20</v>
      </c>
      <c r="BT67" s="67" t="s">
        <v>20</v>
      </c>
      <c r="BU67" s="67" t="s">
        <v>20</v>
      </c>
      <c r="BV67" s="67" t="s">
        <v>20</v>
      </c>
      <c r="BW67" s="67" t="s">
        <v>20</v>
      </c>
      <c r="BX67" s="67" t="s">
        <v>20</v>
      </c>
      <c r="BY67" s="67" t="s">
        <v>20</v>
      </c>
      <c r="BZ67" s="67" t="s">
        <v>20</v>
      </c>
      <c r="CA67" s="67" t="s">
        <v>20</v>
      </c>
      <c r="CB67" s="67" t="s">
        <v>20</v>
      </c>
      <c r="CC67" s="67" t="s">
        <v>20</v>
      </c>
      <c r="CD67" s="67" t="s">
        <v>20</v>
      </c>
      <c r="CE67" s="67" t="s">
        <v>20</v>
      </c>
      <c r="CF67" s="67" t="s">
        <v>20</v>
      </c>
      <c r="CG67" s="67" t="s">
        <v>20</v>
      </c>
      <c r="CH67" s="67" t="s">
        <v>20</v>
      </c>
      <c r="CI67" s="40" t="str">
        <f>$A$8</f>
        <v>McLaren</v>
      </c>
      <c r="CJ67" s="66">
        <f>COUNTIF(BR61:CH78, CI67)</f>
        <v>0</v>
      </c>
      <c r="CK67" s="40" t="str">
        <f>$B$8</f>
        <v>Sainz</v>
      </c>
      <c r="CL67" s="99">
        <f>COUNTIF(BR61:CH78, CK67)</f>
        <v>0</v>
      </c>
      <c r="CM67" s="99">
        <f>COUNTIF(BR79:CH80,CK67)</f>
        <v>0</v>
      </c>
      <c r="CN67" s="99">
        <f>COUNTIF(BR81:CH82,CK67)</f>
        <v>0</v>
      </c>
      <c r="CO67" s="40" t="str">
        <f>$A$8</f>
        <v>McLaren</v>
      </c>
      <c r="CP67" s="66">
        <f>SUM((CJ67/CJ83)*100)</f>
        <v>0</v>
      </c>
      <c r="CQ67" s="40" t="str">
        <f>$B$8</f>
        <v>Sainz</v>
      </c>
      <c r="CR67" s="99">
        <f>SUM((CL67/CL83)*100)</f>
        <v>0</v>
      </c>
      <c r="CS67" s="99">
        <f>SUM((CM67/CM83)*100)</f>
        <v>0</v>
      </c>
      <c r="CT67" s="99">
        <f>SUM((CN67/CN83)*100)</f>
        <v>0</v>
      </c>
      <c r="CV67" s="40" t="str">
        <f>$A$8</f>
        <v>McLaren</v>
      </c>
      <c r="CW67" s="99">
        <f>SUM(X67,BD67,CJ67)</f>
        <v>17</v>
      </c>
      <c r="CX67" s="40" t="str">
        <f>$B$8</f>
        <v>Sainz</v>
      </c>
      <c r="CY67" s="99">
        <f t="shared" si="171"/>
        <v>17</v>
      </c>
      <c r="CZ67" s="99">
        <f t="shared" si="172"/>
        <v>17</v>
      </c>
      <c r="DA67" s="99">
        <f t="shared" si="173"/>
        <v>0</v>
      </c>
      <c r="DB67" s="40" t="str">
        <f>$A$8</f>
        <v>McLaren</v>
      </c>
      <c r="DC67" s="66">
        <f>SUM((CW67/CW83)*100)</f>
        <v>33.333333333333329</v>
      </c>
      <c r="DD67" s="40" t="str">
        <f>$B$8</f>
        <v>Sainz</v>
      </c>
      <c r="DE67" s="99">
        <f>SUM((CY67/CY83)*100)</f>
        <v>6.666666666666667</v>
      </c>
      <c r="DF67" s="99">
        <f>SUM((CZ67/CZ83)*100)</f>
        <v>33.333333333333329</v>
      </c>
      <c r="DG67" s="99">
        <f>SUM((DA67/DA83)*100)</f>
        <v>0</v>
      </c>
    </row>
    <row r="68" spans="4:111" ht="16.149999999999999" thickBot="1" x14ac:dyDescent="0.55000000000000004">
      <c r="D68" s="122"/>
      <c r="E68" s="81" t="s">
        <v>58</v>
      </c>
      <c r="F68" s="70">
        <f>SUM(VLOOKUP($D$2,$D$2:$BL$18,MATCH(F67,$D$1:$BL$1,0),FALSE))</f>
        <v>20</v>
      </c>
      <c r="G68" s="76">
        <f>SUM(VLOOKUP($D$3,$D$2:$BL$18,MATCH(G67,$D$1:$BL$1,0),FALSE))</f>
        <v>-4</v>
      </c>
      <c r="H68" s="76">
        <f>SUM(VLOOKUP($D$4,$D$2:$BL$18,MATCH(H67,$D$1:$BL$1,0),FALSE))</f>
        <v>3</v>
      </c>
      <c r="I68" s="76">
        <f>SUM(VLOOKUP($D$5,$D$2:$BL$18,MATCH(I67,$D$1:$BL$1,0),FALSE))</f>
        <v>20</v>
      </c>
      <c r="J68" s="76">
        <f>SUM(VLOOKUP($D$6,$D$2:$BL$18,MATCH(J67,$D$1:$BL$1,0),FALSE))</f>
        <v>20</v>
      </c>
      <c r="K68" s="76">
        <f>SUM(VLOOKUP($D$7,$D$2:$BL$18,MATCH(K67,$D$1:$BL$1,0),FALSE))</f>
        <v>7</v>
      </c>
      <c r="L68" s="76">
        <f>SUM(VLOOKUP($D$8,$D$2:$BL$18,MATCH(L67,$D$1:$BL$1,0),FALSE))</f>
        <v>21</v>
      </c>
      <c r="M68" s="76">
        <f>SUM(VLOOKUP($D$9,$D$2:$BL$18,MATCH(M67,$D$1:$BL$1,0),FALSE))</f>
        <v>15</v>
      </c>
      <c r="N68" s="76">
        <f>SUM(VLOOKUP($D$10,$D$2:$BL$18,MATCH(N67,$D$1:$BL$1,0),FALSE))</f>
        <v>-11</v>
      </c>
      <c r="O68" s="76">
        <f>SUM(VLOOKUP($D$11,$D$2:$BL$18,MATCH(O67,$D$1:$BL$1,0),FALSE))</f>
        <v>14</v>
      </c>
      <c r="P68" s="76">
        <f>SUM(VLOOKUP($D$12,$D$2:$BL$18,MATCH(P67,$D$1:$BL$1,0),FALSE))</f>
        <v>-8</v>
      </c>
      <c r="Q68" s="76">
        <f>SUM(VLOOKUP($D$13,$D$2:$BL$18,MATCH(Q67,$D$1:$BL$1,0),FALSE))</f>
        <v>16</v>
      </c>
      <c r="R68" s="76">
        <f>SUM(VLOOKUP($D$14,$D$2:$BL$18,MATCH(R67,$D$1:$BL$1,0),FALSE))</f>
        <v>-13</v>
      </c>
      <c r="S68" s="76">
        <f>SUM(VLOOKUP($D$15,$D$2:$BL$18,MATCH(S67,$D$1:$BL$1,0),FALSE))</f>
        <v>0</v>
      </c>
      <c r="T68" s="76">
        <f>SUM(VLOOKUP($D$16,$D$2:$BL$18,MATCH(T67,$D$1:$BL$1,0),FALSE))</f>
        <v>6</v>
      </c>
      <c r="U68" s="76">
        <f>SUM(VLOOKUP($D$17,$D$2:$BL$18,MATCH(U67,$D$1:$BL$1,0),FALSE))</f>
        <v>34</v>
      </c>
      <c r="V68" s="29">
        <f>SUM(VLOOKUP($D$18,$D$2:$BL$18,MATCH(V67,$D$1:$BL$1,0),FALSE))</f>
        <v>9</v>
      </c>
      <c r="W68" s="30"/>
      <c r="X68" s="72"/>
      <c r="Y68" s="41" t="str">
        <f>$B$9</f>
        <v>Norris</v>
      </c>
      <c r="Z68" s="30">
        <f>COUNTIF(F61:V78, Y68)</f>
        <v>17</v>
      </c>
      <c r="AA68" s="30">
        <f>COUNTIF(F79:V80,Y68)</f>
        <v>0</v>
      </c>
      <c r="AB68" s="30">
        <f>COUNTIF(F81:V82,Y68)</f>
        <v>0</v>
      </c>
      <c r="AC68" s="30"/>
      <c r="AD68" s="72"/>
      <c r="AE68" s="41" t="str">
        <f>$B$9</f>
        <v>Norris</v>
      </c>
      <c r="AF68" s="30">
        <f>SUM((Z68/Z83)*100)</f>
        <v>20</v>
      </c>
      <c r="AG68" s="30">
        <f>SUM((AA68/AA83)*100)</f>
        <v>0</v>
      </c>
      <c r="AH68" s="30">
        <f>SUM((AB68/AB83)*100)</f>
        <v>0</v>
      </c>
      <c r="AJ68" s="122"/>
      <c r="AK68" s="81" t="s">
        <v>58</v>
      </c>
      <c r="AL68" s="70">
        <f>SUM(VLOOKUP($D$2,$D$2:$BL$18,MATCH(AL67,$D$1:$BL$1,0),FALSE))</f>
        <v>15</v>
      </c>
      <c r="AM68" s="76">
        <f>SUM(VLOOKUP($D$3,$D$2:$BL$18,MATCH(AM67,$D$1:$BL$1,0),FALSE))</f>
        <v>4</v>
      </c>
      <c r="AN68" s="76">
        <f>SUM(VLOOKUP($D$4,$D$2:$BL$18,MATCH(AN67,$D$1:$BL$1,0),FALSE))</f>
        <v>-1</v>
      </c>
      <c r="AO68" s="76">
        <f>SUM(VLOOKUP($D$5,$D$2:$BL$18,MATCH(AO67,$D$1:$BL$1,0),FALSE))</f>
        <v>8</v>
      </c>
      <c r="AP68" s="76">
        <f>SUM(VLOOKUP($D$6,$D$2:$BL$18,MATCH(AP67,$D$1:$BL$1,0),FALSE))</f>
        <v>1</v>
      </c>
      <c r="AQ68" s="76">
        <f>SUM(VLOOKUP($D$7,$D$2:$BL$18,MATCH(AQ67,$D$1:$BL$1,0),FALSE))</f>
        <v>4</v>
      </c>
      <c r="AR68" s="76">
        <f>SUM(VLOOKUP($D$8,$D$2:$BL$18,MATCH(AR67,$D$1:$BL$1,0),FALSE))</f>
        <v>11</v>
      </c>
      <c r="AS68" s="76">
        <f>SUM(VLOOKUP($D$9,$D$2:$BL$18,MATCH(AS67,$D$1:$BL$1,0),FALSE))</f>
        <v>15</v>
      </c>
      <c r="AT68" s="76">
        <f>SUM(VLOOKUP($D$10,$D$2:$BL$18,MATCH(AT67,$D$1:$BL$1,0),FALSE))</f>
        <v>-14</v>
      </c>
      <c r="AU68" s="76">
        <f>SUM(VLOOKUP($D$11,$D$2:$BL$18,MATCH(AU67,$D$1:$BL$1,0),FALSE))</f>
        <v>13</v>
      </c>
      <c r="AV68" s="76">
        <f>SUM(VLOOKUP($D$12,$D$2:$BL$18,MATCH(AV67,$D$1:$BL$1,0),FALSE))</f>
        <v>13</v>
      </c>
      <c r="AW68" s="76">
        <f>SUM(VLOOKUP($D$13,$D$2:$BL$18,MATCH(AW67,$D$1:$BL$1,0),FALSE))</f>
        <v>6</v>
      </c>
      <c r="AX68" s="76">
        <f>SUM(VLOOKUP($D$14,$D$2:$BL$18,MATCH(AX67,$D$1:$BL$1,0),FALSE))</f>
        <v>15</v>
      </c>
      <c r="AY68" s="76">
        <f>SUM(VLOOKUP($D$15,$D$2:$BL$18,MATCH(AY67,$D$1:$BL$1,0),FALSE))</f>
        <v>-14</v>
      </c>
      <c r="AZ68" s="76">
        <f>SUM(VLOOKUP($D$16,$D$2:$BL$18,MATCH(AZ67,$D$1:$BL$1,0),FALSE))</f>
        <v>12</v>
      </c>
      <c r="BA68" s="76">
        <f>SUM(VLOOKUP($D$17,$D$2:$BL$18,MATCH(BA67,$D$1:$BL$1,0),FALSE))</f>
        <v>-12</v>
      </c>
      <c r="BB68" s="29">
        <f>SUM(VLOOKUP($D$18,$D$2:$BL$18,MATCH(BB67,$D$1:$BL$1,0),FALSE))</f>
        <v>4</v>
      </c>
      <c r="BC68" s="30"/>
      <c r="BD68" s="72"/>
      <c r="BE68" s="41" t="str">
        <f>$B$9</f>
        <v>Norris</v>
      </c>
      <c r="BF68" s="30">
        <f>COUNTIF(AL61:BB78, BE68)</f>
        <v>0</v>
      </c>
      <c r="BG68" s="30">
        <f>COUNTIF(AL79:BB80,BE68)</f>
        <v>0</v>
      </c>
      <c r="BH68" s="30">
        <f>COUNTIF(AL81:BB82,BE68)</f>
        <v>0</v>
      </c>
      <c r="BI68" s="30"/>
      <c r="BJ68" s="72"/>
      <c r="BK68" s="41" t="str">
        <f>$B$9</f>
        <v>Norris</v>
      </c>
      <c r="BL68" s="30">
        <f>SUM((BF68/BF83)*100)</f>
        <v>0</v>
      </c>
      <c r="BM68" s="30">
        <f>SUM((BG68/BG83)*100)</f>
        <v>0</v>
      </c>
      <c r="BN68" s="30">
        <f>SUM((BH68/BH83)*100)</f>
        <v>0</v>
      </c>
      <c r="BP68" s="122"/>
      <c r="BQ68" s="81" t="s">
        <v>58</v>
      </c>
      <c r="BR68" s="70">
        <f>SUM(VLOOKUP($D$2,$D$2:$BL$18,MATCH(BR67,$D$1:$BL$1,0),FALSE))</f>
        <v>36</v>
      </c>
      <c r="BS68" s="76">
        <f>SUM(VLOOKUP($D$3,$D$2:$BL$18,MATCH(BS67,$D$1:$BL$1,0),FALSE))</f>
        <v>30</v>
      </c>
      <c r="BT68" s="76">
        <f>SUM(VLOOKUP($D$4,$D$2:$BL$18,MATCH(BT67,$D$1:$BL$1,0),FALSE))</f>
        <v>-1</v>
      </c>
      <c r="BU68" s="76">
        <f>SUM(VLOOKUP($D$5,$D$2:$BL$18,MATCH(BU67,$D$1:$BL$1,0),FALSE))</f>
        <v>25</v>
      </c>
      <c r="BV68" s="76">
        <f>SUM(VLOOKUP($D$6,$D$2:$BL$18,MATCH(BV67,$D$1:$BL$1,0),FALSE))</f>
        <v>19</v>
      </c>
      <c r="BW68" s="76">
        <f>SUM(VLOOKUP($D$7,$D$2:$BL$18,MATCH(BW67,$D$1:$BL$1,0),FALSE))</f>
        <v>4</v>
      </c>
      <c r="BX68" s="76">
        <f>SUM(VLOOKUP($D$8,$D$2:$BL$18,MATCH(BX67,$D$1:$BL$1,0),FALSE))</f>
        <v>20</v>
      </c>
      <c r="BY68" s="76">
        <f>SUM(VLOOKUP($D$9,$D$2:$BL$18,MATCH(BY67,$D$1:$BL$1,0),FALSE))</f>
        <v>35</v>
      </c>
      <c r="BZ68" s="76">
        <f>SUM(VLOOKUP($D$10,$D$2:$BL$18,MATCH(BZ67,$D$1:$BL$1,0),FALSE))</f>
        <v>24</v>
      </c>
      <c r="CA68" s="76">
        <f>SUM(VLOOKUP($D$11,$D$2:$BL$18,MATCH(CA67,$D$1:$BL$1,0),FALSE))</f>
        <v>0</v>
      </c>
      <c r="CB68" s="76">
        <f>SUM(VLOOKUP($D$12,$D$2:$BL$18,MATCH(CB67,$D$1:$BL$1,0),FALSE))</f>
        <v>-7</v>
      </c>
      <c r="CC68" s="76">
        <f>SUM(VLOOKUP($D$13,$D$2:$BL$18,MATCH(CC67,$D$1:$BL$1,0),FALSE))</f>
        <v>-3</v>
      </c>
      <c r="CD68" s="76">
        <f>SUM(VLOOKUP($D$14,$D$2:$BL$18,MATCH(CD67,$D$1:$BL$1,0),FALSE))</f>
        <v>14</v>
      </c>
      <c r="CE68" s="76">
        <f>SUM(VLOOKUP($D$15,$D$2:$BL$18,MATCH(CE67,$D$1:$BL$1,0),FALSE))</f>
        <v>24</v>
      </c>
      <c r="CF68" s="76">
        <f>SUM(VLOOKUP($D$16,$D$2:$BL$18,MATCH(CF67,$D$1:$BL$1,0),FALSE))</f>
        <v>33</v>
      </c>
      <c r="CG68" s="76">
        <f>SUM(VLOOKUP($D$17,$D$2:$BL$18,MATCH(CG67,$D$1:$BL$1,0),FALSE))</f>
        <v>14</v>
      </c>
      <c r="CH68" s="29">
        <f>SUM(VLOOKUP($D$18,$D$2:$BL$18,MATCH(CH67,$D$1:$BL$1,0),FALSE))</f>
        <v>34</v>
      </c>
      <c r="CI68" s="30"/>
      <c r="CJ68" s="72"/>
      <c r="CK68" s="41" t="str">
        <f>$B$9</f>
        <v>Norris</v>
      </c>
      <c r="CL68" s="30">
        <f>COUNTIF(BR61:CH78, CK68)</f>
        <v>17</v>
      </c>
      <c r="CM68" s="30">
        <f>COUNTIF(BR79:CH80,CK68)</f>
        <v>17</v>
      </c>
      <c r="CN68" s="30">
        <f>COUNTIF(BR81:CH82,CK68)</f>
        <v>0</v>
      </c>
      <c r="CO68" s="30"/>
      <c r="CP68" s="72"/>
      <c r="CQ68" s="41" t="str">
        <f>$B$9</f>
        <v>Norris</v>
      </c>
      <c r="CR68" s="30">
        <f>SUM((CL68/CL83)*100)</f>
        <v>20</v>
      </c>
      <c r="CS68" s="30">
        <f>SUM((CM68/CM83)*100)</f>
        <v>100</v>
      </c>
      <c r="CT68" s="30">
        <f>SUM((CN68/CN83)*100)</f>
        <v>0</v>
      </c>
      <c r="CV68" s="30"/>
      <c r="CW68" s="30"/>
      <c r="CX68" s="41" t="str">
        <f>$B$9</f>
        <v>Norris</v>
      </c>
      <c r="CY68" s="30">
        <f t="shared" si="171"/>
        <v>34</v>
      </c>
      <c r="CZ68" s="30">
        <f t="shared" si="172"/>
        <v>17</v>
      </c>
      <c r="DA68" s="30">
        <f t="shared" si="173"/>
        <v>0</v>
      </c>
      <c r="DB68" s="30"/>
      <c r="DC68" s="72"/>
      <c r="DD68" s="41" t="str">
        <f>$B$9</f>
        <v>Norris</v>
      </c>
      <c r="DE68" s="30">
        <f>SUM((CY68/CY83)*100)</f>
        <v>13.333333333333334</v>
      </c>
      <c r="DF68" s="30">
        <f>SUM((CZ68/CZ83)*100)</f>
        <v>33.333333333333329</v>
      </c>
      <c r="DG68" s="30">
        <f>SUM((DA68/DA83)*100)</f>
        <v>0</v>
      </c>
    </row>
    <row r="69" spans="4:111" ht="16.149999999999999" thickBot="1" x14ac:dyDescent="0.55000000000000004">
      <c r="D69" s="122"/>
      <c r="E69" s="82" t="s">
        <v>1</v>
      </c>
      <c r="F69" s="72">
        <f>SUM(VLOOKUP($D$2,$BM$2:$CQ$18,MATCH(F67,$BM$1:$CQ$1,0),FALSE))</f>
        <v>12.5</v>
      </c>
      <c r="G69" s="73">
        <f>SUM(VLOOKUP($D$3,$BM$2:$CQ$18,MATCH(G67,$BM$1:$CQ$1,0),FALSE))</f>
        <v>0</v>
      </c>
      <c r="H69" s="73">
        <f>SUM(VLOOKUP($D$4,$BM$2:$CQ$18,MATCH(H67,$BM$1:$CQ$1,0),FALSE))</f>
        <v>0</v>
      </c>
      <c r="I69" s="73">
        <f>SUM(VLOOKUP($D$5,$BM$2:$CQ$18,MATCH(I67,$BM$1:$CQ$1,0),FALSE))</f>
        <v>0</v>
      </c>
      <c r="J69" s="73">
        <f>SUM(VLOOKUP($D$6,$BM$2:$CQ$18,MATCH(J67,$BM$1:$CQ$1,0),FALSE))</f>
        <v>12.1</v>
      </c>
      <c r="K69" s="73">
        <f>SUM(VLOOKUP($D$7,$BM$2:$CQ$18,MATCH(K67,$BM$1:$CQ$1,0),FALSE))</f>
        <v>0</v>
      </c>
      <c r="L69" s="73">
        <f>SUM(VLOOKUP($D$8,$BM$2:$CQ$18,MATCH(L67,$BM$1:$CQ$1,0),FALSE))</f>
        <v>12.1</v>
      </c>
      <c r="M69" s="73">
        <f>SUM(VLOOKUP($D$9,$BM$2:$CQ$18,MATCH(M67,$BM$1:$CQ$1,0),FALSE))</f>
        <v>12.1</v>
      </c>
      <c r="N69" s="73">
        <f>SUM(VLOOKUP($D$10,$BM$2:$CQ$18,MATCH(N67,$BM$1:$CQ$1,0),FALSE))</f>
        <v>12.2</v>
      </c>
      <c r="O69" s="73">
        <f>SUM(VLOOKUP($D$11,$BM$2:$CQ$18,MATCH(O67,$BM$1:$CQ$1,0),FALSE))</f>
        <v>12.2</v>
      </c>
      <c r="P69" s="73">
        <f>SUM(VLOOKUP($D$12,$BM$2:$CQ$18,MATCH(P67,$BM$1:$CQ$1,0),FALSE))</f>
        <v>12.1</v>
      </c>
      <c r="Q69" s="73">
        <f>SUM(VLOOKUP($D$13,$BM$2:$CQ$18,MATCH(Q67,$BM$1:$CQ$1,0),FALSE))</f>
        <v>12.1</v>
      </c>
      <c r="R69" s="73">
        <f>SUM(VLOOKUP($D$14,$BM$2:$CQ$18,MATCH(R67,$BM$1:$CQ$1,0),FALSE))</f>
        <v>12.1</v>
      </c>
      <c r="S69" s="73">
        <f>SUM(VLOOKUP($D$15,$BM$2:$CQ$18,MATCH(S67,$BM$1:$CQ$1,0),FALSE))</f>
        <v>12</v>
      </c>
      <c r="T69" s="73">
        <f>SUM(VLOOKUP($D$16,$BM$2:$CQ$18,MATCH(T67,$BM$1:$CQ$1,0),FALSE))</f>
        <v>12</v>
      </c>
      <c r="U69" s="73">
        <f>SUM(VLOOKUP($D$17,$BM$2:$CQ$18,MATCH(U67,$BM$1:$CQ$1,0),FALSE))</f>
        <v>12</v>
      </c>
      <c r="V69" s="63">
        <f>SUM(VLOOKUP($D$18,$BM$2:$CQ$18,MATCH(V67,$BM$1:$CQ$1,0),FALSE))</f>
        <v>12</v>
      </c>
      <c r="W69" s="43" t="str">
        <f>$A$10</f>
        <v>Renault</v>
      </c>
      <c r="X69" s="66">
        <f>COUNTIF(F61:V78, W69)</f>
        <v>0</v>
      </c>
      <c r="Y69" s="43" t="str">
        <f>$B$10</f>
        <v>Ricciardo</v>
      </c>
      <c r="Z69" s="99">
        <f>COUNTIF(F61:V78, Y69)</f>
        <v>0</v>
      </c>
      <c r="AA69" s="99">
        <f>COUNTIF(F79:V80,Y69)</f>
        <v>0</v>
      </c>
      <c r="AB69" s="99">
        <f>COUNTIF(F81:V82,Y69)</f>
        <v>0</v>
      </c>
      <c r="AC69" s="43" t="str">
        <f>$A$10</f>
        <v>Renault</v>
      </c>
      <c r="AD69" s="66">
        <f>SUM((X69/X83)*100)</f>
        <v>0</v>
      </c>
      <c r="AE69" s="43" t="str">
        <f>$B$10</f>
        <v>Ricciardo</v>
      </c>
      <c r="AF69" s="99">
        <f>SUM((Z69/Z83)*100)</f>
        <v>0</v>
      </c>
      <c r="AG69" s="99">
        <f>SUM((AA69/AA83)*100)</f>
        <v>0</v>
      </c>
      <c r="AH69" s="99">
        <f>SUM((AB69/AB83)*100)</f>
        <v>0</v>
      </c>
      <c r="AJ69" s="122"/>
      <c r="AK69" s="82" t="s">
        <v>1</v>
      </c>
      <c r="AL69" s="72">
        <f>SUM(VLOOKUP($D$2,$BM$2:$CQ$18,MATCH(AL67,$BM$1:$CQ$1,0),FALSE))</f>
        <v>5.8</v>
      </c>
      <c r="AM69" s="73">
        <f>SUM(VLOOKUP($D$3,$BM$2:$CQ$18,MATCH(AM67,$BM$1:$CQ$1,0),FALSE))</f>
        <v>0</v>
      </c>
      <c r="AN69" s="73">
        <f>SUM(VLOOKUP($D$4,$BM$2:$CQ$18,MATCH(AN67,$BM$1:$CQ$1,0),FALSE))</f>
        <v>0</v>
      </c>
      <c r="AO69" s="73">
        <f>SUM(VLOOKUP($D$5,$BM$2:$CQ$18,MATCH(AO67,$BM$1:$CQ$1,0),FALSE))</f>
        <v>0</v>
      </c>
      <c r="AP69" s="73">
        <f>SUM(VLOOKUP($D$6,$BM$2:$CQ$18,MATCH(AP67,$BM$1:$CQ$1,0),FALSE))</f>
        <v>6.6</v>
      </c>
      <c r="AQ69" s="73">
        <f>SUM(VLOOKUP($D$7,$BM$2:$CQ$18,MATCH(AQ67,$BM$1:$CQ$1,0),FALSE))</f>
        <v>0</v>
      </c>
      <c r="AR69" s="73">
        <f>SUM(VLOOKUP($D$8,$BM$2:$CQ$18,MATCH(AR67,$BM$1:$CQ$1,0),FALSE))</f>
        <v>6.7</v>
      </c>
      <c r="AS69" s="73">
        <f>SUM(VLOOKUP($D$9,$BM$2:$CQ$18,MATCH(AS67,$BM$1:$CQ$1,0),FALSE))</f>
        <v>6.7</v>
      </c>
      <c r="AT69" s="73">
        <f>SUM(VLOOKUP($D$10,$BM$2:$CQ$18,MATCH(AT67,$BM$1:$CQ$1,0),FALSE))</f>
        <v>6.7</v>
      </c>
      <c r="AU69" s="73">
        <f>SUM(VLOOKUP($D$11,$BM$2:$CQ$18,MATCH(AU67,$BM$1:$CQ$1,0),FALSE))</f>
        <v>6.7</v>
      </c>
      <c r="AV69" s="73">
        <f>SUM(VLOOKUP($D$12,$BM$2:$CQ$18,MATCH(AV67,$BM$1:$CQ$1,0),FALSE))</f>
        <v>6.6</v>
      </c>
      <c r="AW69" s="73">
        <f>SUM(VLOOKUP($D$13,$BM$2:$CQ$18,MATCH(AW67,$BM$1:$CQ$1,0),FALSE))</f>
        <v>6.6</v>
      </c>
      <c r="AX69" s="73">
        <f>SUM(VLOOKUP($D$14,$BM$2:$CQ$18,MATCH(AX67,$BM$1:$CQ$1,0),FALSE))</f>
        <v>6.6</v>
      </c>
      <c r="AY69" s="73">
        <f>SUM(VLOOKUP($D$15,$BM$2:$CQ$18,MATCH(AY67,$BM$1:$CQ$1,0),FALSE))</f>
        <v>6.6</v>
      </c>
      <c r="AZ69" s="73">
        <f>SUM(VLOOKUP($D$16,$BM$2:$CQ$18,MATCH(AZ67,$BM$1:$CQ$1,0),FALSE))</f>
        <v>6.6</v>
      </c>
      <c r="BA69" s="73">
        <f>SUM(VLOOKUP($D$17,$BM$2:$CQ$18,MATCH(BA67,$BM$1:$CQ$1,0),FALSE))</f>
        <v>6.6</v>
      </c>
      <c r="BB69" s="63">
        <f>SUM(VLOOKUP($D$18,$BM$2:$CQ$18,MATCH(BB67,$BM$1:$CQ$1,0),FALSE))</f>
        <v>6.6</v>
      </c>
      <c r="BC69" s="43" t="str">
        <f>$A$10</f>
        <v>Renault</v>
      </c>
      <c r="BD69" s="66">
        <f>COUNTIF(AL61:BB78, BC69)</f>
        <v>0</v>
      </c>
      <c r="BE69" s="43" t="str">
        <f>$B$10</f>
        <v>Ricciardo</v>
      </c>
      <c r="BF69" s="99">
        <f>COUNTIF(AL61:BB78, BE69)</f>
        <v>0</v>
      </c>
      <c r="BG69" s="99">
        <f>COUNTIF(AL79:BB80,BE69)</f>
        <v>0</v>
      </c>
      <c r="BH69" s="99">
        <f>COUNTIF(AL81:BB82,BE69)</f>
        <v>0</v>
      </c>
      <c r="BI69" s="43" t="str">
        <f>$A$10</f>
        <v>Renault</v>
      </c>
      <c r="BJ69" s="66">
        <f>SUM((BD69/BD83)*100)</f>
        <v>0</v>
      </c>
      <c r="BK69" s="43" t="str">
        <f>$B$10</f>
        <v>Ricciardo</v>
      </c>
      <c r="BL69" s="99">
        <f>SUM((BF69/BF83)*100)</f>
        <v>0</v>
      </c>
      <c r="BM69" s="99">
        <f>SUM((BG69/BG83)*100)</f>
        <v>0</v>
      </c>
      <c r="BN69" s="99">
        <f>SUM((BH69/BH83)*100)</f>
        <v>0</v>
      </c>
      <c r="BP69" s="122"/>
      <c r="BQ69" s="82" t="s">
        <v>1</v>
      </c>
      <c r="BR69" s="72">
        <f>SUM(VLOOKUP($D$2,$BM$2:$CQ$18,MATCH(BR67,$BM$1:$CQ$1,0),FALSE))</f>
        <v>11.5</v>
      </c>
      <c r="BS69" s="73">
        <f>SUM(VLOOKUP($D$3,$BM$2:$CQ$18,MATCH(BS67,$BM$1:$CQ$1,0),FALSE))</f>
        <v>12.4</v>
      </c>
      <c r="BT69" s="73">
        <f>SUM(VLOOKUP($D$4,$BM$2:$CQ$18,MATCH(BT67,$BM$1:$CQ$1,0),FALSE))</f>
        <v>12.8</v>
      </c>
      <c r="BU69" s="73">
        <f>SUM(VLOOKUP($D$5,$BM$2:$CQ$18,MATCH(BU67,$BM$1:$CQ$1,0),FALSE))</f>
        <v>12.9</v>
      </c>
      <c r="BV69" s="73">
        <f>SUM(VLOOKUP($D$6,$BM$2:$CQ$18,MATCH(BV67,$BM$1:$CQ$1,0),FALSE))</f>
        <v>13</v>
      </c>
      <c r="BW69" s="73">
        <f>SUM(VLOOKUP($D$7,$BM$2:$CQ$18,MATCH(BW67,$BM$1:$CQ$1,0),FALSE))</f>
        <v>13</v>
      </c>
      <c r="BX69" s="73">
        <f>SUM(VLOOKUP($D$8,$BM$2:$CQ$18,MATCH(BX67,$BM$1:$CQ$1,0),FALSE))</f>
        <v>13</v>
      </c>
      <c r="BY69" s="73">
        <f>SUM(VLOOKUP($D$9,$BM$2:$CQ$18,MATCH(BY67,$BM$1:$CQ$1,0),FALSE))</f>
        <v>13</v>
      </c>
      <c r="BZ69" s="73">
        <f>SUM(VLOOKUP($D$10,$BM$2:$CQ$18,MATCH(BZ67,$BM$1:$CQ$1,0),FALSE))</f>
        <v>13</v>
      </c>
      <c r="CA69" s="73">
        <f>SUM(VLOOKUP($D$11,$BM$2:$CQ$18,MATCH(CA67,$BM$1:$CQ$1,0),FALSE))</f>
        <v>13</v>
      </c>
      <c r="CB69" s="73">
        <f>SUM(VLOOKUP($D$12,$BM$2:$CQ$18,MATCH(CB67,$BM$1:$CQ$1,0),FALSE))</f>
        <v>13</v>
      </c>
      <c r="CC69" s="73">
        <f>SUM(VLOOKUP($D$13,$BM$2:$CQ$18,MATCH(CC67,$BM$1:$CQ$1,0),FALSE))</f>
        <v>13</v>
      </c>
      <c r="CD69" s="73">
        <f>SUM(VLOOKUP($D$14,$BM$2:$CQ$18,MATCH(CD67,$BM$1:$CQ$1,0),FALSE))</f>
        <v>12.9</v>
      </c>
      <c r="CE69" s="73">
        <f>SUM(VLOOKUP($D$15,$BM$2:$CQ$18,MATCH(CE67,$BM$1:$CQ$1,0),FALSE))</f>
        <v>12.8</v>
      </c>
      <c r="CF69" s="73">
        <f>SUM(VLOOKUP($D$16,$BM$2:$CQ$18,MATCH(CF67,$BM$1:$CQ$1,0),FALSE))</f>
        <v>12.8</v>
      </c>
      <c r="CG69" s="73">
        <f>SUM(VLOOKUP($D$17,$BM$2:$CQ$18,MATCH(CG67,$BM$1:$CQ$1,0),FALSE))</f>
        <v>12.8</v>
      </c>
      <c r="CH69" s="63">
        <f>SUM(VLOOKUP($D$18,$BM$2:$CQ$18,MATCH(CH67,$BM$1:$CQ$1,0),FALSE))</f>
        <v>12.8</v>
      </c>
      <c r="CI69" s="43" t="str">
        <f>$A$10</f>
        <v>Renault</v>
      </c>
      <c r="CJ69" s="66">
        <f>COUNTIF(BR61:CH78, CI69)</f>
        <v>0</v>
      </c>
      <c r="CK69" s="43" t="str">
        <f>$B$10</f>
        <v>Ricciardo</v>
      </c>
      <c r="CL69" s="99">
        <f>COUNTIF(BR61:CH78, CK69)</f>
        <v>0</v>
      </c>
      <c r="CM69" s="99">
        <f>COUNTIF(BR79:CH80,CK69)</f>
        <v>0</v>
      </c>
      <c r="CN69" s="99">
        <f>COUNTIF(BR81:CH82,CK69)</f>
        <v>0</v>
      </c>
      <c r="CO69" s="43" t="str">
        <f>$A$10</f>
        <v>Renault</v>
      </c>
      <c r="CP69" s="66">
        <f>SUM((CJ69/CJ83)*100)</f>
        <v>0</v>
      </c>
      <c r="CQ69" s="43" t="str">
        <f>$B$10</f>
        <v>Ricciardo</v>
      </c>
      <c r="CR69" s="99">
        <f>SUM((CL69/CL83)*100)</f>
        <v>0</v>
      </c>
      <c r="CS69" s="99">
        <f>SUM((CM69/CM83)*100)</f>
        <v>0</v>
      </c>
      <c r="CT69" s="99">
        <f>SUM((CN69/CN83)*100)</f>
        <v>0</v>
      </c>
      <c r="CV69" s="43" t="str">
        <f>$A$10</f>
        <v>Renault</v>
      </c>
      <c r="CW69" s="99">
        <f>SUM(X69,BD69,CJ69)</f>
        <v>0</v>
      </c>
      <c r="CX69" s="43" t="str">
        <f>$B$10</f>
        <v>Ricciardo</v>
      </c>
      <c r="CY69" s="99">
        <f t="shared" si="171"/>
        <v>0</v>
      </c>
      <c r="CZ69" s="99">
        <f t="shared" si="172"/>
        <v>0</v>
      </c>
      <c r="DA69" s="99">
        <f t="shared" si="173"/>
        <v>0</v>
      </c>
      <c r="DB69" s="43" t="str">
        <f>$A$10</f>
        <v>Renault</v>
      </c>
      <c r="DC69" s="66">
        <f>SUM((CW69/CW83)*100)</f>
        <v>0</v>
      </c>
      <c r="DD69" s="43" t="str">
        <f>$B$10</f>
        <v>Ricciardo</v>
      </c>
      <c r="DE69" s="99">
        <f>SUM((CY69/CY83)*100)</f>
        <v>0</v>
      </c>
      <c r="DF69" s="99">
        <f>SUM((CZ69/CZ83)*100)</f>
        <v>0</v>
      </c>
      <c r="DG69" s="99">
        <f>SUM((DA69/DA83)*100)</f>
        <v>0</v>
      </c>
    </row>
    <row r="70" spans="4:111" ht="16.149999999999999" thickBot="1" x14ac:dyDescent="0.55000000000000004">
      <c r="D70" s="122"/>
      <c r="E70" s="74" t="s">
        <v>62</v>
      </c>
      <c r="F70" s="66" t="s">
        <v>30</v>
      </c>
      <c r="G70" s="67" t="s">
        <v>30</v>
      </c>
      <c r="H70" s="67" t="s">
        <v>30</v>
      </c>
      <c r="I70" s="67" t="s">
        <v>30</v>
      </c>
      <c r="J70" s="67" t="s">
        <v>30</v>
      </c>
      <c r="K70" s="67" t="s">
        <v>30</v>
      </c>
      <c r="L70" s="67" t="s">
        <v>30</v>
      </c>
      <c r="M70" s="67" t="s">
        <v>30</v>
      </c>
      <c r="N70" s="67" t="s">
        <v>30</v>
      </c>
      <c r="O70" s="67" t="s">
        <v>30</v>
      </c>
      <c r="P70" s="67" t="s">
        <v>30</v>
      </c>
      <c r="Q70" s="67" t="s">
        <v>30</v>
      </c>
      <c r="R70" s="67" t="s">
        <v>30</v>
      </c>
      <c r="S70" s="67" t="s">
        <v>30</v>
      </c>
      <c r="T70" s="67" t="s">
        <v>30</v>
      </c>
      <c r="U70" s="67" t="s">
        <v>30</v>
      </c>
      <c r="V70" s="68" t="s">
        <v>30</v>
      </c>
      <c r="W70" s="30"/>
      <c r="X70" s="72"/>
      <c r="Y70" s="44" t="str">
        <f>$B$11</f>
        <v>Ocon</v>
      </c>
      <c r="Z70" s="30">
        <f>COUNTIF(F61:V78, Y70)</f>
        <v>17</v>
      </c>
      <c r="AA70" s="30">
        <f>COUNTIF(F79:V80,Y70)</f>
        <v>17</v>
      </c>
      <c r="AB70" s="30">
        <f>COUNTIF(F81:V82,Y70)</f>
        <v>0</v>
      </c>
      <c r="AC70" s="30"/>
      <c r="AD70" s="72"/>
      <c r="AE70" s="44" t="str">
        <f>$B$11</f>
        <v>Ocon</v>
      </c>
      <c r="AF70" s="30">
        <f>SUM((Z70/Z83)*100)</f>
        <v>20</v>
      </c>
      <c r="AG70" s="30">
        <f>SUM((AA70/AA83)*100)</f>
        <v>100</v>
      </c>
      <c r="AH70" s="30">
        <f>SUM((AB70/AB83)*100)</f>
        <v>0</v>
      </c>
      <c r="AJ70" s="122"/>
      <c r="AK70" s="74" t="s">
        <v>62</v>
      </c>
      <c r="AL70" s="66" t="s">
        <v>33</v>
      </c>
      <c r="AM70" s="67" t="s">
        <v>33</v>
      </c>
      <c r="AN70" s="67" t="s">
        <v>33</v>
      </c>
      <c r="AO70" s="67" t="s">
        <v>33</v>
      </c>
      <c r="AP70" s="67" t="s">
        <v>33</v>
      </c>
      <c r="AQ70" s="67" t="s">
        <v>33</v>
      </c>
      <c r="AR70" s="67" t="s">
        <v>33</v>
      </c>
      <c r="AS70" s="67" t="s">
        <v>33</v>
      </c>
      <c r="AT70" s="67" t="s">
        <v>33</v>
      </c>
      <c r="AU70" s="67" t="s">
        <v>33</v>
      </c>
      <c r="AV70" s="67" t="s">
        <v>33</v>
      </c>
      <c r="AW70" s="67" t="s">
        <v>33</v>
      </c>
      <c r="AX70" s="67" t="s">
        <v>33</v>
      </c>
      <c r="AY70" s="67" t="s">
        <v>33</v>
      </c>
      <c r="AZ70" s="67" t="s">
        <v>33</v>
      </c>
      <c r="BA70" s="67" t="s">
        <v>33</v>
      </c>
      <c r="BB70" s="67" t="s">
        <v>33</v>
      </c>
      <c r="BC70" s="30"/>
      <c r="BD70" s="72"/>
      <c r="BE70" s="44" t="str">
        <f>$B$11</f>
        <v>Ocon</v>
      </c>
      <c r="BF70" s="30">
        <f>COUNTIF(AL61:BB78, BE70)</f>
        <v>0</v>
      </c>
      <c r="BG70" s="30">
        <f>COUNTIF(AL79:BB80,BE70)</f>
        <v>0</v>
      </c>
      <c r="BH70" s="30">
        <f>COUNTIF(AL81:BB82,BE70)</f>
        <v>0</v>
      </c>
      <c r="BI70" s="30"/>
      <c r="BJ70" s="72"/>
      <c r="BK70" s="44" t="str">
        <f>$B$11</f>
        <v>Ocon</v>
      </c>
      <c r="BL70" s="30">
        <f>SUM((BF70/BF83)*100)</f>
        <v>0</v>
      </c>
      <c r="BM70" s="30">
        <f>SUM((BG70/BG83)*100)</f>
        <v>0</v>
      </c>
      <c r="BN70" s="30">
        <f>SUM((BH70/BH83)*100)</f>
        <v>0</v>
      </c>
      <c r="BP70" s="122"/>
      <c r="BQ70" s="74" t="s">
        <v>62</v>
      </c>
      <c r="BR70" s="66" t="s">
        <v>40</v>
      </c>
      <c r="BS70" s="67" t="s">
        <v>40</v>
      </c>
      <c r="BT70" s="67" t="s">
        <v>40</v>
      </c>
      <c r="BU70" s="67" t="s">
        <v>40</v>
      </c>
      <c r="BV70" s="67" t="s">
        <v>40</v>
      </c>
      <c r="BW70" s="67" t="s">
        <v>40</v>
      </c>
      <c r="BX70" s="67" t="s">
        <v>40</v>
      </c>
      <c r="BY70" s="67" t="s">
        <v>40</v>
      </c>
      <c r="BZ70" s="67" t="s">
        <v>40</v>
      </c>
      <c r="CA70" s="67" t="s">
        <v>40</v>
      </c>
      <c r="CB70" s="67" t="s">
        <v>40</v>
      </c>
      <c r="CC70" s="67" t="s">
        <v>40</v>
      </c>
      <c r="CD70" s="67" t="s">
        <v>40</v>
      </c>
      <c r="CE70" s="67" t="s">
        <v>40</v>
      </c>
      <c r="CF70" s="67" t="s">
        <v>40</v>
      </c>
      <c r="CG70" s="67" t="s">
        <v>40</v>
      </c>
      <c r="CH70" s="67" t="s">
        <v>40</v>
      </c>
      <c r="CI70" s="30"/>
      <c r="CJ70" s="72"/>
      <c r="CK70" s="44" t="str">
        <f>$B$11</f>
        <v>Ocon</v>
      </c>
      <c r="CL70" s="30">
        <f>COUNTIF(BR61:CH78, CK70)</f>
        <v>0</v>
      </c>
      <c r="CM70" s="30">
        <f>COUNTIF(BR79:CH80,CK70)</f>
        <v>0</v>
      </c>
      <c r="CN70" s="30">
        <f>COUNTIF(BR81:CH82,CK70)</f>
        <v>0</v>
      </c>
      <c r="CO70" s="30"/>
      <c r="CP70" s="72"/>
      <c r="CQ70" s="44" t="str">
        <f>$B$11</f>
        <v>Ocon</v>
      </c>
      <c r="CR70" s="30">
        <f>SUM((CL70/CL83)*100)</f>
        <v>0</v>
      </c>
      <c r="CS70" s="30">
        <f>SUM((CM70/CM83)*100)</f>
        <v>0</v>
      </c>
      <c r="CT70" s="30">
        <f>SUM((CN70/CN83)*100)</f>
        <v>0</v>
      </c>
      <c r="CV70" s="30"/>
      <c r="CW70" s="30"/>
      <c r="CX70" s="44" t="str">
        <f>$B$11</f>
        <v>Ocon</v>
      </c>
      <c r="CY70" s="30">
        <f t="shared" si="171"/>
        <v>17</v>
      </c>
      <c r="CZ70" s="30">
        <f t="shared" si="172"/>
        <v>17</v>
      </c>
      <c r="DA70" s="30">
        <f t="shared" si="173"/>
        <v>0</v>
      </c>
      <c r="DB70" s="30"/>
      <c r="DC70" s="72"/>
      <c r="DD70" s="44" t="str">
        <f>$B$11</f>
        <v>Ocon</v>
      </c>
      <c r="DE70" s="30">
        <f>SUM((CY70/CY83)*100)</f>
        <v>6.666666666666667</v>
      </c>
      <c r="DF70" s="30">
        <f>SUM((CZ70/CZ83)*100)</f>
        <v>33.333333333333329</v>
      </c>
      <c r="DG70" s="30">
        <f>SUM((DA70/DA83)*100)</f>
        <v>0</v>
      </c>
    </row>
    <row r="71" spans="4:111" ht="15.75" x14ac:dyDescent="0.5">
      <c r="D71" s="122"/>
      <c r="E71" s="81" t="s">
        <v>58</v>
      </c>
      <c r="F71" s="70">
        <f>SUM(VLOOKUP($D$2,$D$2:$BL$18,MATCH(F70,$D$1:$BL$1,0),FALSE))</f>
        <v>24</v>
      </c>
      <c r="G71" s="76">
        <f>SUM(VLOOKUP($D$3,$D$2:$BL$18,MATCH(G70,$D$1:$BL$1,0),FALSE))</f>
        <v>-1</v>
      </c>
      <c r="H71" s="76">
        <f>SUM(VLOOKUP($D$4,$D$2:$BL$18,MATCH(H70,$D$1:$BL$1,0),FALSE))</f>
        <v>-9</v>
      </c>
      <c r="I71" s="76">
        <f>SUM(VLOOKUP($D$5,$D$2:$BL$18,MATCH(I70,$D$1:$BL$1,0),FALSE))</f>
        <v>22</v>
      </c>
      <c r="J71" s="76">
        <f>SUM(VLOOKUP($D$6,$D$2:$BL$18,MATCH(J70,$D$1:$BL$1,0),FALSE))</f>
        <v>2</v>
      </c>
      <c r="K71" s="76">
        <f>SUM(VLOOKUP($D$7,$D$2:$BL$18,MATCH(K70,$D$1:$BL$1,0),FALSE))</f>
        <v>14</v>
      </c>
      <c r="L71" s="76">
        <f>SUM(VLOOKUP($D$8,$D$2:$BL$18,MATCH(L70,$D$1:$BL$1,0),FALSE))</f>
        <v>18</v>
      </c>
      <c r="M71" s="76">
        <f>SUM(VLOOKUP($D$9,$D$2:$BL$18,MATCH(M70,$D$1:$BL$1,0),FALSE))</f>
        <v>45</v>
      </c>
      <c r="N71" s="76">
        <f>SUM(VLOOKUP($D$10,$D$2:$BL$18,MATCH(N70,$D$1:$BL$1,0),FALSE))</f>
        <v>-14</v>
      </c>
      <c r="O71" s="76">
        <f>SUM(VLOOKUP($D$11,$D$2:$BL$18,MATCH(O70,$D$1:$BL$1,0),FALSE))</f>
        <v>10</v>
      </c>
      <c r="P71" s="76">
        <f>SUM(VLOOKUP($D$12,$D$2:$BL$18,MATCH(P70,$D$1:$BL$1,0),FALSE))</f>
        <v>26</v>
      </c>
      <c r="Q71" s="76">
        <f>SUM(VLOOKUP($D$13,$D$2:$BL$18,MATCH(Q70,$D$1:$BL$1,0),FALSE))</f>
        <v>29</v>
      </c>
      <c r="R71" s="76">
        <f>SUM(VLOOKUP($D$14,$D$2:$BL$18,MATCH(R70,$D$1:$BL$1,0),FALSE))</f>
        <v>-3</v>
      </c>
      <c r="S71" s="76">
        <f>SUM(VLOOKUP($D$15,$D$2:$BL$18,MATCH(S70,$D$1:$BL$1,0),FALSE))</f>
        <v>15</v>
      </c>
      <c r="T71" s="76">
        <f>SUM(VLOOKUP($D$16,$D$2:$BL$18,MATCH(T70,$D$1:$BL$1,0),FALSE))</f>
        <v>24</v>
      </c>
      <c r="U71" s="76">
        <f>SUM(VLOOKUP($D$17,$D$2:$BL$18,MATCH(U70,$D$1:$BL$1,0),FALSE))</f>
        <v>2</v>
      </c>
      <c r="V71" s="29">
        <f>SUM(VLOOKUP($D$18,$D$2:$BL$18,MATCH(V70,$D$1:$BL$1,0),FALSE))</f>
        <v>14</v>
      </c>
      <c r="W71" s="46" t="str">
        <f>$A$12</f>
        <v>AlphaTauri</v>
      </c>
      <c r="X71" s="66">
        <f>COUNTIF(F61:V78, W71)</f>
        <v>0</v>
      </c>
      <c r="Y71" s="46" t="str">
        <f>$B$12</f>
        <v>Kvyat</v>
      </c>
      <c r="Z71" s="99">
        <f>COUNTIF(F61:V78, Y71)</f>
        <v>0</v>
      </c>
      <c r="AA71" s="99">
        <f>COUNTIF(F79:V80,Y71)</f>
        <v>0</v>
      </c>
      <c r="AB71" s="99">
        <f>COUNTIF(F81:V82,Y71)</f>
        <v>0</v>
      </c>
      <c r="AC71" s="46" t="str">
        <f>$A$12</f>
        <v>AlphaTauri</v>
      </c>
      <c r="AD71" s="66">
        <f>SUM((X71/X83)*100)</f>
        <v>0</v>
      </c>
      <c r="AE71" s="46" t="str">
        <f>$B$12</f>
        <v>Kvyat</v>
      </c>
      <c r="AF71" s="99">
        <f>SUM((Z71/Z83)*100)</f>
        <v>0</v>
      </c>
      <c r="AG71" s="99">
        <f>SUM((AA71/AA83)*100)</f>
        <v>0</v>
      </c>
      <c r="AH71" s="99">
        <f>SUM((AB71/AB83)*100)</f>
        <v>0</v>
      </c>
      <c r="AJ71" s="122"/>
      <c r="AK71" s="81" t="s">
        <v>58</v>
      </c>
      <c r="AL71" s="70">
        <f>SUM(VLOOKUP($D$2,$D$2:$BL$18,MATCH(AL70,$D$1:$BL$1,0),FALSE))</f>
        <v>22</v>
      </c>
      <c r="AM71" s="76">
        <f>SUM(VLOOKUP($D$3,$D$2:$BL$18,MATCH(AM70,$D$1:$BL$1,0),FALSE))</f>
        <v>23</v>
      </c>
      <c r="AN71" s="76">
        <f>SUM(VLOOKUP($D$4,$D$2:$BL$18,MATCH(AN70,$D$1:$BL$1,0),FALSE))</f>
        <v>11</v>
      </c>
      <c r="AO71" s="76">
        <f>SUM(VLOOKUP($D$5,$D$2:$BL$18,MATCH(AO70,$D$1:$BL$1,0),FALSE))</f>
        <v>-13</v>
      </c>
      <c r="AP71" s="76">
        <f>SUM(VLOOKUP($D$6,$D$2:$BL$18,MATCH(AP70,$D$1:$BL$1,0),FALSE))</f>
        <v>12</v>
      </c>
      <c r="AQ71" s="76">
        <f>SUM(VLOOKUP($D$7,$D$2:$BL$18,MATCH(AQ70,$D$1:$BL$1,0),FALSE))</f>
        <v>21</v>
      </c>
      <c r="AR71" s="76">
        <f>SUM(VLOOKUP($D$8,$D$2:$BL$18,MATCH(AR70,$D$1:$BL$1,0),FALSE))</f>
        <v>6</v>
      </c>
      <c r="AS71" s="76">
        <f>SUM(VLOOKUP($D$9,$D$2:$BL$18,MATCH(AS70,$D$1:$BL$1,0),FALSE))</f>
        <v>4</v>
      </c>
      <c r="AT71" s="76">
        <f>SUM(VLOOKUP($D$10,$D$2:$BL$18,MATCH(AT70,$D$1:$BL$1,0),FALSE))</f>
        <v>43</v>
      </c>
      <c r="AU71" s="76">
        <f>SUM(VLOOKUP($D$11,$D$2:$BL$18,MATCH(AU70,$D$1:$BL$1,0),FALSE))</f>
        <v>28</v>
      </c>
      <c r="AV71" s="76">
        <f>SUM(VLOOKUP($D$12,$D$2:$BL$18,MATCH(AV70,$D$1:$BL$1,0),FALSE))</f>
        <v>33</v>
      </c>
      <c r="AW71" s="76">
        <f>SUM(VLOOKUP($D$13,$D$2:$BL$18,MATCH(AW70,$D$1:$BL$1,0),FALSE))</f>
        <v>17</v>
      </c>
      <c r="AX71" s="76">
        <f>SUM(VLOOKUP($D$14,$D$2:$BL$18,MATCH(AX70,$D$1:$BL$1,0),FALSE))</f>
        <v>26</v>
      </c>
      <c r="AY71" s="76">
        <f>SUM(VLOOKUP($D$15,$D$2:$BL$18,MATCH(AY70,$D$1:$BL$1,0),FALSE))</f>
        <v>45</v>
      </c>
      <c r="AZ71" s="76">
        <f>SUM(VLOOKUP($D$16,$D$2:$BL$18,MATCH(AZ70,$D$1:$BL$1,0),FALSE))</f>
        <v>5</v>
      </c>
      <c r="BA71" s="76">
        <f>SUM(VLOOKUP($D$17,$D$2:$BL$18,MATCH(BA70,$D$1:$BL$1,0),FALSE))</f>
        <v>48</v>
      </c>
      <c r="BB71" s="29">
        <f>SUM(VLOOKUP($D$18,$D$2:$BL$18,MATCH(BB70,$D$1:$BL$1,0),FALSE))</f>
        <v>-13</v>
      </c>
      <c r="BC71" s="46" t="str">
        <f>$A$12</f>
        <v>AlphaTauri</v>
      </c>
      <c r="BD71" s="66">
        <f>COUNTIF(AL61:BB78, BC71)</f>
        <v>0</v>
      </c>
      <c r="BE71" s="46" t="str">
        <f>$B$12</f>
        <v>Kvyat</v>
      </c>
      <c r="BF71" s="99">
        <f>COUNTIF(AL61:BB78, BE71)</f>
        <v>0</v>
      </c>
      <c r="BG71" s="99">
        <f>COUNTIF(AL79:BB80,BE71)</f>
        <v>0</v>
      </c>
      <c r="BH71" s="99">
        <f>COUNTIF(AL81:BB82,BE71)</f>
        <v>0</v>
      </c>
      <c r="BI71" s="46" t="str">
        <f>$A$12</f>
        <v>AlphaTauri</v>
      </c>
      <c r="BJ71" s="66">
        <f>SUM((BD71/BD83)*100)</f>
        <v>0</v>
      </c>
      <c r="BK71" s="46" t="str">
        <f>$B$12</f>
        <v>Kvyat</v>
      </c>
      <c r="BL71" s="99">
        <f>SUM((BF71/BF83)*100)</f>
        <v>0</v>
      </c>
      <c r="BM71" s="99">
        <f>SUM((BG71/BG83)*100)</f>
        <v>0</v>
      </c>
      <c r="BN71" s="99">
        <f>SUM((BH71/BH83)*100)</f>
        <v>0</v>
      </c>
      <c r="BP71" s="122"/>
      <c r="BQ71" s="81" t="s">
        <v>58</v>
      </c>
      <c r="BR71" s="70">
        <f>SUM(VLOOKUP($D$2,$D$2:$BL$18,MATCH(BR70,$D$1:$BL$1,0),FALSE))</f>
        <v>19</v>
      </c>
      <c r="BS71" s="76">
        <f>SUM(VLOOKUP($D$3,$D$2:$BL$18,MATCH(BS70,$D$1:$BL$1,0),FALSE))</f>
        <v>12</v>
      </c>
      <c r="BT71" s="76">
        <f>SUM(VLOOKUP($D$4,$D$2:$BL$18,MATCH(BT70,$D$1:$BL$1,0),FALSE))</f>
        <v>8</v>
      </c>
      <c r="BU71" s="76">
        <f>SUM(VLOOKUP($D$5,$D$2:$BL$18,MATCH(BU70,$D$1:$BL$1,0),FALSE))</f>
        <v>9</v>
      </c>
      <c r="BV71" s="76">
        <f>SUM(VLOOKUP($D$6,$D$2:$BL$18,MATCH(BV70,$D$1:$BL$1,0),FALSE))</f>
        <v>8</v>
      </c>
      <c r="BW71" s="76">
        <f>SUM(VLOOKUP($D$7,$D$2:$BL$18,MATCH(BW70,$D$1:$BL$1,0),FALSE))</f>
        <v>10</v>
      </c>
      <c r="BX71" s="76">
        <f>SUM(VLOOKUP($D$8,$D$2:$BL$18,MATCH(BX70,$D$1:$BL$1,0),FALSE))</f>
        <v>-14</v>
      </c>
      <c r="BY71" s="76">
        <f>SUM(VLOOKUP($D$9,$D$2:$BL$18,MATCH(BY70,$D$1:$BL$1,0),FALSE))</f>
        <v>6</v>
      </c>
      <c r="BZ71" s="76">
        <f>SUM(VLOOKUP($D$10,$D$2:$BL$18,MATCH(BZ70,$D$1:$BL$1,0),FALSE))</f>
        <v>-14</v>
      </c>
      <c r="CA71" s="76">
        <f>SUM(VLOOKUP($D$11,$D$2:$BL$18,MATCH(CA70,$D$1:$BL$1,0),FALSE))</f>
        <v>17</v>
      </c>
      <c r="CB71" s="76">
        <f>SUM(VLOOKUP($D$12,$D$2:$BL$18,MATCH(CB70,$D$1:$BL$1,0),FALSE))</f>
        <v>17</v>
      </c>
      <c r="CC71" s="76">
        <f>SUM(VLOOKUP($D$13,$D$2:$BL$18,MATCH(CC70,$D$1:$BL$1,0),FALSE))</f>
        <v>6</v>
      </c>
      <c r="CD71" s="76">
        <f>SUM(VLOOKUP($D$14,$D$2:$BL$18,MATCH(CD70,$D$1:$BL$1,0),FALSE))</f>
        <v>13</v>
      </c>
      <c r="CE71" s="76">
        <f>SUM(VLOOKUP($D$15,$D$2:$BL$18,MATCH(CE70,$D$1:$BL$1,0),FALSE))</f>
        <v>-11</v>
      </c>
      <c r="CF71" s="76">
        <f>SUM(VLOOKUP($D$16,$D$2:$BL$18,MATCH(CF70,$D$1:$BL$1,0),FALSE))</f>
        <v>4</v>
      </c>
      <c r="CG71" s="76">
        <f>SUM(VLOOKUP($D$17,$D$2:$BL$18,MATCH(CG70,$D$1:$BL$1,0),FALSE))</f>
        <v>10</v>
      </c>
      <c r="CH71" s="29">
        <f>SUM(VLOOKUP($D$18,$D$2:$BL$18,MATCH(CH70,$D$1:$BL$1,0),FALSE))</f>
        <v>3</v>
      </c>
      <c r="CI71" s="46" t="str">
        <f>$A$12</f>
        <v>AlphaTauri</v>
      </c>
      <c r="CJ71" s="66">
        <f>COUNTIF(BR61:CH78, CI71)</f>
        <v>0</v>
      </c>
      <c r="CK71" s="46" t="str">
        <f>$B$12</f>
        <v>Kvyat</v>
      </c>
      <c r="CL71" s="99">
        <f>COUNTIF(BR61:CH78, CK71)</f>
        <v>0</v>
      </c>
      <c r="CM71" s="99">
        <f>COUNTIF(BR79:CH80,CK71)</f>
        <v>0</v>
      </c>
      <c r="CN71" s="99">
        <f>COUNTIF(BR81:CH82,CK71)</f>
        <v>0</v>
      </c>
      <c r="CO71" s="46" t="str">
        <f>$A$12</f>
        <v>AlphaTauri</v>
      </c>
      <c r="CP71" s="66">
        <f>SUM((CJ71/CJ83)*100)</f>
        <v>0</v>
      </c>
      <c r="CQ71" s="46" t="str">
        <f>$B$12</f>
        <v>Kvyat</v>
      </c>
      <c r="CR71" s="99">
        <f>SUM((CL71/CL83)*100)</f>
        <v>0</v>
      </c>
      <c r="CS71" s="99">
        <f>SUM((CM71/CM83)*100)</f>
        <v>0</v>
      </c>
      <c r="CT71" s="99">
        <f>SUM((CN71/CN83)*100)</f>
        <v>0</v>
      </c>
      <c r="CV71" s="46" t="str">
        <f>$A$12</f>
        <v>AlphaTauri</v>
      </c>
      <c r="CW71" s="99">
        <f>SUM(X71,BD71,CJ71)</f>
        <v>0</v>
      </c>
      <c r="CX71" s="46" t="str">
        <f>$B$12</f>
        <v>Kvyat</v>
      </c>
      <c r="CY71" s="99">
        <f t="shared" si="171"/>
        <v>0</v>
      </c>
      <c r="CZ71" s="99">
        <f t="shared" si="172"/>
        <v>0</v>
      </c>
      <c r="DA71" s="99">
        <f t="shared" si="173"/>
        <v>0</v>
      </c>
      <c r="DB71" s="46" t="str">
        <f>$A$12</f>
        <v>AlphaTauri</v>
      </c>
      <c r="DC71" s="66">
        <f>SUM((CW71/CW83)*100)</f>
        <v>0</v>
      </c>
      <c r="DD71" s="46" t="str">
        <f>$B$12</f>
        <v>Kvyat</v>
      </c>
      <c r="DE71" s="99">
        <f>SUM((CY71/CY83)*100)</f>
        <v>0</v>
      </c>
      <c r="DF71" s="99">
        <f>SUM((CZ71/CZ83)*100)</f>
        <v>0</v>
      </c>
      <c r="DG71" s="99">
        <f>SUM((DA71/DA83)*100)</f>
        <v>0</v>
      </c>
    </row>
    <row r="72" spans="4:111" ht="16.149999999999999" thickBot="1" x14ac:dyDescent="0.55000000000000004">
      <c r="D72" s="122"/>
      <c r="E72" s="82" t="s">
        <v>1</v>
      </c>
      <c r="F72" s="72">
        <f>SUM(VLOOKUP($D$2,$BM$2:$CQ$18,MATCH(F70,$BM$1:$CQ$1,0),FALSE))</f>
        <v>10.4</v>
      </c>
      <c r="G72" s="73">
        <f>SUM(VLOOKUP($D$3,$BM$2:$CQ$18,MATCH(G70,$BM$1:$CQ$1,0),FALSE))</f>
        <v>0</v>
      </c>
      <c r="H72" s="73">
        <f>SUM(VLOOKUP($D$4,$BM$2:$CQ$18,MATCH(H70,$BM$1:$CQ$1,0),FALSE))</f>
        <v>0</v>
      </c>
      <c r="I72" s="73">
        <f>SUM(VLOOKUP($D$5,$BM$2:$CQ$18,MATCH(I70,$BM$1:$CQ$1,0),FALSE))</f>
        <v>0</v>
      </c>
      <c r="J72" s="73">
        <f>SUM(VLOOKUP($D$6,$BM$2:$CQ$18,MATCH(J70,$BM$1:$CQ$1,0),FALSE))</f>
        <v>10.3</v>
      </c>
      <c r="K72" s="73">
        <f>SUM(VLOOKUP($D$7,$BM$2:$CQ$18,MATCH(K70,$BM$1:$CQ$1,0),FALSE))</f>
        <v>0</v>
      </c>
      <c r="L72" s="73">
        <f>SUM(VLOOKUP($D$8,$BM$2:$CQ$18,MATCH(L70,$BM$1:$CQ$1,0),FALSE))</f>
        <v>10.4</v>
      </c>
      <c r="M72" s="73">
        <f>SUM(VLOOKUP($D$9,$BM$2:$CQ$18,MATCH(M70,$BM$1:$CQ$1,0),FALSE))</f>
        <v>10.4</v>
      </c>
      <c r="N72" s="73">
        <f>SUM(VLOOKUP($D$10,$BM$2:$CQ$18,MATCH(N70,$BM$1:$CQ$1,0),FALSE))</f>
        <v>10.7</v>
      </c>
      <c r="O72" s="73">
        <f>SUM(VLOOKUP($D$11,$BM$2:$CQ$18,MATCH(O70,$BM$1:$CQ$1,0),FALSE))</f>
        <v>10.7</v>
      </c>
      <c r="P72" s="73">
        <f>SUM(VLOOKUP($D$12,$BM$2:$CQ$18,MATCH(P70,$BM$1:$CQ$1,0),FALSE))</f>
        <v>10.9</v>
      </c>
      <c r="Q72" s="73">
        <f>SUM(VLOOKUP($D$13,$BM$2:$CQ$18,MATCH(Q70,$BM$1:$CQ$1,0),FALSE))</f>
        <v>10.9</v>
      </c>
      <c r="R72" s="73">
        <f>SUM(VLOOKUP($D$14,$BM$2:$CQ$18,MATCH(R70,$BM$1:$CQ$1,0),FALSE))</f>
        <v>10.8</v>
      </c>
      <c r="S72" s="73">
        <f>SUM(VLOOKUP($D$15,$BM$2:$CQ$18,MATCH(S70,$BM$1:$CQ$1,0),FALSE))</f>
        <v>11</v>
      </c>
      <c r="T72" s="73">
        <f>SUM(VLOOKUP($D$16,$BM$2:$CQ$18,MATCH(T70,$BM$1:$CQ$1,0),FALSE))</f>
        <v>11.1</v>
      </c>
      <c r="U72" s="73">
        <f>SUM(VLOOKUP($D$17,$BM$2:$CQ$18,MATCH(U70,$BM$1:$CQ$1,0),FALSE))</f>
        <v>11.1</v>
      </c>
      <c r="V72" s="63">
        <f>SUM(VLOOKUP($D$18,$BM$2:$CQ$18,MATCH(V70,$BM$1:$CQ$1,0),FALSE))</f>
        <v>11.1</v>
      </c>
      <c r="W72" s="30"/>
      <c r="X72" s="72"/>
      <c r="Y72" s="47" t="str">
        <f>$B$13</f>
        <v>Gasly</v>
      </c>
      <c r="Z72" s="30">
        <f>COUNTIF(F61:V78, Y72)</f>
        <v>17</v>
      </c>
      <c r="AA72" s="30">
        <f>COUNTIF(F79:V80,Y72)</f>
        <v>0</v>
      </c>
      <c r="AB72" s="30">
        <f>COUNTIF(F81:V82,Y72)</f>
        <v>1</v>
      </c>
      <c r="AC72" s="30"/>
      <c r="AD72" s="72"/>
      <c r="AE72" s="47" t="str">
        <f>$B$13</f>
        <v>Gasly</v>
      </c>
      <c r="AF72" s="30">
        <f>SUM((Z72/Z83)*100)</f>
        <v>20</v>
      </c>
      <c r="AG72" s="30">
        <f>SUM((AA72/AA83)*100)</f>
        <v>0</v>
      </c>
      <c r="AH72" s="30">
        <f>SUM((AB72/AB83)*100)</f>
        <v>50</v>
      </c>
      <c r="AJ72" s="122"/>
      <c r="AK72" s="82" t="s">
        <v>1</v>
      </c>
      <c r="AL72" s="72">
        <f>SUM(VLOOKUP($D$2,$BM$2:$CQ$18,MATCH(AL70,$BM$1:$CQ$1,0),FALSE))</f>
        <v>9.3000000000000007</v>
      </c>
      <c r="AM72" s="73">
        <f>SUM(VLOOKUP($D$3,$BM$2:$CQ$18,MATCH(AM70,$BM$1:$CQ$1,0),FALSE))</f>
        <v>9.6</v>
      </c>
      <c r="AN72" s="73">
        <f>SUM(VLOOKUP($D$4,$BM$2:$CQ$18,MATCH(AN70,$BM$1:$CQ$1,0),FALSE))</f>
        <v>9.8000000000000007</v>
      </c>
      <c r="AO72" s="73">
        <f>SUM(VLOOKUP($D$5,$BM$2:$CQ$18,MATCH(AO70,$BM$1:$CQ$1,0),FALSE))</f>
        <v>9.8000000000000007</v>
      </c>
      <c r="AP72" s="73">
        <f>SUM(VLOOKUP($D$6,$BM$2:$CQ$18,MATCH(AP70,$BM$1:$CQ$1,0),FALSE))</f>
        <v>9.8000000000000007</v>
      </c>
      <c r="AQ72" s="73">
        <f>SUM(VLOOKUP($D$7,$BM$2:$CQ$18,MATCH(AQ70,$BM$1:$CQ$1,0),FALSE))</f>
        <v>9.9</v>
      </c>
      <c r="AR72" s="73">
        <f>SUM(VLOOKUP($D$8,$BM$2:$CQ$18,MATCH(AR70,$BM$1:$CQ$1,0),FALSE))</f>
        <v>9.9</v>
      </c>
      <c r="AS72" s="73">
        <f>SUM(VLOOKUP($D$9,$BM$2:$CQ$18,MATCH(AS70,$BM$1:$CQ$1,0),FALSE))</f>
        <v>9.9</v>
      </c>
      <c r="AT72" s="73">
        <f>SUM(VLOOKUP($D$10,$BM$2:$CQ$18,MATCH(AT70,$BM$1:$CQ$1,0),FALSE))</f>
        <v>9.9</v>
      </c>
      <c r="AU72" s="73">
        <f>SUM(VLOOKUP($D$11,$BM$2:$CQ$18,MATCH(AU70,$BM$1:$CQ$1,0),FALSE))</f>
        <v>9.9</v>
      </c>
      <c r="AV72" s="73">
        <f>SUM(VLOOKUP($D$12,$BM$2:$CQ$18,MATCH(AV70,$BM$1:$CQ$1,0),FALSE))</f>
        <v>9.9</v>
      </c>
      <c r="AW72" s="73">
        <f>SUM(VLOOKUP($D$13,$BM$2:$CQ$18,MATCH(AW70,$BM$1:$CQ$1,0),FALSE))</f>
        <v>9.9</v>
      </c>
      <c r="AX72" s="73">
        <f>SUM(VLOOKUP($D$14,$BM$2:$CQ$18,MATCH(AX70,$BM$1:$CQ$1,0),FALSE))</f>
        <v>9.9</v>
      </c>
      <c r="AY72" s="73">
        <f>SUM(VLOOKUP($D$15,$BM$2:$CQ$18,MATCH(AY70,$BM$1:$CQ$1,0),FALSE))</f>
        <v>9.9</v>
      </c>
      <c r="AZ72" s="73">
        <f>SUM(VLOOKUP($D$16,$BM$2:$CQ$18,MATCH(AZ70,$BM$1:$CQ$1,0),FALSE))</f>
        <v>9.9</v>
      </c>
      <c r="BA72" s="73">
        <f>SUM(VLOOKUP($D$17,$BM$2:$CQ$18,MATCH(BA70,$BM$1:$CQ$1,0),FALSE))</f>
        <v>9.9</v>
      </c>
      <c r="BB72" s="63">
        <f>SUM(VLOOKUP($D$18,$BM$2:$CQ$18,MATCH(BB70,$BM$1:$CQ$1,0),FALSE))</f>
        <v>10</v>
      </c>
      <c r="BC72" s="30"/>
      <c r="BD72" s="72"/>
      <c r="BE72" s="47" t="str">
        <f>$B$13</f>
        <v>Gasly</v>
      </c>
      <c r="BF72" s="30">
        <f>COUNTIF(AL61:BB78, BE72)</f>
        <v>17</v>
      </c>
      <c r="BG72" s="30">
        <f>COUNTIF(AL79:BB80,BE72)</f>
        <v>0</v>
      </c>
      <c r="BH72" s="30">
        <f>COUNTIF(AL81:BB82,BE72)</f>
        <v>0</v>
      </c>
      <c r="BI72" s="30"/>
      <c r="BJ72" s="72"/>
      <c r="BK72" s="47" t="str">
        <f>$B$13</f>
        <v>Gasly</v>
      </c>
      <c r="BL72" s="30">
        <f>SUM((BF72/BF83)*100)</f>
        <v>20</v>
      </c>
      <c r="BM72" s="30">
        <f>SUM((BG72/BG83)*100)</f>
        <v>0</v>
      </c>
      <c r="BN72" s="30">
        <f>SUM((BH72/BH83)*100)</f>
        <v>0</v>
      </c>
      <c r="BP72" s="122"/>
      <c r="BQ72" s="82" t="s">
        <v>1</v>
      </c>
      <c r="BR72" s="72">
        <f>SUM(VLOOKUP($D$2,$BM$2:$CQ$18,MATCH(BR70,$BM$1:$CQ$1,0),FALSE))</f>
        <v>8.6999999999999993</v>
      </c>
      <c r="BS72" s="73">
        <f>SUM(VLOOKUP($D$3,$BM$2:$CQ$18,MATCH(BS70,$BM$1:$CQ$1,0),FALSE))</f>
        <v>0</v>
      </c>
      <c r="BT72" s="73">
        <f>SUM(VLOOKUP($D$4,$BM$2:$CQ$18,MATCH(BT70,$BM$1:$CQ$1,0),FALSE))</f>
        <v>0</v>
      </c>
      <c r="BU72" s="73">
        <f>SUM(VLOOKUP($D$5,$BM$2:$CQ$18,MATCH(BU70,$BM$1:$CQ$1,0),FALSE))</f>
        <v>0</v>
      </c>
      <c r="BV72" s="73">
        <f>SUM(VLOOKUP($D$6,$BM$2:$CQ$18,MATCH(BV70,$BM$1:$CQ$1,0),FALSE))</f>
        <v>8.9</v>
      </c>
      <c r="BW72" s="73">
        <f>SUM(VLOOKUP($D$7,$BM$2:$CQ$18,MATCH(BW70,$BM$1:$CQ$1,0),FALSE))</f>
        <v>0</v>
      </c>
      <c r="BX72" s="73">
        <f>SUM(VLOOKUP($D$8,$BM$2:$CQ$18,MATCH(BX70,$BM$1:$CQ$1,0),FALSE))</f>
        <v>8.9</v>
      </c>
      <c r="BY72" s="73">
        <f>SUM(VLOOKUP($D$9,$BM$2:$CQ$18,MATCH(BY70,$BM$1:$CQ$1,0),FALSE))</f>
        <v>8.9</v>
      </c>
      <c r="BZ72" s="73">
        <f>SUM(VLOOKUP($D$10,$BM$2:$CQ$18,MATCH(BZ70,$BM$1:$CQ$1,0),FALSE))</f>
        <v>8.8000000000000007</v>
      </c>
      <c r="CA72" s="73">
        <f>SUM(VLOOKUP($D$11,$BM$2:$CQ$18,MATCH(CA70,$BM$1:$CQ$1,0),FALSE))</f>
        <v>8.8000000000000007</v>
      </c>
      <c r="CB72" s="73">
        <f>SUM(VLOOKUP($D$12,$BM$2:$CQ$18,MATCH(CB70,$BM$1:$CQ$1,0),FALSE))</f>
        <v>8.6999999999999993</v>
      </c>
      <c r="CC72" s="73">
        <f>SUM(VLOOKUP($D$13,$BM$2:$CQ$18,MATCH(CC70,$BM$1:$CQ$1,0),FALSE))</f>
        <v>8.6999999999999993</v>
      </c>
      <c r="CD72" s="73">
        <f>SUM(VLOOKUP($D$14,$BM$2:$CQ$18,MATCH(CD70,$BM$1:$CQ$1,0),FALSE))</f>
        <v>8.6</v>
      </c>
      <c r="CE72" s="73">
        <f>SUM(VLOOKUP($D$15,$BM$2:$CQ$18,MATCH(CE70,$BM$1:$CQ$1,0),FALSE))</f>
        <v>8.6</v>
      </c>
      <c r="CF72" s="73">
        <f>SUM(VLOOKUP($D$16,$BM$2:$CQ$18,MATCH(CF70,$BM$1:$CQ$1,0),FALSE))</f>
        <v>8.6</v>
      </c>
      <c r="CG72" s="73">
        <f>SUM(VLOOKUP($D$17,$BM$2:$CQ$18,MATCH(CG70,$BM$1:$CQ$1,0),FALSE))</f>
        <v>8.6</v>
      </c>
      <c r="CH72" s="63">
        <f>SUM(VLOOKUP($D$18,$BM$2:$CQ$18,MATCH(CH70,$BM$1:$CQ$1,0),FALSE))</f>
        <v>8.6</v>
      </c>
      <c r="CI72" s="30"/>
      <c r="CJ72" s="72"/>
      <c r="CK72" s="47" t="str">
        <f>$B$13</f>
        <v>Gasly</v>
      </c>
      <c r="CL72" s="30">
        <f>COUNTIF(BR61:CH78, CK72)</f>
        <v>0</v>
      </c>
      <c r="CM72" s="30">
        <f>COUNTIF(BR79:CH80,CK72)</f>
        <v>0</v>
      </c>
      <c r="CN72" s="30">
        <f>COUNTIF(BR81:CH82,CK72)</f>
        <v>0</v>
      </c>
      <c r="CO72" s="30"/>
      <c r="CP72" s="72"/>
      <c r="CQ72" s="47" t="str">
        <f>$B$13</f>
        <v>Gasly</v>
      </c>
      <c r="CR72" s="30">
        <f>SUM((CL72/CL83)*100)</f>
        <v>0</v>
      </c>
      <c r="CS72" s="30">
        <f>SUM((CM72/CM83)*100)</f>
        <v>0</v>
      </c>
      <c r="CT72" s="30">
        <f>SUM((CN72/CN83)*100)</f>
        <v>0</v>
      </c>
      <c r="CV72" s="30"/>
      <c r="CW72" s="30"/>
      <c r="CX72" s="47" t="str">
        <f>$B$13</f>
        <v>Gasly</v>
      </c>
      <c r="CY72" s="30">
        <f t="shared" si="171"/>
        <v>34</v>
      </c>
      <c r="CZ72" s="30">
        <f t="shared" si="172"/>
        <v>0</v>
      </c>
      <c r="DA72" s="30">
        <f t="shared" si="173"/>
        <v>1</v>
      </c>
      <c r="DB72" s="30"/>
      <c r="DC72" s="72"/>
      <c r="DD72" s="47" t="str">
        <f>$B$13</f>
        <v>Gasly</v>
      </c>
      <c r="DE72" s="30">
        <f>SUM((CY72/CY83)*100)</f>
        <v>13.333333333333334</v>
      </c>
      <c r="DF72" s="30">
        <f>SUM((CZ72/CZ83)*100)</f>
        <v>0</v>
      </c>
      <c r="DG72" s="30">
        <f>SUM((DA72/DA83)*100)</f>
        <v>16.666666666666664</v>
      </c>
    </row>
    <row r="73" spans="4:111" ht="15.75" x14ac:dyDescent="0.5">
      <c r="D73" s="122"/>
      <c r="E73" s="74" t="s">
        <v>63</v>
      </c>
      <c r="F73" s="66" t="s">
        <v>20</v>
      </c>
      <c r="G73" s="67" t="s">
        <v>20</v>
      </c>
      <c r="H73" s="67" t="s">
        <v>20</v>
      </c>
      <c r="I73" s="67" t="s">
        <v>20</v>
      </c>
      <c r="J73" s="67" t="s">
        <v>20</v>
      </c>
      <c r="K73" s="67" t="s">
        <v>20</v>
      </c>
      <c r="L73" s="67" t="s">
        <v>20</v>
      </c>
      <c r="M73" s="67" t="s">
        <v>20</v>
      </c>
      <c r="N73" s="67" t="s">
        <v>20</v>
      </c>
      <c r="O73" s="67" t="s">
        <v>20</v>
      </c>
      <c r="P73" s="67" t="s">
        <v>20</v>
      </c>
      <c r="Q73" s="67" t="s">
        <v>20</v>
      </c>
      <c r="R73" s="67" t="s">
        <v>20</v>
      </c>
      <c r="S73" s="67" t="s">
        <v>20</v>
      </c>
      <c r="T73" s="67" t="s">
        <v>20</v>
      </c>
      <c r="U73" s="67" t="s">
        <v>20</v>
      </c>
      <c r="V73" s="68" t="s">
        <v>20</v>
      </c>
      <c r="W73" s="49" t="str">
        <f>$A$14</f>
        <v>Racing Point</v>
      </c>
      <c r="X73" s="66">
        <f>COUNTIF(F61:V78, W73)</f>
        <v>0</v>
      </c>
      <c r="Y73" s="49" t="str">
        <f>$B$14</f>
        <v>Perez</v>
      </c>
      <c r="Z73" s="99">
        <f>COUNTIF(F61:V78, Y73)</f>
        <v>0</v>
      </c>
      <c r="AA73" s="99">
        <f>COUNTIF(F79:V80,Y73)</f>
        <v>0</v>
      </c>
      <c r="AB73" s="99">
        <f>COUNTIF(F81:V82,Y73)</f>
        <v>0</v>
      </c>
      <c r="AC73" s="49" t="str">
        <f>$A$14</f>
        <v>Racing Point</v>
      </c>
      <c r="AD73" s="66">
        <f>SUM((X73/X83)*100)</f>
        <v>0</v>
      </c>
      <c r="AE73" s="49" t="str">
        <f>$B$14</f>
        <v>Perez</v>
      </c>
      <c r="AF73" s="99">
        <f>SUM((Z73/Z83)*100)</f>
        <v>0</v>
      </c>
      <c r="AG73" s="99">
        <f>SUM((AA73/AA83)*100)</f>
        <v>0</v>
      </c>
      <c r="AH73" s="99">
        <f>SUM((AB73/AB83)*100)</f>
        <v>0</v>
      </c>
      <c r="AJ73" s="122"/>
      <c r="AK73" s="74" t="s">
        <v>63</v>
      </c>
      <c r="AL73" s="66" t="s">
        <v>30</v>
      </c>
      <c r="AM73" s="67" t="s">
        <v>30</v>
      </c>
      <c r="AN73" s="67" t="s">
        <v>30</v>
      </c>
      <c r="AO73" s="67" t="s">
        <v>30</v>
      </c>
      <c r="AP73" s="67" t="s">
        <v>30</v>
      </c>
      <c r="AQ73" s="67" t="s">
        <v>30</v>
      </c>
      <c r="AR73" s="67" t="s">
        <v>30</v>
      </c>
      <c r="AS73" s="67" t="s">
        <v>30</v>
      </c>
      <c r="AT73" s="67" t="s">
        <v>30</v>
      </c>
      <c r="AU73" s="67" t="s">
        <v>30</v>
      </c>
      <c r="AV73" s="67" t="s">
        <v>30</v>
      </c>
      <c r="AW73" s="67" t="s">
        <v>30</v>
      </c>
      <c r="AX73" s="67" t="s">
        <v>30</v>
      </c>
      <c r="AY73" s="67" t="s">
        <v>30</v>
      </c>
      <c r="AZ73" s="67" t="s">
        <v>30</v>
      </c>
      <c r="BA73" s="67" t="s">
        <v>30</v>
      </c>
      <c r="BB73" s="68" t="s">
        <v>30</v>
      </c>
      <c r="BC73" s="49" t="str">
        <f>$A$14</f>
        <v>Racing Point</v>
      </c>
      <c r="BD73" s="66">
        <f>COUNTIF(AL61:BB78, BC73)</f>
        <v>0</v>
      </c>
      <c r="BE73" s="49" t="str">
        <f>$B$14</f>
        <v>Perez</v>
      </c>
      <c r="BF73" s="99">
        <f>COUNTIF(AL61:BB78, BE73)</f>
        <v>17</v>
      </c>
      <c r="BG73" s="99">
        <f>COUNTIF(AL79:BB80,BE73)</f>
        <v>0</v>
      </c>
      <c r="BH73" s="99">
        <f>COUNTIF(AL81:BB82,BE73)</f>
        <v>0</v>
      </c>
      <c r="BI73" s="49" t="str">
        <f>$A$14</f>
        <v>Racing Point</v>
      </c>
      <c r="BJ73" s="66">
        <f>SUM((BD73/BD83)*100)</f>
        <v>0</v>
      </c>
      <c r="BK73" s="49" t="str">
        <f>$B$14</f>
        <v>Perez</v>
      </c>
      <c r="BL73" s="99">
        <f>SUM((BF73/BF83)*100)</f>
        <v>20</v>
      </c>
      <c r="BM73" s="99">
        <f>SUM((BG73/BG83)*100)</f>
        <v>0</v>
      </c>
      <c r="BN73" s="99">
        <f>SUM((BH73/BH83)*100)</f>
        <v>0</v>
      </c>
      <c r="BP73" s="122"/>
      <c r="BQ73" s="74" t="s">
        <v>63</v>
      </c>
      <c r="BR73" s="66" t="s">
        <v>47</v>
      </c>
      <c r="BS73" s="67" t="s">
        <v>47</v>
      </c>
      <c r="BT73" s="67" t="s">
        <v>47</v>
      </c>
      <c r="BU73" s="67" t="s">
        <v>47</v>
      </c>
      <c r="BV73" s="67" t="s">
        <v>47</v>
      </c>
      <c r="BW73" s="67" t="s">
        <v>47</v>
      </c>
      <c r="BX73" s="67" t="s">
        <v>47</v>
      </c>
      <c r="BY73" s="67" t="s">
        <v>47</v>
      </c>
      <c r="BZ73" s="67" t="s">
        <v>47</v>
      </c>
      <c r="CA73" s="67" t="s">
        <v>47</v>
      </c>
      <c r="CB73" s="67" t="s">
        <v>47</v>
      </c>
      <c r="CC73" s="67" t="s">
        <v>47</v>
      </c>
      <c r="CD73" s="67" t="s">
        <v>47</v>
      </c>
      <c r="CE73" s="67" t="s">
        <v>47</v>
      </c>
      <c r="CF73" s="67" t="s">
        <v>47</v>
      </c>
      <c r="CG73" s="67" t="s">
        <v>47</v>
      </c>
      <c r="CH73" s="67" t="s">
        <v>47</v>
      </c>
      <c r="CI73" s="49" t="str">
        <f>$A$14</f>
        <v>Racing Point</v>
      </c>
      <c r="CJ73" s="66">
        <f>COUNTIF(BR61:CH78, CI73)</f>
        <v>0</v>
      </c>
      <c r="CK73" s="49" t="str">
        <f>$B$14</f>
        <v>Perez</v>
      </c>
      <c r="CL73" s="99">
        <f>COUNTIF(BR61:CH78, CK73)</f>
        <v>0</v>
      </c>
      <c r="CM73" s="99">
        <f>COUNTIF(BR79:CH80,CK73)</f>
        <v>0</v>
      </c>
      <c r="CN73" s="99">
        <f>COUNTIF(BR81:CH82,CK73)</f>
        <v>0</v>
      </c>
      <c r="CO73" s="49" t="str">
        <f>$A$14</f>
        <v>Racing Point</v>
      </c>
      <c r="CP73" s="66">
        <f>SUM((CJ73/CJ83)*100)</f>
        <v>0</v>
      </c>
      <c r="CQ73" s="49" t="str">
        <f>$B$14</f>
        <v>Perez</v>
      </c>
      <c r="CR73" s="99">
        <f>SUM((CL73/CL83)*100)</f>
        <v>0</v>
      </c>
      <c r="CS73" s="99">
        <f>SUM((CM73/CM83)*100)</f>
        <v>0</v>
      </c>
      <c r="CT73" s="99">
        <f>SUM((CN73/CN83)*100)</f>
        <v>0</v>
      </c>
      <c r="CV73" s="49" t="str">
        <f>$A$14</f>
        <v>Racing Point</v>
      </c>
      <c r="CW73" s="99">
        <f>SUM(X73,BD73,CJ73)</f>
        <v>0</v>
      </c>
      <c r="CX73" s="49" t="str">
        <f>$B$14</f>
        <v>Perez</v>
      </c>
      <c r="CY73" s="99">
        <f t="shared" si="171"/>
        <v>17</v>
      </c>
      <c r="CZ73" s="99">
        <f t="shared" si="172"/>
        <v>0</v>
      </c>
      <c r="DA73" s="99">
        <f t="shared" si="173"/>
        <v>0</v>
      </c>
      <c r="DB73" s="49" t="str">
        <f>$A$14</f>
        <v>Racing Point</v>
      </c>
      <c r="DC73" s="66">
        <f>SUM((CW73/CW83)*100)</f>
        <v>0</v>
      </c>
      <c r="DD73" s="49" t="str">
        <f>$B$14</f>
        <v>Perez</v>
      </c>
      <c r="DE73" s="99">
        <f>SUM((CY73/CY83)*100)</f>
        <v>6.666666666666667</v>
      </c>
      <c r="DF73" s="99">
        <f>SUM((CZ73/CZ83)*100)</f>
        <v>0</v>
      </c>
      <c r="DG73" s="99">
        <f>SUM((DA73/DA83)*100)</f>
        <v>0</v>
      </c>
    </row>
    <row r="74" spans="4:111" ht="16.149999999999999" thickBot="1" x14ac:dyDescent="0.55000000000000004">
      <c r="D74" s="122"/>
      <c r="E74" s="81" t="s">
        <v>58</v>
      </c>
      <c r="F74" s="70">
        <f>SUM(VLOOKUP($D$2,$D$2:$BL$18,MATCH(F73,$D$1:$BL$1,0),FALSE))</f>
        <v>36</v>
      </c>
      <c r="G74" s="76">
        <f>SUM(VLOOKUP($D$3,$D$2:$BL$18,MATCH(G73,$D$1:$BL$1,0),FALSE))</f>
        <v>30</v>
      </c>
      <c r="H74" s="76">
        <f>SUM(VLOOKUP($D$4,$D$2:$BL$18,MATCH(H73,$D$1:$BL$1,0),FALSE))</f>
        <v>-1</v>
      </c>
      <c r="I74" s="76">
        <f>SUM(VLOOKUP($D$5,$D$2:$BL$18,MATCH(I73,$D$1:$BL$1,0),FALSE))</f>
        <v>25</v>
      </c>
      <c r="J74" s="76">
        <f>SUM(VLOOKUP($D$6,$D$2:$BL$18,MATCH(J73,$D$1:$BL$1,0),FALSE))</f>
        <v>19</v>
      </c>
      <c r="K74" s="76">
        <f>SUM(VLOOKUP($D$7,$D$2:$BL$18,MATCH(K73,$D$1:$BL$1,0),FALSE))</f>
        <v>4</v>
      </c>
      <c r="L74" s="76">
        <f>SUM(VLOOKUP($D$8,$D$2:$BL$18,MATCH(L73,$D$1:$BL$1,0),FALSE))</f>
        <v>20</v>
      </c>
      <c r="M74" s="76">
        <f>SUM(VLOOKUP($D$9,$D$2:$BL$18,MATCH(M73,$D$1:$BL$1,0),FALSE))</f>
        <v>35</v>
      </c>
      <c r="N74" s="76">
        <f>SUM(VLOOKUP($D$10,$D$2:$BL$18,MATCH(N73,$D$1:$BL$1,0),FALSE))</f>
        <v>24</v>
      </c>
      <c r="O74" s="76">
        <f>SUM(VLOOKUP($D$11,$D$2:$BL$18,MATCH(O73,$D$1:$BL$1,0),FALSE))</f>
        <v>0</v>
      </c>
      <c r="P74" s="76">
        <f>SUM(VLOOKUP($D$12,$D$2:$BL$18,MATCH(P73,$D$1:$BL$1,0),FALSE))</f>
        <v>-7</v>
      </c>
      <c r="Q74" s="76">
        <f>SUM(VLOOKUP($D$13,$D$2:$BL$18,MATCH(Q73,$D$1:$BL$1,0),FALSE))</f>
        <v>-3</v>
      </c>
      <c r="R74" s="76">
        <f>SUM(VLOOKUP($D$14,$D$2:$BL$18,MATCH(R73,$D$1:$BL$1,0),FALSE))</f>
        <v>14</v>
      </c>
      <c r="S74" s="76">
        <f>SUM(VLOOKUP($D$15,$D$2:$BL$18,MATCH(S73,$D$1:$BL$1,0),FALSE))</f>
        <v>24</v>
      </c>
      <c r="T74" s="76">
        <f>SUM(VLOOKUP($D$16,$D$2:$BL$18,MATCH(T73,$D$1:$BL$1,0),FALSE))</f>
        <v>33</v>
      </c>
      <c r="U74" s="76">
        <f>SUM(VLOOKUP($D$17,$D$2:$BL$18,MATCH(U73,$D$1:$BL$1,0),FALSE))</f>
        <v>14</v>
      </c>
      <c r="V74" s="29">
        <f>SUM(VLOOKUP($D$18,$D$2:$BL$18,MATCH(V73,$D$1:$BL$1,0),FALSE))</f>
        <v>34</v>
      </c>
      <c r="W74" s="30"/>
      <c r="X74" s="72"/>
      <c r="Y74" s="50" t="str">
        <f>$B$15</f>
        <v>Stroll</v>
      </c>
      <c r="Z74" s="30">
        <f>COUNTIF(F61:V78, Y74)</f>
        <v>0</v>
      </c>
      <c r="AA74" s="30">
        <f>COUNTIF(F79:V80,Y74)</f>
        <v>0</v>
      </c>
      <c r="AB74" s="30">
        <f>COUNTIF(F81:V82,Y74)</f>
        <v>0</v>
      </c>
      <c r="AC74" s="30"/>
      <c r="AD74" s="72"/>
      <c r="AE74" s="50" t="str">
        <f>$B$15</f>
        <v>Stroll</v>
      </c>
      <c r="AF74" s="30">
        <f>SUM((Z74/Z83)*100)</f>
        <v>0</v>
      </c>
      <c r="AG74" s="30">
        <f>SUM((AA74/AA83)*100)</f>
        <v>0</v>
      </c>
      <c r="AH74" s="30">
        <f>SUM((AB74/AB83)*100)</f>
        <v>0</v>
      </c>
      <c r="AJ74" s="122"/>
      <c r="AK74" s="81" t="s">
        <v>58</v>
      </c>
      <c r="AL74" s="70">
        <f>SUM(VLOOKUP($D$2,$D$2:$BL$18,MATCH(AL73,$D$1:$BL$1,0),FALSE))</f>
        <v>24</v>
      </c>
      <c r="AM74" s="76">
        <f>SUM(VLOOKUP($D$3,$D$2:$BL$18,MATCH(AM73,$D$1:$BL$1,0),FALSE))</f>
        <v>-1</v>
      </c>
      <c r="AN74" s="76">
        <f>SUM(VLOOKUP($D$4,$D$2:$BL$18,MATCH(AN73,$D$1:$BL$1,0),FALSE))</f>
        <v>-9</v>
      </c>
      <c r="AO74" s="76">
        <f>SUM(VLOOKUP($D$5,$D$2:$BL$18,MATCH(AO73,$D$1:$BL$1,0),FALSE))</f>
        <v>22</v>
      </c>
      <c r="AP74" s="76">
        <f>SUM(VLOOKUP($D$6,$D$2:$BL$18,MATCH(AP73,$D$1:$BL$1,0),FALSE))</f>
        <v>2</v>
      </c>
      <c r="AQ74" s="76">
        <f>SUM(VLOOKUP($D$7,$D$2:$BL$18,MATCH(AQ73,$D$1:$BL$1,0),FALSE))</f>
        <v>14</v>
      </c>
      <c r="AR74" s="76">
        <f>SUM(VLOOKUP($D$8,$D$2:$BL$18,MATCH(AR73,$D$1:$BL$1,0),FALSE))</f>
        <v>18</v>
      </c>
      <c r="AS74" s="76">
        <f>SUM(VLOOKUP($D$9,$D$2:$BL$18,MATCH(AS73,$D$1:$BL$1,0),FALSE))</f>
        <v>45</v>
      </c>
      <c r="AT74" s="76">
        <f>SUM(VLOOKUP($D$10,$D$2:$BL$18,MATCH(AT73,$D$1:$BL$1,0),FALSE))</f>
        <v>-14</v>
      </c>
      <c r="AU74" s="76">
        <f>SUM(VLOOKUP($D$11,$D$2:$BL$18,MATCH(AU73,$D$1:$BL$1,0),FALSE))</f>
        <v>10</v>
      </c>
      <c r="AV74" s="76">
        <f>SUM(VLOOKUP($D$12,$D$2:$BL$18,MATCH(AV73,$D$1:$BL$1,0),FALSE))</f>
        <v>26</v>
      </c>
      <c r="AW74" s="76">
        <f>SUM(VLOOKUP($D$13,$D$2:$BL$18,MATCH(AW73,$D$1:$BL$1,0),FALSE))</f>
        <v>29</v>
      </c>
      <c r="AX74" s="76">
        <f>SUM(VLOOKUP($D$14,$D$2:$BL$18,MATCH(AX73,$D$1:$BL$1,0),FALSE))</f>
        <v>-3</v>
      </c>
      <c r="AY74" s="76">
        <f>SUM(VLOOKUP($D$15,$D$2:$BL$18,MATCH(AY73,$D$1:$BL$1,0),FALSE))</f>
        <v>15</v>
      </c>
      <c r="AZ74" s="76">
        <f>SUM(VLOOKUP($D$16,$D$2:$BL$18,MATCH(AZ73,$D$1:$BL$1,0),FALSE))</f>
        <v>24</v>
      </c>
      <c r="BA74" s="76">
        <f>SUM(VLOOKUP($D$17,$D$2:$BL$18,MATCH(BA73,$D$1:$BL$1,0),FALSE))</f>
        <v>2</v>
      </c>
      <c r="BB74" s="29">
        <f>SUM(VLOOKUP($D$18,$D$2:$BL$18,MATCH(BB73,$D$1:$BL$1,0),FALSE))</f>
        <v>14</v>
      </c>
      <c r="BC74" s="30"/>
      <c r="BD74" s="72"/>
      <c r="BE74" s="50" t="str">
        <f>$B$15</f>
        <v>Stroll</v>
      </c>
      <c r="BF74" s="30">
        <f>COUNTIF(AL61:BB78, BE74)</f>
        <v>0</v>
      </c>
      <c r="BG74" s="30">
        <f>COUNTIF(AL79:BB80,BE74)</f>
        <v>0</v>
      </c>
      <c r="BH74" s="30">
        <f>COUNTIF(AL81:BB82,BE74)</f>
        <v>0</v>
      </c>
      <c r="BI74" s="30"/>
      <c r="BJ74" s="72"/>
      <c r="BK74" s="50" t="str">
        <f>$B$15</f>
        <v>Stroll</v>
      </c>
      <c r="BL74" s="30">
        <f>SUM((BF74/BF83)*100)</f>
        <v>0</v>
      </c>
      <c r="BM74" s="30">
        <f>SUM((BG74/BG83)*100)</f>
        <v>0</v>
      </c>
      <c r="BN74" s="30">
        <f>SUM((BH74/BH83)*100)</f>
        <v>0</v>
      </c>
      <c r="BP74" s="122"/>
      <c r="BQ74" s="81" t="s">
        <v>58</v>
      </c>
      <c r="BR74" s="70">
        <f>SUM(VLOOKUP($D$2,$D$2:$BL$18,MATCH(BR73,$D$1:$BL$1,0),FALSE))</f>
        <v>-12</v>
      </c>
      <c r="BS74" s="76">
        <f>SUM(VLOOKUP($D$3,$D$2:$BL$18,MATCH(BS73,$D$1:$BL$1,0),FALSE))</f>
        <v>3</v>
      </c>
      <c r="BT74" s="76">
        <f>SUM(VLOOKUP($D$4,$D$2:$BL$18,MATCH(BT73,$D$1:$BL$1,0),FALSE))</f>
        <v>3</v>
      </c>
      <c r="BU74" s="76">
        <f>SUM(VLOOKUP($D$5,$D$2:$BL$18,MATCH(BU73,$D$1:$BL$1,0),FALSE))</f>
        <v>18</v>
      </c>
      <c r="BV74" s="76">
        <f>SUM(VLOOKUP($D$6,$D$2:$BL$18,MATCH(BV73,$D$1:$BL$1,0),FALSE))</f>
        <v>5</v>
      </c>
      <c r="BW74" s="76">
        <f>SUM(VLOOKUP($D$7,$D$2:$BL$18,MATCH(BW73,$D$1:$BL$1,0),FALSE))</f>
        <v>9</v>
      </c>
      <c r="BX74" s="76">
        <f>SUM(VLOOKUP($D$8,$D$2:$BL$18,MATCH(BX73,$D$1:$BL$1,0),FALSE))</f>
        <v>-11</v>
      </c>
      <c r="BY74" s="76">
        <f>SUM(VLOOKUP($D$9,$D$2:$BL$18,MATCH(BY73,$D$1:$BL$1,0),FALSE))</f>
        <v>14</v>
      </c>
      <c r="BZ74" s="76">
        <f>SUM(VLOOKUP($D$10,$D$2:$BL$18,MATCH(BZ73,$D$1:$BL$1,0),FALSE))</f>
        <v>17</v>
      </c>
      <c r="CA74" s="76">
        <f>SUM(VLOOKUP($D$11,$D$2:$BL$18,MATCH(CA73,$D$1:$BL$1,0),FALSE))</f>
        <v>0</v>
      </c>
      <c r="CB74" s="76">
        <f>SUM(VLOOKUP($D$12,$D$2:$BL$18,MATCH(CB73,$D$1:$BL$1,0),FALSE))</f>
        <v>-12</v>
      </c>
      <c r="CC74" s="76">
        <f>SUM(VLOOKUP($D$13,$D$2:$BL$18,MATCH(CC73,$D$1:$BL$1,0),FALSE))</f>
        <v>8</v>
      </c>
      <c r="CD74" s="76">
        <f>SUM(VLOOKUP($D$14,$D$2:$BL$18,MATCH(CD73,$D$1:$BL$1,0),FALSE))</f>
        <v>-11</v>
      </c>
      <c r="CE74" s="76">
        <f>SUM(VLOOKUP($D$15,$D$2:$BL$18,MATCH(CE73,$D$1:$BL$1,0),FALSE))</f>
        <v>15</v>
      </c>
      <c r="CF74" s="76">
        <f>SUM(VLOOKUP($D$16,$D$2:$BL$18,MATCH(CF73,$D$1:$BL$1,0),FALSE))</f>
        <v>12</v>
      </c>
      <c r="CG74" s="76">
        <f>SUM(VLOOKUP($D$17,$D$2:$BL$18,MATCH(CG73,$D$1:$BL$1,0),FALSE))</f>
        <v>7</v>
      </c>
      <c r="CH74" s="29">
        <f>SUM(VLOOKUP($D$18,$D$2:$BL$18,MATCH(CH73,$D$1:$BL$1,0),FALSE))</f>
        <v>9</v>
      </c>
      <c r="CI74" s="30"/>
      <c r="CJ74" s="72"/>
      <c r="CK74" s="50" t="str">
        <f>$B$15</f>
        <v>Stroll</v>
      </c>
      <c r="CL74" s="30">
        <f>COUNTIF(BR61:CH78, CK74)</f>
        <v>0</v>
      </c>
      <c r="CM74" s="30">
        <f>COUNTIF(BR79:CH80,CK74)</f>
        <v>0</v>
      </c>
      <c r="CN74" s="30">
        <f>COUNTIF(BR81:CH82,CK74)</f>
        <v>0</v>
      </c>
      <c r="CO74" s="30"/>
      <c r="CP74" s="72"/>
      <c r="CQ74" s="50" t="str">
        <f>$B$15</f>
        <v>Stroll</v>
      </c>
      <c r="CR74" s="30">
        <f>SUM((CL74/CL83)*100)</f>
        <v>0</v>
      </c>
      <c r="CS74" s="30">
        <f>SUM((CM74/CM83)*100)</f>
        <v>0</v>
      </c>
      <c r="CT74" s="30">
        <f>SUM((CN74/CN83)*100)</f>
        <v>0</v>
      </c>
      <c r="CV74" s="30"/>
      <c r="CW74" s="30"/>
      <c r="CX74" s="50" t="str">
        <f>$B$15</f>
        <v>Stroll</v>
      </c>
      <c r="CY74" s="30">
        <f t="shared" si="171"/>
        <v>0</v>
      </c>
      <c r="CZ74" s="30">
        <f t="shared" si="172"/>
        <v>0</v>
      </c>
      <c r="DA74" s="30">
        <f t="shared" si="173"/>
        <v>0</v>
      </c>
      <c r="DB74" s="30"/>
      <c r="DC74" s="72"/>
      <c r="DD74" s="50" t="str">
        <f>$B$15</f>
        <v>Stroll</v>
      </c>
      <c r="DE74" s="30">
        <f>SUM((CY74/CY83)*100)</f>
        <v>0</v>
      </c>
      <c r="DF74" s="30">
        <f>SUM((CZ74/CZ83)*100)</f>
        <v>0</v>
      </c>
      <c r="DG74" s="30">
        <f>SUM((DA74/DA83)*100)</f>
        <v>0</v>
      </c>
    </row>
    <row r="75" spans="4:111" ht="16.149999999999999" thickBot="1" x14ac:dyDescent="0.55000000000000004">
      <c r="D75" s="122"/>
      <c r="E75" s="82" t="s">
        <v>1</v>
      </c>
      <c r="F75" s="72">
        <f>SUM(VLOOKUP($D$2,$BM$2:$CQ$18,MATCH(F73,$BM$1:$CQ$1,0),FALSE))</f>
        <v>11.5</v>
      </c>
      <c r="G75" s="73">
        <f>SUM(VLOOKUP($D$3,$BM$2:$CQ$18,MATCH(G73,$BM$1:$CQ$1,0),FALSE))</f>
        <v>12.4</v>
      </c>
      <c r="H75" s="73">
        <f>SUM(VLOOKUP($D$4,$BM$2:$CQ$18,MATCH(H73,$BM$1:$CQ$1,0),FALSE))</f>
        <v>12.8</v>
      </c>
      <c r="I75" s="73">
        <f>SUM(VLOOKUP($D$5,$BM$2:$CQ$18,MATCH(I73,$BM$1:$CQ$1,0),FALSE))</f>
        <v>12.9</v>
      </c>
      <c r="J75" s="73">
        <f>SUM(VLOOKUP($D$6,$BM$2:$CQ$18,MATCH(J73,$BM$1:$CQ$1,0),FALSE))</f>
        <v>13</v>
      </c>
      <c r="K75" s="73">
        <f>SUM(VLOOKUP($D$7,$BM$2:$CQ$18,MATCH(K73,$BM$1:$CQ$1,0),FALSE))</f>
        <v>13</v>
      </c>
      <c r="L75" s="73">
        <f>SUM(VLOOKUP($D$8,$BM$2:$CQ$18,MATCH(L73,$BM$1:$CQ$1,0),FALSE))</f>
        <v>13</v>
      </c>
      <c r="M75" s="73">
        <f>SUM(VLOOKUP($D$9,$BM$2:$CQ$18,MATCH(M73,$BM$1:$CQ$1,0),FALSE))</f>
        <v>13</v>
      </c>
      <c r="N75" s="73">
        <f>SUM(VLOOKUP($D$10,$BM$2:$CQ$18,MATCH(N73,$BM$1:$CQ$1,0),FALSE))</f>
        <v>13</v>
      </c>
      <c r="O75" s="73">
        <f>SUM(VLOOKUP($D$11,$BM$2:$CQ$18,MATCH(O73,$BM$1:$CQ$1,0),FALSE))</f>
        <v>13</v>
      </c>
      <c r="P75" s="73">
        <f>SUM(VLOOKUP($D$12,$BM$2:$CQ$18,MATCH(P73,$BM$1:$CQ$1,0),FALSE))</f>
        <v>13</v>
      </c>
      <c r="Q75" s="73">
        <f>SUM(VLOOKUP($D$13,$BM$2:$CQ$18,MATCH(Q73,$BM$1:$CQ$1,0),FALSE))</f>
        <v>13</v>
      </c>
      <c r="R75" s="73">
        <f>SUM(VLOOKUP($D$14,$BM$2:$CQ$18,MATCH(R73,$BM$1:$CQ$1,0),FALSE))</f>
        <v>12.9</v>
      </c>
      <c r="S75" s="73">
        <f>SUM(VLOOKUP($D$15,$BM$2:$CQ$18,MATCH(S73,$BM$1:$CQ$1,0),FALSE))</f>
        <v>12.8</v>
      </c>
      <c r="T75" s="73">
        <f>SUM(VLOOKUP($D$16,$BM$2:$CQ$18,MATCH(T73,$BM$1:$CQ$1,0),FALSE))</f>
        <v>12.8</v>
      </c>
      <c r="U75" s="73">
        <f>SUM(VLOOKUP($D$17,$BM$2:$CQ$18,MATCH(U73,$BM$1:$CQ$1,0),FALSE))</f>
        <v>12.8</v>
      </c>
      <c r="V75" s="63">
        <f>SUM(VLOOKUP($D$18,$BM$2:$CQ$18,MATCH(V73,$BM$1:$CQ$1,0),FALSE))</f>
        <v>12.8</v>
      </c>
      <c r="W75" s="52" t="str">
        <f>$A$16</f>
        <v>Alfa Romeo</v>
      </c>
      <c r="X75" s="66">
        <f>COUNTIF(F61:V78, W75)</f>
        <v>0</v>
      </c>
      <c r="Y75" s="52" t="str">
        <f>$B$16</f>
        <v>Raikkonen</v>
      </c>
      <c r="Z75" s="99">
        <f>COUNTIF(F61:V78, Y75)</f>
        <v>0</v>
      </c>
      <c r="AA75" s="99">
        <f>COUNTIF(F79:V80,Y75)</f>
        <v>0</v>
      </c>
      <c r="AB75" s="99">
        <f>COUNTIF(F81:V82,Y75)</f>
        <v>0</v>
      </c>
      <c r="AC75" s="52" t="str">
        <f>$A$16</f>
        <v>Alfa Romeo</v>
      </c>
      <c r="AD75" s="66">
        <f>SUM((X75/X83)*100)</f>
        <v>0</v>
      </c>
      <c r="AE75" s="52" t="str">
        <f>$B$16</f>
        <v>Raikkonen</v>
      </c>
      <c r="AF75" s="99">
        <f>SUM((Z75/Z83)*100)</f>
        <v>0</v>
      </c>
      <c r="AG75" s="99">
        <f>SUM((AA75/AA83)*100)</f>
        <v>0</v>
      </c>
      <c r="AH75" s="99">
        <f>SUM((AB75/AB83)*100)</f>
        <v>0</v>
      </c>
      <c r="AJ75" s="122"/>
      <c r="AK75" s="82" t="s">
        <v>1</v>
      </c>
      <c r="AL75" s="72">
        <f>SUM(VLOOKUP($D$2,$BM$2:$CQ$18,MATCH(AL73,$BM$1:$CQ$1,0),FALSE))</f>
        <v>10.4</v>
      </c>
      <c r="AM75" s="73">
        <f>SUM(VLOOKUP($D$3,$BM$2:$CQ$18,MATCH(AM73,$BM$1:$CQ$1,0),FALSE))</f>
        <v>0</v>
      </c>
      <c r="AN75" s="73">
        <f>SUM(VLOOKUP($D$4,$BM$2:$CQ$18,MATCH(AN73,$BM$1:$CQ$1,0),FALSE))</f>
        <v>0</v>
      </c>
      <c r="AO75" s="73">
        <f>SUM(VLOOKUP($D$5,$BM$2:$CQ$18,MATCH(AO73,$BM$1:$CQ$1,0),FALSE))</f>
        <v>0</v>
      </c>
      <c r="AP75" s="73">
        <f>SUM(VLOOKUP($D$6,$BM$2:$CQ$18,MATCH(AP73,$BM$1:$CQ$1,0),FALSE))</f>
        <v>10.3</v>
      </c>
      <c r="AQ75" s="73">
        <f>SUM(VLOOKUP($D$7,$BM$2:$CQ$18,MATCH(AQ73,$BM$1:$CQ$1,0),FALSE))</f>
        <v>0</v>
      </c>
      <c r="AR75" s="73">
        <f>SUM(VLOOKUP($D$8,$BM$2:$CQ$18,MATCH(AR73,$BM$1:$CQ$1,0),FALSE))</f>
        <v>10.4</v>
      </c>
      <c r="AS75" s="73">
        <f>SUM(VLOOKUP($D$9,$BM$2:$CQ$18,MATCH(AS73,$BM$1:$CQ$1,0),FALSE))</f>
        <v>10.4</v>
      </c>
      <c r="AT75" s="73">
        <f>SUM(VLOOKUP($D$10,$BM$2:$CQ$18,MATCH(AT73,$BM$1:$CQ$1,0),FALSE))</f>
        <v>10.7</v>
      </c>
      <c r="AU75" s="73">
        <f>SUM(VLOOKUP($D$11,$BM$2:$CQ$18,MATCH(AU73,$BM$1:$CQ$1,0),FALSE))</f>
        <v>10.7</v>
      </c>
      <c r="AV75" s="73">
        <f>SUM(VLOOKUP($D$12,$BM$2:$CQ$18,MATCH(AV73,$BM$1:$CQ$1,0),FALSE))</f>
        <v>10.9</v>
      </c>
      <c r="AW75" s="73">
        <f>SUM(VLOOKUP($D$13,$BM$2:$CQ$18,MATCH(AW73,$BM$1:$CQ$1,0),FALSE))</f>
        <v>10.9</v>
      </c>
      <c r="AX75" s="73">
        <f>SUM(VLOOKUP($D$14,$BM$2:$CQ$18,MATCH(AX73,$BM$1:$CQ$1,0),FALSE))</f>
        <v>10.8</v>
      </c>
      <c r="AY75" s="73">
        <f>SUM(VLOOKUP($D$15,$BM$2:$CQ$18,MATCH(AY73,$BM$1:$CQ$1,0),FALSE))</f>
        <v>11</v>
      </c>
      <c r="AZ75" s="73">
        <f>SUM(VLOOKUP($D$16,$BM$2:$CQ$18,MATCH(AZ73,$BM$1:$CQ$1,0),FALSE))</f>
        <v>11.1</v>
      </c>
      <c r="BA75" s="73">
        <f>SUM(VLOOKUP($D$17,$BM$2:$CQ$18,MATCH(BA73,$BM$1:$CQ$1,0),FALSE))</f>
        <v>11.1</v>
      </c>
      <c r="BB75" s="63">
        <f>SUM(VLOOKUP($D$18,$BM$2:$CQ$18,MATCH(BB73,$BM$1:$CQ$1,0),FALSE))</f>
        <v>11.1</v>
      </c>
      <c r="BC75" s="52" t="str">
        <f>$A$16</f>
        <v>Alfa Romeo</v>
      </c>
      <c r="BD75" s="66">
        <f>COUNTIF(AL61:BB78, BC75)</f>
        <v>0</v>
      </c>
      <c r="BE75" s="52" t="str">
        <f>$B$16</f>
        <v>Raikkonen</v>
      </c>
      <c r="BF75" s="99">
        <f>COUNTIF(AL61:BB78, BE75)</f>
        <v>0</v>
      </c>
      <c r="BG75" s="99">
        <f>COUNTIF(AL79:BB80,BE75)</f>
        <v>0</v>
      </c>
      <c r="BH75" s="99">
        <f>COUNTIF(AL81:BB82,BE75)</f>
        <v>0</v>
      </c>
      <c r="BI75" s="52" t="str">
        <f>$A$16</f>
        <v>Alfa Romeo</v>
      </c>
      <c r="BJ75" s="66">
        <f>SUM((BD75/BD83)*100)</f>
        <v>0</v>
      </c>
      <c r="BK75" s="52" t="str">
        <f>$B$16</f>
        <v>Raikkonen</v>
      </c>
      <c r="BL75" s="99">
        <f>SUM((BF75/BF83)*100)</f>
        <v>0</v>
      </c>
      <c r="BM75" s="99">
        <f>SUM((BG75/BG83)*100)</f>
        <v>0</v>
      </c>
      <c r="BN75" s="99">
        <f>SUM((BH75/BH83)*100)</f>
        <v>0</v>
      </c>
      <c r="BP75" s="122"/>
      <c r="BQ75" s="82" t="s">
        <v>1</v>
      </c>
      <c r="BR75" s="72">
        <f>SUM(VLOOKUP($D$2,$BM$2:$CQ$18,MATCH(BR73,$BM$1:$CQ$1,0),FALSE))</f>
        <v>5.9</v>
      </c>
      <c r="BS75" s="73">
        <f>SUM(VLOOKUP($D$3,$BM$2:$CQ$18,MATCH(BS73,$BM$1:$CQ$1,0),FALSE))</f>
        <v>5.9</v>
      </c>
      <c r="BT75" s="73">
        <f>SUM(VLOOKUP($D$4,$BM$2:$CQ$18,MATCH(BT73,$BM$1:$CQ$1,0),FALSE))</f>
        <v>5.9</v>
      </c>
      <c r="BU75" s="73">
        <f>SUM(VLOOKUP($D$5,$BM$2:$CQ$18,MATCH(BU73,$BM$1:$CQ$1,0),FALSE))</f>
        <v>5.9</v>
      </c>
      <c r="BV75" s="73">
        <f>SUM(VLOOKUP($D$6,$BM$2:$CQ$18,MATCH(BV73,$BM$1:$CQ$1,0),FALSE))</f>
        <v>5.9</v>
      </c>
      <c r="BW75" s="73">
        <f>SUM(VLOOKUP($D$7,$BM$2:$CQ$18,MATCH(BW73,$BM$1:$CQ$1,0),FALSE))</f>
        <v>5.9</v>
      </c>
      <c r="BX75" s="73">
        <f>SUM(VLOOKUP($D$8,$BM$2:$CQ$18,MATCH(BX73,$BM$1:$CQ$1,0),FALSE))</f>
        <v>5.9</v>
      </c>
      <c r="BY75" s="73">
        <f>SUM(VLOOKUP($D$9,$BM$2:$CQ$18,MATCH(BY73,$BM$1:$CQ$1,0),FALSE))</f>
        <v>5.9</v>
      </c>
      <c r="BZ75" s="73">
        <f>SUM(VLOOKUP($D$10,$BM$2:$CQ$18,MATCH(BZ73,$BM$1:$CQ$1,0),FALSE))</f>
        <v>5.9</v>
      </c>
      <c r="CA75" s="73">
        <f>SUM(VLOOKUP($D$11,$BM$2:$CQ$18,MATCH(CA73,$BM$1:$CQ$1,0),FALSE))</f>
        <v>5.9</v>
      </c>
      <c r="CB75" s="73">
        <f>SUM(VLOOKUP($D$12,$BM$2:$CQ$18,MATCH(CB73,$BM$1:$CQ$1,0),FALSE))</f>
        <v>5.9</v>
      </c>
      <c r="CC75" s="73">
        <f>SUM(VLOOKUP($D$13,$BM$2:$CQ$18,MATCH(CC73,$BM$1:$CQ$1,0),FALSE))</f>
        <v>5.8</v>
      </c>
      <c r="CD75" s="73">
        <f>SUM(VLOOKUP($D$14,$BM$2:$CQ$18,MATCH(CD73,$BM$1:$CQ$1,0),FALSE))</f>
        <v>5.8</v>
      </c>
      <c r="CE75" s="73">
        <f>SUM(VLOOKUP($D$15,$BM$2:$CQ$18,MATCH(CE73,$BM$1:$CQ$1,0),FALSE))</f>
        <v>5.8</v>
      </c>
      <c r="CF75" s="73">
        <f>SUM(VLOOKUP($D$16,$BM$2:$CQ$18,MATCH(CF73,$BM$1:$CQ$1,0),FALSE))</f>
        <v>5.8</v>
      </c>
      <c r="CG75" s="73">
        <f>SUM(VLOOKUP($D$17,$BM$2:$CQ$18,MATCH(CG73,$BM$1:$CQ$1,0),FALSE))</f>
        <v>5.8</v>
      </c>
      <c r="CH75" s="63">
        <f>SUM(VLOOKUP($D$18,$BM$2:$CQ$18,MATCH(CH73,$BM$1:$CQ$1,0),FALSE))</f>
        <v>5.7</v>
      </c>
      <c r="CI75" s="52" t="str">
        <f>$A$16</f>
        <v>Alfa Romeo</v>
      </c>
      <c r="CJ75" s="66">
        <f>COUNTIF(BR61:CH78, CI75)</f>
        <v>0</v>
      </c>
      <c r="CK75" s="52" t="str">
        <f>$B$16</f>
        <v>Raikkonen</v>
      </c>
      <c r="CL75" s="99">
        <f>COUNTIF(BR61:CH78, CK75)</f>
        <v>0</v>
      </c>
      <c r="CM75" s="99">
        <f>COUNTIF(BR79:CH80,CK75)</f>
        <v>0</v>
      </c>
      <c r="CN75" s="99">
        <f>COUNTIF(BR81:CH82,CK75)</f>
        <v>0</v>
      </c>
      <c r="CO75" s="52" t="str">
        <f>$A$16</f>
        <v>Alfa Romeo</v>
      </c>
      <c r="CP75" s="66">
        <f>SUM((CJ75/CJ83)*100)</f>
        <v>0</v>
      </c>
      <c r="CQ75" s="52" t="str">
        <f>$B$16</f>
        <v>Raikkonen</v>
      </c>
      <c r="CR75" s="99">
        <f>SUM((CL75/CL83)*100)</f>
        <v>0</v>
      </c>
      <c r="CS75" s="99">
        <f>SUM((CM75/CM83)*100)</f>
        <v>0</v>
      </c>
      <c r="CT75" s="99">
        <f>SUM((CN75/CN83)*100)</f>
        <v>0</v>
      </c>
      <c r="CV75" s="52" t="str">
        <f>$A$16</f>
        <v>Alfa Romeo</v>
      </c>
      <c r="CW75" s="99">
        <f>SUM(X75,BD75,CJ75)</f>
        <v>0</v>
      </c>
      <c r="CX75" s="52" t="str">
        <f>$B$16</f>
        <v>Raikkonen</v>
      </c>
      <c r="CY75" s="99">
        <f t="shared" si="171"/>
        <v>0</v>
      </c>
      <c r="CZ75" s="99">
        <f t="shared" si="172"/>
        <v>0</v>
      </c>
      <c r="DA75" s="99">
        <f t="shared" si="173"/>
        <v>0</v>
      </c>
      <c r="DB75" s="52" t="str">
        <f>$A$16</f>
        <v>Alfa Romeo</v>
      </c>
      <c r="DC75" s="66">
        <f>SUM((CW75/CW83)*100)</f>
        <v>0</v>
      </c>
      <c r="DD75" s="52" t="str">
        <f>$B$16</f>
        <v>Raikkonen</v>
      </c>
      <c r="DE75" s="99">
        <f>SUM((CY75/CY83)*100)</f>
        <v>0</v>
      </c>
      <c r="DF75" s="99">
        <f>SUM((CZ75/CZ83)*100)</f>
        <v>0</v>
      </c>
      <c r="DG75" s="99">
        <f>SUM((DA75/DA83)*100)</f>
        <v>0</v>
      </c>
    </row>
    <row r="76" spans="4:111" ht="16.149999999999999" thickBot="1" x14ac:dyDescent="0.55000000000000004">
      <c r="D76" s="122"/>
      <c r="E76" s="74" t="s">
        <v>64</v>
      </c>
      <c r="F76" s="66" t="s">
        <v>17</v>
      </c>
      <c r="G76" s="67" t="s">
        <v>17</v>
      </c>
      <c r="H76" s="67" t="s">
        <v>17</v>
      </c>
      <c r="I76" s="67" t="s">
        <v>17</v>
      </c>
      <c r="J76" s="67" t="s">
        <v>17</v>
      </c>
      <c r="K76" s="67" t="s">
        <v>17</v>
      </c>
      <c r="L76" s="67" t="s">
        <v>17</v>
      </c>
      <c r="M76" s="67" t="s">
        <v>17</v>
      </c>
      <c r="N76" s="67" t="s">
        <v>17</v>
      </c>
      <c r="O76" s="67" t="s">
        <v>17</v>
      </c>
      <c r="P76" s="67" t="s">
        <v>17</v>
      </c>
      <c r="Q76" s="67" t="s">
        <v>17</v>
      </c>
      <c r="R76" s="67" t="s">
        <v>17</v>
      </c>
      <c r="S76" s="67" t="s">
        <v>17</v>
      </c>
      <c r="T76" s="67" t="s">
        <v>17</v>
      </c>
      <c r="U76" s="67" t="s">
        <v>17</v>
      </c>
      <c r="V76" s="68" t="s">
        <v>17</v>
      </c>
      <c r="W76" s="30"/>
      <c r="X76" s="72"/>
      <c r="Y76" s="53" t="str">
        <f>$B$17</f>
        <v>Giovanazzi</v>
      </c>
      <c r="Z76" s="30">
        <f>COUNTIF(F61:V78, Y76)</f>
        <v>0</v>
      </c>
      <c r="AA76" s="30">
        <f>COUNTIF(F79:V80,Y76)</f>
        <v>0</v>
      </c>
      <c r="AB76" s="30">
        <f>COUNTIF(F81:V82,Y76)</f>
        <v>0</v>
      </c>
      <c r="AC76" s="30"/>
      <c r="AD76" s="72"/>
      <c r="AE76" s="53" t="str">
        <f>$B$17</f>
        <v>Giovanazzi</v>
      </c>
      <c r="AF76" s="30">
        <f>SUM((Z76/Z83)*100)</f>
        <v>0</v>
      </c>
      <c r="AG76" s="30">
        <f>SUM((AA76/AA83)*100)</f>
        <v>0</v>
      </c>
      <c r="AH76" s="30">
        <f>SUM((AB76/AB83)*100)</f>
        <v>0</v>
      </c>
      <c r="AJ76" s="122"/>
      <c r="AK76" s="74" t="s">
        <v>64</v>
      </c>
      <c r="AL76" s="66" t="s">
        <v>7</v>
      </c>
      <c r="AM76" s="67" t="s">
        <v>7</v>
      </c>
      <c r="AN76" s="67" t="s">
        <v>7</v>
      </c>
      <c r="AO76" s="67" t="s">
        <v>7</v>
      </c>
      <c r="AP76" s="67" t="s">
        <v>7</v>
      </c>
      <c r="AQ76" s="67" t="s">
        <v>7</v>
      </c>
      <c r="AR76" s="67" t="s">
        <v>7</v>
      </c>
      <c r="AS76" s="67" t="s">
        <v>7</v>
      </c>
      <c r="AT76" s="67" t="s">
        <v>7</v>
      </c>
      <c r="AU76" s="67" t="s">
        <v>7</v>
      </c>
      <c r="AV76" s="67" t="s">
        <v>7</v>
      </c>
      <c r="AW76" s="67" t="s">
        <v>7</v>
      </c>
      <c r="AX76" s="67" t="s">
        <v>7</v>
      </c>
      <c r="AY76" s="67" t="s">
        <v>7</v>
      </c>
      <c r="AZ76" s="67" t="s">
        <v>7</v>
      </c>
      <c r="BA76" s="67" t="s">
        <v>7</v>
      </c>
      <c r="BB76" s="68" t="s">
        <v>7</v>
      </c>
      <c r="BC76" s="30"/>
      <c r="BD76" s="72"/>
      <c r="BE76" s="53" t="str">
        <f>$B$17</f>
        <v>Giovanazzi</v>
      </c>
      <c r="BF76" s="30">
        <f>COUNTIF(AL61:BB78, BE76)</f>
        <v>0</v>
      </c>
      <c r="BG76" s="30">
        <f>COUNTIF(AL79:BB80,BE76)</f>
        <v>0</v>
      </c>
      <c r="BH76" s="30">
        <f>COUNTIF(AL81:BB82,BE76)</f>
        <v>0</v>
      </c>
      <c r="BI76" s="30"/>
      <c r="BJ76" s="72"/>
      <c r="BK76" s="53" t="str">
        <f>$B$17</f>
        <v>Giovanazzi</v>
      </c>
      <c r="BL76" s="30">
        <f>SUM((BF76/BF83)*100)</f>
        <v>0</v>
      </c>
      <c r="BM76" s="30">
        <f>SUM((BG76/BG83)*100)</f>
        <v>0</v>
      </c>
      <c r="BN76" s="30">
        <f>SUM((BH76/BH83)*100)</f>
        <v>0</v>
      </c>
      <c r="BP76" s="122"/>
      <c r="BQ76" s="74" t="s">
        <v>64</v>
      </c>
      <c r="BR76" s="66" t="s">
        <v>12</v>
      </c>
      <c r="BS76" s="67" t="s">
        <v>12</v>
      </c>
      <c r="BT76" s="67" t="s">
        <v>12</v>
      </c>
      <c r="BU76" s="67" t="s">
        <v>12</v>
      </c>
      <c r="BV76" s="67" t="s">
        <v>12</v>
      </c>
      <c r="BW76" s="67" t="s">
        <v>12</v>
      </c>
      <c r="BX76" s="67" t="s">
        <v>12</v>
      </c>
      <c r="BY76" s="67" t="s">
        <v>12</v>
      </c>
      <c r="BZ76" s="67" t="s">
        <v>12</v>
      </c>
      <c r="CA76" s="67" t="s">
        <v>12</v>
      </c>
      <c r="CB76" s="67" t="s">
        <v>12</v>
      </c>
      <c r="CC76" s="67" t="s">
        <v>12</v>
      </c>
      <c r="CD76" s="67" t="s">
        <v>12</v>
      </c>
      <c r="CE76" s="67" t="s">
        <v>12</v>
      </c>
      <c r="CF76" s="67" t="s">
        <v>12</v>
      </c>
      <c r="CG76" s="67" t="s">
        <v>12</v>
      </c>
      <c r="CH76" s="67" t="s">
        <v>12</v>
      </c>
      <c r="CI76" s="30"/>
      <c r="CJ76" s="72"/>
      <c r="CK76" s="53" t="str">
        <f>$B$17</f>
        <v>Giovanazzi</v>
      </c>
      <c r="CL76" s="30">
        <f>COUNTIF(BR61:CH78, CK76)</f>
        <v>17</v>
      </c>
      <c r="CM76" s="30">
        <f>COUNTIF(BR79:CH80,CK76)</f>
        <v>0</v>
      </c>
      <c r="CN76" s="30">
        <f>COUNTIF(BR81:CH82,CK76)</f>
        <v>0</v>
      </c>
      <c r="CO76" s="30"/>
      <c r="CP76" s="72"/>
      <c r="CQ76" s="53" t="str">
        <f>$B$17</f>
        <v>Giovanazzi</v>
      </c>
      <c r="CR76" s="30">
        <f>SUM((CL76/CL83)*100)</f>
        <v>20</v>
      </c>
      <c r="CS76" s="30">
        <f>SUM((CM76/CM83)*100)</f>
        <v>0</v>
      </c>
      <c r="CT76" s="30">
        <f>SUM((CN76/CN83)*100)</f>
        <v>0</v>
      </c>
      <c r="CV76" s="30"/>
      <c r="CW76" s="30"/>
      <c r="CX76" s="53" t="str">
        <f>$B$17</f>
        <v>Giovanazzi</v>
      </c>
      <c r="CY76" s="30">
        <f t="shared" si="171"/>
        <v>17</v>
      </c>
      <c r="CZ76" s="30">
        <f t="shared" si="172"/>
        <v>0</v>
      </c>
      <c r="DA76" s="30">
        <f t="shared" si="173"/>
        <v>0</v>
      </c>
      <c r="DB76" s="30"/>
      <c r="DC76" s="72"/>
      <c r="DD76" s="53" t="str">
        <f>$B$17</f>
        <v>Giovanazzi</v>
      </c>
      <c r="DE76" s="30">
        <f>SUM((CY76/CY83)*100)</f>
        <v>6.666666666666667</v>
      </c>
      <c r="DF76" s="30">
        <f>SUM((CZ76/CZ83)*100)</f>
        <v>0</v>
      </c>
      <c r="DG76" s="30">
        <f>SUM((DA76/DA83)*100)</f>
        <v>0</v>
      </c>
    </row>
    <row r="77" spans="4:111" ht="15.75" x14ac:dyDescent="0.5">
      <c r="D77" s="122"/>
      <c r="E77" s="81" t="s">
        <v>58</v>
      </c>
      <c r="F77" s="70">
        <f>SUM(VLOOKUP($D$2,$D$2:$BL$18,MATCH(F76,$D$1:$BL$1,0),FALSE))</f>
        <v>49</v>
      </c>
      <c r="G77" s="76">
        <f>SUM(VLOOKUP($D$3,$D$2:$BL$18,MATCH(G76,$D$1:$BL$1,0),FALSE))</f>
        <v>31</v>
      </c>
      <c r="H77" s="76">
        <f>SUM(VLOOKUP($D$4,$D$2:$BL$18,MATCH(H76,$D$1:$BL$1,0),FALSE))</f>
        <v>10</v>
      </c>
      <c r="I77" s="76">
        <f>SUM(VLOOKUP($D$5,$D$2:$BL$18,MATCH(I76,$D$1:$BL$1,0),FALSE))</f>
        <v>18</v>
      </c>
      <c r="J77" s="76">
        <f>SUM(VLOOKUP($D$6,$D$2:$BL$18,MATCH(J76,$D$1:$BL$1,0),FALSE))</f>
        <v>11</v>
      </c>
      <c r="K77" s="76">
        <f>SUM(VLOOKUP($D$7,$D$2:$BL$18,MATCH(K76,$D$1:$BL$1,0),FALSE))</f>
        <v>22</v>
      </c>
      <c r="L77" s="76">
        <f>SUM(VLOOKUP($D$8,$D$2:$BL$18,MATCH(L76,$D$1:$BL$1,0),FALSE))</f>
        <v>24</v>
      </c>
      <c r="M77" s="76">
        <f>SUM(VLOOKUP($D$9,$D$2:$BL$18,MATCH(M76,$D$1:$BL$1,0),FALSE))</f>
        <v>62</v>
      </c>
      <c r="N77" s="76">
        <f>SUM(VLOOKUP($D$10,$D$2:$BL$18,MATCH(N76,$D$1:$BL$1,0),FALSE))</f>
        <v>26</v>
      </c>
      <c r="O77" s="76">
        <f>SUM(VLOOKUP($D$11,$D$2:$BL$18,MATCH(O76,$D$1:$BL$1,0),FALSE))</f>
        <v>5</v>
      </c>
      <c r="P77" s="76">
        <f>SUM(VLOOKUP($D$12,$D$2:$BL$18,MATCH(P76,$D$1:$BL$1,0),FALSE))</f>
        <v>31</v>
      </c>
      <c r="Q77" s="76">
        <f>SUM(VLOOKUP($D$13,$D$2:$BL$18,MATCH(Q76,$D$1:$BL$1,0),FALSE))</f>
        <v>20</v>
      </c>
      <c r="R77" s="76">
        <f>SUM(VLOOKUP($D$14,$D$2:$BL$18,MATCH(R76,$D$1:$BL$1,0),FALSE))</f>
        <v>29</v>
      </c>
      <c r="S77" s="76">
        <f>SUM(VLOOKUP($D$15,$D$2:$BL$18,MATCH(S76,$D$1:$BL$1,0),FALSE))</f>
        <v>40</v>
      </c>
      <c r="T77" s="76">
        <f>SUM(VLOOKUP($D$16,$D$2:$BL$18,MATCH(T76,$D$1:$BL$1,0),FALSE))</f>
        <v>61</v>
      </c>
      <c r="U77" s="76">
        <f>SUM(VLOOKUP($D$17,$D$2:$BL$18,MATCH(U76,$D$1:$BL$1,0),FALSE))</f>
        <v>41</v>
      </c>
      <c r="V77" s="29">
        <f>SUM(VLOOKUP($D$18,$D$2:$BL$18,MATCH(V76,$D$1:$BL$1,0),FALSE))</f>
        <v>36</v>
      </c>
      <c r="W77" s="55" t="str">
        <f>$A$18</f>
        <v>Haas</v>
      </c>
      <c r="X77" s="66">
        <f>COUNTIF(F61:V78, W77)</f>
        <v>0</v>
      </c>
      <c r="Y77" s="103" t="str">
        <f>$B$18</f>
        <v>Grosjean</v>
      </c>
      <c r="Z77" s="99">
        <f>COUNTIF(F61:V78, Y77)</f>
        <v>0</v>
      </c>
      <c r="AA77" s="99">
        <f>COUNTIF(F79:V80,Y77)</f>
        <v>0</v>
      </c>
      <c r="AB77" s="99">
        <f>COUNTIF(F81:V82,Y77)</f>
        <v>0</v>
      </c>
      <c r="AC77" s="55" t="str">
        <f>$A$18</f>
        <v>Haas</v>
      </c>
      <c r="AD77" s="66">
        <f>SUM((X77/X83)*100)</f>
        <v>0</v>
      </c>
      <c r="AE77" s="103" t="str">
        <f>$B$18</f>
        <v>Grosjean</v>
      </c>
      <c r="AF77" s="99">
        <f>SUM((Z77/Z83)*100)</f>
        <v>0</v>
      </c>
      <c r="AG77" s="99">
        <f>SUM((AA77/AA83)*100)</f>
        <v>0</v>
      </c>
      <c r="AH77" s="99">
        <f>SUM((AB77/AB83)*100)</f>
        <v>0</v>
      </c>
      <c r="AJ77" s="122"/>
      <c r="AK77" s="81" t="s">
        <v>58</v>
      </c>
      <c r="AL77" s="70">
        <f>SUM(VLOOKUP($D$2,$D$2:$BL$18,MATCH(AL76,$D$1:$BL$1,0),FALSE))</f>
        <v>42</v>
      </c>
      <c r="AM77" s="76">
        <f>SUM(VLOOKUP($D$3,$D$2:$BL$18,MATCH(AM76,$D$1:$BL$1,0),FALSE))</f>
        <v>6</v>
      </c>
      <c r="AN77" s="76">
        <f>SUM(VLOOKUP($D$4,$D$2:$BL$18,MATCH(AN76,$D$1:$BL$1,0),FALSE))</f>
        <v>15</v>
      </c>
      <c r="AO77" s="76">
        <f>SUM(VLOOKUP($D$5,$D$2:$BL$18,MATCH(AO76,$D$1:$BL$1,0),FALSE))</f>
        <v>34</v>
      </c>
      <c r="AP77" s="76">
        <f>SUM(VLOOKUP($D$6,$D$2:$BL$18,MATCH(AP76,$D$1:$BL$1,0),FALSE))</f>
        <v>29</v>
      </c>
      <c r="AQ77" s="76">
        <f>SUM(VLOOKUP($D$7,$D$2:$BL$18,MATCH(AQ76,$D$1:$BL$1,0),FALSE))</f>
        <v>22</v>
      </c>
      <c r="AR77" s="76">
        <f>SUM(VLOOKUP($D$8,$D$2:$BL$18,MATCH(AR76,$D$1:$BL$1,0),FALSE))</f>
        <v>7</v>
      </c>
      <c r="AS77" s="76">
        <f>SUM(VLOOKUP($D$9,$D$2:$BL$18,MATCH(AS76,$D$1:$BL$1,0),FALSE))</f>
        <v>3</v>
      </c>
      <c r="AT77" s="76">
        <f>SUM(VLOOKUP($D$10,$D$2:$BL$18,MATCH(AT76,$D$1:$BL$1,0),FALSE))</f>
        <v>20</v>
      </c>
      <c r="AU77" s="76">
        <f>SUM(VLOOKUP($D$11,$D$2:$BL$18,MATCH(AU76,$D$1:$BL$1,0),FALSE))</f>
        <v>24</v>
      </c>
      <c r="AV77" s="76">
        <f>SUM(VLOOKUP($D$12,$D$2:$BL$18,MATCH(AV76,$D$1:$BL$1,0),FALSE))</f>
        <v>14</v>
      </c>
      <c r="AW77" s="76">
        <f>SUM(VLOOKUP($D$13,$D$2:$BL$18,MATCH(AW76,$D$1:$BL$1,0),FALSE))</f>
        <v>37</v>
      </c>
      <c r="AX77" s="76">
        <f>SUM(VLOOKUP($D$14,$D$2:$BL$18,MATCH(AX76,$D$1:$BL$1,0),FALSE))</f>
        <v>29</v>
      </c>
      <c r="AY77" s="76">
        <f>SUM(VLOOKUP($D$15,$D$2:$BL$18,MATCH(AY76,$D$1:$BL$1,0),FALSE))</f>
        <v>53</v>
      </c>
      <c r="AZ77" s="76">
        <f>SUM(VLOOKUP($D$16,$D$2:$BL$18,MATCH(AZ76,$D$1:$BL$1,0),FALSE))</f>
        <v>9</v>
      </c>
      <c r="BA77" s="76">
        <f>SUM(VLOOKUP($D$17,$D$2:$BL$18,MATCH(BA76,$D$1:$BL$1,0),FALSE))</f>
        <v>15</v>
      </c>
      <c r="BB77" s="29">
        <f>SUM(VLOOKUP($D$18,$D$2:$BL$18,MATCH(BB76,$D$1:$BL$1,0),FALSE))</f>
        <v>7</v>
      </c>
      <c r="BC77" s="55" t="str">
        <f>$A$18</f>
        <v>Haas</v>
      </c>
      <c r="BD77" s="66">
        <f>COUNTIF(AL61:BB78, BC77)</f>
        <v>0</v>
      </c>
      <c r="BE77" s="103" t="str">
        <f>$B$18</f>
        <v>Grosjean</v>
      </c>
      <c r="BF77" s="99">
        <f>COUNTIF(AL61:BB78, BE77)</f>
        <v>0</v>
      </c>
      <c r="BG77" s="99">
        <f>COUNTIF(AL79:BB80,BE77)</f>
        <v>0</v>
      </c>
      <c r="BH77" s="99">
        <f>COUNTIF(AL81:BB82,BE77)</f>
        <v>0</v>
      </c>
      <c r="BI77" s="55" t="str">
        <f>$A$18</f>
        <v>Haas</v>
      </c>
      <c r="BJ77" s="66">
        <f>SUM((BD77/BD83)*100)</f>
        <v>0</v>
      </c>
      <c r="BK77" s="103" t="str">
        <f>$B$18</f>
        <v>Grosjean</v>
      </c>
      <c r="BL77" s="99">
        <f>SUM((BF77/BF83)*100)</f>
        <v>0</v>
      </c>
      <c r="BM77" s="99">
        <f>SUM((BG77/BG83)*100)</f>
        <v>0</v>
      </c>
      <c r="BN77" s="99">
        <f>SUM((BH77/BH83)*100)</f>
        <v>0</v>
      </c>
      <c r="BP77" s="122"/>
      <c r="BQ77" s="81" t="s">
        <v>58</v>
      </c>
      <c r="BR77" s="70">
        <f>SUM(VLOOKUP($D$2,$D$2:$BL$18,MATCH(BR76,$D$1:$BL$1,0),FALSE))</f>
        <v>11</v>
      </c>
      <c r="BS77" s="76">
        <f>SUM(VLOOKUP($D$3,$D$2:$BL$18,MATCH(BS76,$D$1:$BL$1,0),FALSE))</f>
        <v>50</v>
      </c>
      <c r="BT77" s="76">
        <f>SUM(VLOOKUP($D$4,$D$2:$BL$18,MATCH(BT76,$D$1:$BL$1,0),FALSE))</f>
        <v>59</v>
      </c>
      <c r="BU77" s="76">
        <f>SUM(VLOOKUP($D$5,$D$2:$BL$18,MATCH(BU76,$D$1:$BL$1,0),FALSE))</f>
        <v>57</v>
      </c>
      <c r="BV77" s="76">
        <f>SUM(VLOOKUP($D$6,$D$2:$BL$18,MATCH(BV76,$D$1:$BL$1,0),FALSE))</f>
        <v>66</v>
      </c>
      <c r="BW77" s="76">
        <f>SUM(VLOOKUP($D$7,$D$2:$BL$18,MATCH(BW76,$D$1:$BL$1,0),FALSE))</f>
        <v>41</v>
      </c>
      <c r="BX77" s="76">
        <f>SUM(VLOOKUP($D$8,$D$2:$BL$18,MATCH(BX76,$D$1:$BL$1,0),FALSE))</f>
        <v>58</v>
      </c>
      <c r="BY77" s="76">
        <f>SUM(VLOOKUP($D$9,$D$2:$BL$18,MATCH(BY76,$D$1:$BL$1,0),FALSE))</f>
        <v>5</v>
      </c>
      <c r="BZ77" s="76">
        <f>SUM(VLOOKUP($D$10,$D$2:$BL$18,MATCH(BZ76,$D$1:$BL$1,0),FALSE))</f>
        <v>39</v>
      </c>
      <c r="CA77" s="76">
        <f>SUM(VLOOKUP($D$11,$D$2:$BL$18,MATCH(CA76,$D$1:$BL$1,0),FALSE))</f>
        <v>52</v>
      </c>
      <c r="CB77" s="76">
        <f>SUM(VLOOKUP($D$12,$D$2:$BL$18,MATCH(CB76,$D$1:$BL$1,0),FALSE))</f>
        <v>41</v>
      </c>
      <c r="CC77" s="76">
        <f>SUM(VLOOKUP($D$13,$D$2:$BL$18,MATCH(CC76,$D$1:$BL$1,0),FALSE))</f>
        <v>26</v>
      </c>
      <c r="CD77" s="76">
        <f>SUM(VLOOKUP($D$14,$D$2:$BL$18,MATCH(CD76,$D$1:$BL$1,0),FALSE))</f>
        <v>15</v>
      </c>
      <c r="CE77" s="76">
        <f>SUM(VLOOKUP($D$15,$D$2:$BL$18,MATCH(CE76,$D$1:$BL$1,0),FALSE))</f>
        <v>24</v>
      </c>
      <c r="CF77" s="76">
        <f>SUM(VLOOKUP($D$16,$D$2:$BL$18,MATCH(CF76,$D$1:$BL$1,0),FALSE))</f>
        <v>60</v>
      </c>
      <c r="CG77" s="76">
        <f>SUM(VLOOKUP($D$17,$D$2:$BL$18,MATCH(CG76,$D$1:$BL$1,0),FALSE))</f>
        <v>32</v>
      </c>
      <c r="CH77" s="29">
        <f>SUM(VLOOKUP($D$18,$D$2:$BL$18,MATCH(CH76,$D$1:$BL$1,0),FALSE))</f>
        <v>63</v>
      </c>
      <c r="CI77" s="55" t="str">
        <f>$A$18</f>
        <v>Haas</v>
      </c>
      <c r="CJ77" s="66">
        <f>COUNTIF(BR61:CH78, CI77)</f>
        <v>0</v>
      </c>
      <c r="CK77" s="103" t="str">
        <f>$B$18</f>
        <v>Grosjean</v>
      </c>
      <c r="CL77" s="99">
        <f>COUNTIF(BR61:CH78, CK77)</f>
        <v>0</v>
      </c>
      <c r="CM77" s="99">
        <f>COUNTIF(BR79:CH80,CK77)</f>
        <v>0</v>
      </c>
      <c r="CN77" s="99">
        <f>COUNTIF(BR81:CH82,CK77)</f>
        <v>0</v>
      </c>
      <c r="CO77" s="55" t="str">
        <f>$A$18</f>
        <v>Haas</v>
      </c>
      <c r="CP77" s="66">
        <f>SUM((CJ77/CJ83)*100)</f>
        <v>0</v>
      </c>
      <c r="CQ77" s="103" t="str">
        <f>$B$18</f>
        <v>Grosjean</v>
      </c>
      <c r="CR77" s="99">
        <f>SUM((CL77/CL83)*100)</f>
        <v>0</v>
      </c>
      <c r="CS77" s="99">
        <f>SUM((CM77/CM83)*100)</f>
        <v>0</v>
      </c>
      <c r="CT77" s="99">
        <f>SUM((CN77/CN83)*100)</f>
        <v>0</v>
      </c>
      <c r="CV77" s="55" t="str">
        <f>$A$18</f>
        <v>Haas</v>
      </c>
      <c r="CW77" s="99">
        <f>SUM(X77,BD77,CJ77)</f>
        <v>0</v>
      </c>
      <c r="CX77" s="103" t="str">
        <f>$B$18</f>
        <v>Grosjean</v>
      </c>
      <c r="CY77" s="99">
        <f t="shared" si="171"/>
        <v>0</v>
      </c>
      <c r="CZ77" s="99">
        <f t="shared" si="172"/>
        <v>0</v>
      </c>
      <c r="DA77" s="99">
        <f t="shared" si="173"/>
        <v>0</v>
      </c>
      <c r="DB77" s="55" t="str">
        <f>$A$18</f>
        <v>Haas</v>
      </c>
      <c r="DC77" s="66">
        <f>SUM((CW77/CW83)*100)</f>
        <v>0</v>
      </c>
      <c r="DD77" s="103" t="str">
        <f>$B$18</f>
        <v>Grosjean</v>
      </c>
      <c r="DE77" s="99">
        <f>SUM((CY77/CY83)*100)</f>
        <v>0</v>
      </c>
      <c r="DF77" s="99">
        <f>SUM((CZ77/CZ83)*100)</f>
        <v>0</v>
      </c>
      <c r="DG77" s="99">
        <f>SUM((DA77/DA83)*100)</f>
        <v>0</v>
      </c>
    </row>
    <row r="78" spans="4:111" ht="16.149999999999999" thickBot="1" x14ac:dyDescent="0.55000000000000004">
      <c r="D78" s="122"/>
      <c r="E78" s="82" t="s">
        <v>1</v>
      </c>
      <c r="F78" s="72">
        <f>SUM(VLOOKUP($D$2,$BM$2:$CQ$18,MATCH(F76,$BM$1:$CQ$1,0),FALSE))</f>
        <v>14.9</v>
      </c>
      <c r="G78" s="73">
        <f>SUM(VLOOKUP($D$3,$BM$2:$CQ$18,MATCH(G76,$BM$1:$CQ$1,0),FALSE))</f>
        <v>0</v>
      </c>
      <c r="H78" s="73">
        <f>SUM(VLOOKUP($D$4,$BM$2:$CQ$18,MATCH(H76,$BM$1:$CQ$1,0),FALSE))</f>
        <v>0</v>
      </c>
      <c r="I78" s="73">
        <f>SUM(VLOOKUP($D$5,$BM$2:$CQ$18,MATCH(I76,$BM$1:$CQ$1,0),FALSE))</f>
        <v>0</v>
      </c>
      <c r="J78" s="73">
        <f>SUM(VLOOKUP($D$6,$BM$2:$CQ$18,MATCH(J76,$BM$1:$CQ$1,0),FALSE))</f>
        <v>15.9</v>
      </c>
      <c r="K78" s="73">
        <f>SUM(VLOOKUP($D$7,$BM$2:$CQ$18,MATCH(K76,$BM$1:$CQ$1,0),FALSE))</f>
        <v>0</v>
      </c>
      <c r="L78" s="73">
        <f>SUM(VLOOKUP($D$8,$BM$2:$CQ$18,MATCH(L76,$BM$1:$CQ$1,0),FALSE))</f>
        <v>15.7</v>
      </c>
      <c r="M78" s="73">
        <f>SUM(VLOOKUP($D$9,$BM$2:$CQ$18,MATCH(M76,$BM$1:$CQ$1,0),FALSE))</f>
        <v>15.7</v>
      </c>
      <c r="N78" s="73">
        <f>SUM(VLOOKUP($D$10,$BM$2:$CQ$18,MATCH(N76,$BM$1:$CQ$1,0),FALSE))</f>
        <v>15.7</v>
      </c>
      <c r="O78" s="73">
        <f>SUM(VLOOKUP($D$11,$BM$2:$CQ$18,MATCH(O76,$BM$1:$CQ$1,0),FALSE))</f>
        <v>15.7</v>
      </c>
      <c r="P78" s="73">
        <f>SUM(VLOOKUP($D$12,$BM$2:$CQ$18,MATCH(P76,$BM$1:$CQ$1,0),FALSE))</f>
        <v>15.7</v>
      </c>
      <c r="Q78" s="73">
        <f>SUM(VLOOKUP($D$13,$BM$2:$CQ$18,MATCH(Q76,$BM$1:$CQ$1,0),FALSE))</f>
        <v>15.7</v>
      </c>
      <c r="R78" s="73">
        <f>SUM(VLOOKUP($D$14,$BM$2:$CQ$18,MATCH(R76,$BM$1:$CQ$1,0),FALSE))</f>
        <v>15.7</v>
      </c>
      <c r="S78" s="73">
        <f>SUM(VLOOKUP($D$15,$BM$2:$CQ$18,MATCH(S76,$BM$1:$CQ$1,0),FALSE))</f>
        <v>15.7</v>
      </c>
      <c r="T78" s="73">
        <f>SUM(VLOOKUP($D$16,$BM$2:$CQ$18,MATCH(T76,$BM$1:$CQ$1,0),FALSE))</f>
        <v>15.7</v>
      </c>
      <c r="U78" s="73">
        <f>SUM(VLOOKUP($D$17,$BM$2:$CQ$18,MATCH(U76,$BM$1:$CQ$1,0),FALSE))</f>
        <v>15.7</v>
      </c>
      <c r="V78" s="63">
        <f>SUM(VLOOKUP($D$18,$BM$2:$CQ$18,MATCH(V76,$BM$1:$CQ$1,0),FALSE))</f>
        <v>15.7</v>
      </c>
      <c r="W78" s="30"/>
      <c r="X78" s="72"/>
      <c r="Y78" s="104" t="str">
        <f>$B$19</f>
        <v>Magnussen</v>
      </c>
      <c r="Z78" s="30">
        <f>COUNTIF(F61:V78, Y78)</f>
        <v>0</v>
      </c>
      <c r="AA78" s="30">
        <f>COUNTIF(F79:V80,Y78)</f>
        <v>0</v>
      </c>
      <c r="AB78" s="30">
        <f>COUNTIF(F81:V82,Y78)</f>
        <v>0</v>
      </c>
      <c r="AC78" s="30"/>
      <c r="AD78" s="72"/>
      <c r="AE78" s="104" t="str">
        <f>$B$19</f>
        <v>Magnussen</v>
      </c>
      <c r="AF78" s="30">
        <f>SUM((Z78/Z83)*100)</f>
        <v>0</v>
      </c>
      <c r="AG78" s="30">
        <f>SUM((AA78/AA83)*100)</f>
        <v>0</v>
      </c>
      <c r="AH78" s="30">
        <f>SUM((AB78/AB83)*100)</f>
        <v>0</v>
      </c>
      <c r="AJ78" s="122"/>
      <c r="AK78" s="82" t="s">
        <v>1</v>
      </c>
      <c r="AL78" s="72">
        <f>SUM(VLOOKUP($D$2,$BM$2:$CQ$18,MATCH(AL76,$BM$1:$CQ$1,0),FALSE))</f>
        <v>27.4</v>
      </c>
      <c r="AM78" s="73">
        <f>SUM(VLOOKUP($D$3,$BM$2:$CQ$18,MATCH(AM76,$BM$1:$CQ$1,0),FALSE))</f>
        <v>0</v>
      </c>
      <c r="AN78" s="73">
        <f>SUM(VLOOKUP($D$4,$BM$2:$CQ$18,MATCH(AN76,$BM$1:$CQ$1,0),FALSE))</f>
        <v>0</v>
      </c>
      <c r="AO78" s="73">
        <f>SUM(VLOOKUP($D$5,$BM$2:$CQ$18,MATCH(AO76,$BM$1:$CQ$1,0),FALSE))</f>
        <v>0</v>
      </c>
      <c r="AP78" s="73">
        <f>SUM(VLOOKUP($D$6,$BM$2:$CQ$18,MATCH(AP76,$BM$1:$CQ$1,0),FALSE))</f>
        <v>26.2</v>
      </c>
      <c r="AQ78" s="73">
        <f>SUM(VLOOKUP($D$7,$BM$2:$CQ$18,MATCH(AQ76,$BM$1:$CQ$1,0),FALSE))</f>
        <v>0</v>
      </c>
      <c r="AR78" s="73">
        <f>SUM(VLOOKUP($D$8,$BM$2:$CQ$18,MATCH(AR76,$BM$1:$CQ$1,0),FALSE))</f>
        <v>26</v>
      </c>
      <c r="AS78" s="73">
        <f>SUM(VLOOKUP($D$9,$BM$2:$CQ$18,MATCH(AS76,$BM$1:$CQ$1,0),FALSE))</f>
        <v>26</v>
      </c>
      <c r="AT78" s="73">
        <f>SUM(VLOOKUP($D$10,$BM$2:$CQ$18,MATCH(AT76,$BM$1:$CQ$1,0),FALSE))</f>
        <v>25.9</v>
      </c>
      <c r="AU78" s="73">
        <f>SUM(VLOOKUP($D$11,$BM$2:$CQ$18,MATCH(AU76,$BM$1:$CQ$1,0),FALSE))</f>
        <v>25.9</v>
      </c>
      <c r="AV78" s="73">
        <f>SUM(VLOOKUP($D$12,$BM$2:$CQ$18,MATCH(AV76,$BM$1:$CQ$1,0),FALSE))</f>
        <v>25.8</v>
      </c>
      <c r="AW78" s="73">
        <f>SUM(VLOOKUP($D$13,$BM$2:$CQ$18,MATCH(AW76,$BM$1:$CQ$1,0),FALSE))</f>
        <v>25.7</v>
      </c>
      <c r="AX78" s="73">
        <f>SUM(VLOOKUP($D$14,$BM$2:$CQ$18,MATCH(AX76,$BM$1:$CQ$1,0),FALSE))</f>
        <v>25.7</v>
      </c>
      <c r="AY78" s="73">
        <f>SUM(VLOOKUP($D$15,$BM$2:$CQ$18,MATCH(AY76,$BM$1:$CQ$1,0),FALSE))</f>
        <v>25.7</v>
      </c>
      <c r="AZ78" s="73">
        <f>SUM(VLOOKUP($D$16,$BM$2:$CQ$18,MATCH(AZ76,$BM$1:$CQ$1,0),FALSE))</f>
        <v>25.7</v>
      </c>
      <c r="BA78" s="73">
        <f>SUM(VLOOKUP($D$17,$BM$2:$CQ$18,MATCH(BA76,$BM$1:$CQ$1,0),FALSE))</f>
        <v>25.6</v>
      </c>
      <c r="BB78" s="63">
        <f>SUM(VLOOKUP($D$18,$BM$2:$CQ$18,MATCH(BB76,$BM$1:$CQ$1,0),FALSE))</f>
        <v>25.6</v>
      </c>
      <c r="BC78" s="30"/>
      <c r="BD78" s="72"/>
      <c r="BE78" s="104" t="str">
        <f>$B$19</f>
        <v>Magnussen</v>
      </c>
      <c r="BF78" s="30">
        <f>COUNTIF(AL61:BB78, BE78)</f>
        <v>0</v>
      </c>
      <c r="BG78" s="30">
        <f>COUNTIF(AL79:BB80,BE78)</f>
        <v>0</v>
      </c>
      <c r="BH78" s="30">
        <f>COUNTIF(AL81:BB82,BE78)</f>
        <v>0</v>
      </c>
      <c r="BI78" s="30"/>
      <c r="BJ78" s="72"/>
      <c r="BK78" s="104" t="str">
        <f>$B$19</f>
        <v>Magnussen</v>
      </c>
      <c r="BL78" s="30">
        <f>SUM((BF78/BF83)*100)</f>
        <v>0</v>
      </c>
      <c r="BM78" s="30">
        <f>SUM((BG78/BG83)*100)</f>
        <v>0</v>
      </c>
      <c r="BN78" s="30">
        <f>SUM((BH78/BH83)*100)</f>
        <v>0</v>
      </c>
      <c r="BP78" s="122"/>
      <c r="BQ78" s="82" t="s">
        <v>1</v>
      </c>
      <c r="BR78" s="72">
        <f>SUM(VLOOKUP($D$2,$BM$2:$CQ$18,MATCH(BR76,$BM$1:$CQ$1,0),FALSE))</f>
        <v>24.6</v>
      </c>
      <c r="BS78" s="73">
        <f>SUM(VLOOKUP($D$3,$BM$2:$CQ$18,MATCH(BS76,$BM$1:$CQ$1,0),FALSE))</f>
        <v>0</v>
      </c>
      <c r="BT78" s="73">
        <f>SUM(VLOOKUP($D$4,$BM$2:$CQ$18,MATCH(BT76,$BM$1:$CQ$1,0),FALSE))</f>
        <v>0</v>
      </c>
      <c r="BU78" s="73">
        <f>SUM(VLOOKUP($D$5,$BM$2:$CQ$18,MATCH(BU76,$BM$1:$CQ$1,0),FALSE))</f>
        <v>0</v>
      </c>
      <c r="BV78" s="73">
        <f>SUM(VLOOKUP($D$6,$BM$2:$CQ$18,MATCH(BV76,$BM$1:$CQ$1,0),FALSE))</f>
        <v>24.2</v>
      </c>
      <c r="BW78" s="73">
        <f>SUM(VLOOKUP($D$7,$BM$2:$CQ$18,MATCH(BW76,$BM$1:$CQ$1,0),FALSE))</f>
        <v>0</v>
      </c>
      <c r="BX78" s="73">
        <f>SUM(VLOOKUP($D$8,$BM$2:$CQ$18,MATCH(BX76,$BM$1:$CQ$1,0),FALSE))</f>
        <v>24.2</v>
      </c>
      <c r="BY78" s="73">
        <f>SUM(VLOOKUP($D$9,$BM$2:$CQ$18,MATCH(BY76,$BM$1:$CQ$1,0),FALSE))</f>
        <v>24.2</v>
      </c>
      <c r="BZ78" s="73">
        <f>SUM(VLOOKUP($D$10,$BM$2:$CQ$18,MATCH(BZ76,$BM$1:$CQ$1,0),FALSE))</f>
        <v>24.2</v>
      </c>
      <c r="CA78" s="73">
        <f>SUM(VLOOKUP($D$11,$BM$2:$CQ$18,MATCH(CA76,$BM$1:$CQ$1,0),FALSE))</f>
        <v>24.2</v>
      </c>
      <c r="CB78" s="73">
        <f>SUM(VLOOKUP($D$12,$BM$2:$CQ$18,MATCH(CB76,$BM$1:$CQ$1,0),FALSE))</f>
        <v>24.2</v>
      </c>
      <c r="CC78" s="73">
        <f>SUM(VLOOKUP($D$13,$BM$2:$CQ$18,MATCH(CC76,$BM$1:$CQ$1,0),FALSE))</f>
        <v>24.2</v>
      </c>
      <c r="CD78" s="73">
        <f>SUM(VLOOKUP($D$14,$BM$2:$CQ$18,MATCH(CD76,$BM$1:$CQ$1,0),FALSE))</f>
        <v>24.2</v>
      </c>
      <c r="CE78" s="73">
        <f>SUM(VLOOKUP($D$15,$BM$2:$CQ$18,MATCH(CE76,$BM$1:$CQ$1,0),FALSE))</f>
        <v>24.2</v>
      </c>
      <c r="CF78" s="73">
        <f>SUM(VLOOKUP($D$16,$BM$2:$CQ$18,MATCH(CF76,$BM$1:$CQ$1,0),FALSE))</f>
        <v>24.3</v>
      </c>
      <c r="CG78" s="73">
        <f>SUM(VLOOKUP($D$17,$BM$2:$CQ$18,MATCH(CG76,$BM$1:$CQ$1,0),FALSE))</f>
        <v>24.3</v>
      </c>
      <c r="CH78" s="63">
        <f>SUM(VLOOKUP($D$18,$BM$2:$CQ$18,MATCH(CH76,$BM$1:$CQ$1,0),FALSE))</f>
        <v>0</v>
      </c>
      <c r="CI78" s="30"/>
      <c r="CJ78" s="72"/>
      <c r="CK78" s="104" t="str">
        <f>$B$19</f>
        <v>Magnussen</v>
      </c>
      <c r="CL78" s="30">
        <f>COUNTIF(BR61:CH78, CK78)</f>
        <v>0</v>
      </c>
      <c r="CM78" s="30">
        <f>COUNTIF(BR79:CH80,CK78)</f>
        <v>0</v>
      </c>
      <c r="CN78" s="30">
        <f>COUNTIF(BR81:CH82,CK78)</f>
        <v>0</v>
      </c>
      <c r="CO78" s="30"/>
      <c r="CP78" s="72"/>
      <c r="CQ78" s="104" t="str">
        <f>$B$19</f>
        <v>Magnussen</v>
      </c>
      <c r="CR78" s="30">
        <f>SUM((CL78/CL83)*100)</f>
        <v>0</v>
      </c>
      <c r="CS78" s="30">
        <f>SUM((CM78/CM83)*100)</f>
        <v>0</v>
      </c>
      <c r="CT78" s="30">
        <f>SUM((CN78/CN83)*100)</f>
        <v>0</v>
      </c>
      <c r="CV78" s="30"/>
      <c r="CW78" s="30"/>
      <c r="CX78" s="104" t="str">
        <f>$B$19</f>
        <v>Magnussen</v>
      </c>
      <c r="CY78" s="30">
        <f t="shared" si="171"/>
        <v>0</v>
      </c>
      <c r="CZ78" s="30">
        <f t="shared" si="172"/>
        <v>0</v>
      </c>
      <c r="DA78" s="30">
        <f t="shared" si="173"/>
        <v>0</v>
      </c>
      <c r="DB78" s="30"/>
      <c r="DC78" s="72"/>
      <c r="DD78" s="104" t="str">
        <f>$B$19</f>
        <v>Magnussen</v>
      </c>
      <c r="DE78" s="30">
        <f>SUM((CY78/CY83)*100)</f>
        <v>0</v>
      </c>
      <c r="DF78" s="30">
        <f>SUM((CZ78/CZ83)*100)</f>
        <v>0</v>
      </c>
      <c r="DG78" s="30">
        <f>SUM((DA78/DA83)*100)</f>
        <v>0</v>
      </c>
    </row>
    <row r="79" spans="4:111" ht="15.75" x14ac:dyDescent="0.5">
      <c r="D79" s="122"/>
      <c r="E79" s="74" t="s">
        <v>65</v>
      </c>
      <c r="F79" s="66" t="s">
        <v>25</v>
      </c>
      <c r="G79" s="67" t="s">
        <v>25</v>
      </c>
      <c r="H79" s="67" t="s">
        <v>25</v>
      </c>
      <c r="I79" s="67" t="s">
        <v>25</v>
      </c>
      <c r="J79" s="67" t="s">
        <v>25</v>
      </c>
      <c r="K79" s="67" t="s">
        <v>25</v>
      </c>
      <c r="L79" s="67" t="s">
        <v>25</v>
      </c>
      <c r="M79" s="67" t="s">
        <v>25</v>
      </c>
      <c r="N79" s="67" t="s">
        <v>25</v>
      </c>
      <c r="O79" s="67" t="s">
        <v>25</v>
      </c>
      <c r="P79" s="67" t="s">
        <v>25</v>
      </c>
      <c r="Q79" s="67" t="s">
        <v>25</v>
      </c>
      <c r="R79" s="67" t="s">
        <v>25</v>
      </c>
      <c r="S79" s="67" t="s">
        <v>25</v>
      </c>
      <c r="T79" s="67" t="s">
        <v>25</v>
      </c>
      <c r="U79" s="67" t="s">
        <v>25</v>
      </c>
      <c r="V79" s="68" t="s">
        <v>25</v>
      </c>
      <c r="W79" s="59" t="str">
        <f>$A$20</f>
        <v>Williams</v>
      </c>
      <c r="X79" s="66">
        <f>COUNTIF(F61:V78, W79)</f>
        <v>0</v>
      </c>
      <c r="Y79" s="59" t="str">
        <f>$B$20</f>
        <v>Russell</v>
      </c>
      <c r="Z79" s="99">
        <f>COUNTIF(F61:V78, Y79)</f>
        <v>0</v>
      </c>
      <c r="AA79" s="99">
        <f>COUNTIF(F79:V80,Y79)</f>
        <v>0</v>
      </c>
      <c r="AB79" s="99">
        <f>COUNTIF(F81:V82,Y79)</f>
        <v>0</v>
      </c>
      <c r="AC79" s="59" t="str">
        <f>$A$20</f>
        <v>Williams</v>
      </c>
      <c r="AD79" s="66">
        <f>SUM((X79/X83)*100)</f>
        <v>0</v>
      </c>
      <c r="AE79" s="59" t="str">
        <f>$B$20</f>
        <v>Russell</v>
      </c>
      <c r="AF79" s="99">
        <f>SUM((Z79/Z83)*100)</f>
        <v>0</v>
      </c>
      <c r="AG79" s="99">
        <f>SUM((AA79/AA83)*100)</f>
        <v>0</v>
      </c>
      <c r="AH79" s="99">
        <f>SUM((AB79/AB83)*100)</f>
        <v>0</v>
      </c>
      <c r="AJ79" s="122"/>
      <c r="AK79" s="74" t="s">
        <v>65</v>
      </c>
      <c r="AL79" s="66" t="s">
        <v>18</v>
      </c>
      <c r="AM79" s="67" t="s">
        <v>18</v>
      </c>
      <c r="AN79" s="67" t="s">
        <v>18</v>
      </c>
      <c r="AO79" s="67" t="s">
        <v>18</v>
      </c>
      <c r="AP79" s="67" t="s">
        <v>18</v>
      </c>
      <c r="AQ79" s="67" t="s">
        <v>18</v>
      </c>
      <c r="AR79" s="67" t="s">
        <v>18</v>
      </c>
      <c r="AS79" s="67" t="s">
        <v>18</v>
      </c>
      <c r="AT79" s="67" t="s">
        <v>18</v>
      </c>
      <c r="AU79" s="67" t="s">
        <v>18</v>
      </c>
      <c r="AV79" s="67" t="s">
        <v>18</v>
      </c>
      <c r="AW79" s="67" t="s">
        <v>18</v>
      </c>
      <c r="AX79" s="67" t="s">
        <v>18</v>
      </c>
      <c r="AY79" s="67" t="s">
        <v>18</v>
      </c>
      <c r="AZ79" s="67" t="s">
        <v>18</v>
      </c>
      <c r="BA79" s="67" t="s">
        <v>18</v>
      </c>
      <c r="BB79" s="68" t="s">
        <v>18</v>
      </c>
      <c r="BC79" s="59" t="str">
        <f>$A$20</f>
        <v>Williams</v>
      </c>
      <c r="BD79" s="66">
        <f>COUNTIF(AL61:BB78, BC79)</f>
        <v>0</v>
      </c>
      <c r="BE79" s="59" t="str">
        <f>$B$20</f>
        <v>Russell</v>
      </c>
      <c r="BF79" s="99">
        <f>COUNTIF(AL61:BB78, BE79)</f>
        <v>0</v>
      </c>
      <c r="BG79" s="99">
        <f>COUNTIF(AL79:BB80,BE79)</f>
        <v>0</v>
      </c>
      <c r="BH79" s="99">
        <f>COUNTIF(AL81:BB82,BE79)</f>
        <v>0</v>
      </c>
      <c r="BI79" s="59" t="str">
        <f>$A$20</f>
        <v>Williams</v>
      </c>
      <c r="BJ79" s="66">
        <f>SUM((BD79/BD83)*100)</f>
        <v>0</v>
      </c>
      <c r="BK79" s="59" t="str">
        <f>$B$20</f>
        <v>Russell</v>
      </c>
      <c r="BL79" s="99">
        <f>SUM((BF79/BF83)*100)</f>
        <v>0</v>
      </c>
      <c r="BM79" s="99">
        <f>SUM((BG79/BG83)*100)</f>
        <v>0</v>
      </c>
      <c r="BN79" s="99">
        <f>SUM((BH79/BH83)*100)</f>
        <v>0</v>
      </c>
      <c r="BP79" s="122"/>
      <c r="BQ79" s="74" t="s">
        <v>65</v>
      </c>
      <c r="BR79" s="66" t="s">
        <v>20</v>
      </c>
      <c r="BS79" s="67" t="s">
        <v>20</v>
      </c>
      <c r="BT79" s="67" t="s">
        <v>20</v>
      </c>
      <c r="BU79" s="67" t="s">
        <v>20</v>
      </c>
      <c r="BV79" s="67" t="s">
        <v>20</v>
      </c>
      <c r="BW79" s="67" t="s">
        <v>20</v>
      </c>
      <c r="BX79" s="67" t="s">
        <v>20</v>
      </c>
      <c r="BY79" s="67" t="s">
        <v>20</v>
      </c>
      <c r="BZ79" s="67" t="s">
        <v>20</v>
      </c>
      <c r="CA79" s="67" t="s">
        <v>20</v>
      </c>
      <c r="CB79" s="67" t="s">
        <v>20</v>
      </c>
      <c r="CC79" s="67" t="s">
        <v>20</v>
      </c>
      <c r="CD79" s="67" t="s">
        <v>20</v>
      </c>
      <c r="CE79" s="67" t="s">
        <v>20</v>
      </c>
      <c r="CF79" s="67" t="s">
        <v>20</v>
      </c>
      <c r="CG79" s="67" t="s">
        <v>20</v>
      </c>
      <c r="CH79" s="68" t="s">
        <v>20</v>
      </c>
      <c r="CI79" s="59" t="str">
        <f>$A$20</f>
        <v>Williams</v>
      </c>
      <c r="CJ79" s="66">
        <f>COUNTIF(BR61:CH78, CI79)</f>
        <v>0</v>
      </c>
      <c r="CK79" s="59" t="str">
        <f>$B$20</f>
        <v>Russell</v>
      </c>
      <c r="CL79" s="99">
        <f>COUNTIF(BR61:CH78, CK79)</f>
        <v>17</v>
      </c>
      <c r="CM79" s="99">
        <f>COUNTIF(BR79:CH80,CK79)</f>
        <v>0</v>
      </c>
      <c r="CN79" s="99">
        <f>COUNTIF(BR81:CH82,CK79)</f>
        <v>0</v>
      </c>
      <c r="CO79" s="59" t="str">
        <f>$A$20</f>
        <v>Williams</v>
      </c>
      <c r="CP79" s="66">
        <f>SUM((CJ79/CJ83)*100)</f>
        <v>0</v>
      </c>
      <c r="CQ79" s="59" t="str">
        <f>$B$20</f>
        <v>Russell</v>
      </c>
      <c r="CR79" s="99">
        <f>SUM((CL79/CL83)*100)</f>
        <v>20</v>
      </c>
      <c r="CS79" s="99">
        <f>SUM((CM79/CM83)*100)</f>
        <v>0</v>
      </c>
      <c r="CT79" s="99">
        <f>SUM((CN79/CN83)*100)</f>
        <v>0</v>
      </c>
      <c r="CV79" s="59" t="str">
        <f>$A$20</f>
        <v>Williams</v>
      </c>
      <c r="CW79" s="99">
        <f>SUM(X79,BD79,CJ79)</f>
        <v>0</v>
      </c>
      <c r="CX79" s="59" t="str">
        <f>$B$20</f>
        <v>Russell</v>
      </c>
      <c r="CY79" s="99">
        <f t="shared" si="171"/>
        <v>17</v>
      </c>
      <c r="CZ79" s="99">
        <f t="shared" si="172"/>
        <v>0</v>
      </c>
      <c r="DA79" s="99">
        <f t="shared" si="173"/>
        <v>0</v>
      </c>
      <c r="DB79" s="59" t="str">
        <f>$A$20</f>
        <v>Williams</v>
      </c>
      <c r="DC79" s="66">
        <f>SUM((CW79/CW83)*100)</f>
        <v>0</v>
      </c>
      <c r="DD79" s="59" t="str">
        <f>$B$20</f>
        <v>Russell</v>
      </c>
      <c r="DE79" s="99">
        <f>SUM((CY79/CY83)*100)</f>
        <v>6.666666666666667</v>
      </c>
      <c r="DF79" s="99">
        <f>SUM((CZ79/CZ83)*100)</f>
        <v>0</v>
      </c>
      <c r="DG79" s="99">
        <f>SUM((DA79/DA83)*100)</f>
        <v>0</v>
      </c>
    </row>
    <row r="80" spans="4:111" ht="16.149999999999999" thickBot="1" x14ac:dyDescent="0.55000000000000004">
      <c r="D80" s="122"/>
      <c r="E80" s="82" t="s">
        <v>58</v>
      </c>
      <c r="F80" s="70">
        <f>SUM(VLOOKUP($D$2,$D$2:$BL$18,MATCH(F79,$D$1:$BL$1,0),FALSE))</f>
        <v>20</v>
      </c>
      <c r="G80" s="76">
        <f>SUM(VLOOKUP($D$3,$D$2:$BL$18,MATCH(G79,$D$1:$BL$1,0),FALSE))</f>
        <v>-4</v>
      </c>
      <c r="H80" s="76">
        <f>SUM(VLOOKUP($D$4,$D$2:$BL$18,MATCH(H79,$D$1:$BL$1,0),FALSE))</f>
        <v>3</v>
      </c>
      <c r="I80" s="76">
        <f>SUM(VLOOKUP($D$5,$D$2:$BL$18,MATCH(I79,$D$1:$BL$1,0),FALSE))</f>
        <v>20</v>
      </c>
      <c r="J80" s="76">
        <f>SUM(VLOOKUP($D$6,$D$2:$BL$18,MATCH(J79,$D$1:$BL$1,0),FALSE))</f>
        <v>20</v>
      </c>
      <c r="K80" s="76">
        <f>SUM(VLOOKUP($D$7,$D$2:$BL$18,MATCH(K79,$D$1:$BL$1,0),FALSE))</f>
        <v>7</v>
      </c>
      <c r="L80" s="76">
        <f>SUM(VLOOKUP($D$8,$D$2:$BL$18,MATCH(L79,$D$1:$BL$1,0),FALSE))</f>
        <v>21</v>
      </c>
      <c r="M80" s="76">
        <f>SUM(VLOOKUP($D$9,$D$2:$BL$18,MATCH(M79,$D$1:$BL$1,0),FALSE))</f>
        <v>15</v>
      </c>
      <c r="N80" s="76">
        <f>SUM(VLOOKUP($D$10,$D$2:$BL$18,MATCH(N79,$D$1:$BL$1,0),FALSE))</f>
        <v>-11</v>
      </c>
      <c r="O80" s="76">
        <f>SUM(VLOOKUP($D$11,$D$2:$BL$18,MATCH(O79,$D$1:$BL$1,0),FALSE))</f>
        <v>14</v>
      </c>
      <c r="P80" s="76">
        <f>SUM(VLOOKUP($D$12,$D$2:$BL$18,MATCH(P79,$D$1:$BL$1,0),FALSE))</f>
        <v>-8</v>
      </c>
      <c r="Q80" s="76">
        <f>SUM(VLOOKUP($D$13,$D$2:$BL$18,MATCH(Q79,$D$1:$BL$1,0),FALSE))</f>
        <v>16</v>
      </c>
      <c r="R80" s="76">
        <f>SUM(VLOOKUP($D$14,$D$2:$BL$18,MATCH(R79,$D$1:$BL$1,0),FALSE))</f>
        <v>-13</v>
      </c>
      <c r="S80" s="76">
        <f>SUM(VLOOKUP($D$15,$D$2:$BL$18,MATCH(S79,$D$1:$BL$1,0),FALSE))</f>
        <v>0</v>
      </c>
      <c r="T80" s="76">
        <f>SUM(VLOOKUP($D$16,$D$2:$BL$18,MATCH(T79,$D$1:$BL$1,0),FALSE))</f>
        <v>6</v>
      </c>
      <c r="U80" s="76">
        <f>SUM(VLOOKUP($D$17,$D$2:$BL$18,MATCH(U79,$D$1:$BL$1,0),FALSE))</f>
        <v>34</v>
      </c>
      <c r="V80" s="29">
        <f>SUM(VLOOKUP($D$18,$D$2:$BL$18,MATCH(V79,$D$1:$BL$1,0),FALSE))</f>
        <v>9</v>
      </c>
      <c r="W80" s="30"/>
      <c r="X80" s="72"/>
      <c r="Y80" s="60" t="str">
        <f>$B$21</f>
        <v>Latifi</v>
      </c>
      <c r="Z80" s="30">
        <f>COUNTIF(F61:V78, Y80)</f>
        <v>0</v>
      </c>
      <c r="AA80" s="30">
        <f>COUNTIF(F79:V80,Y80)</f>
        <v>0</v>
      </c>
      <c r="AB80" s="30">
        <f>COUNTIF(F81:V82,Y80)</f>
        <v>0</v>
      </c>
      <c r="AC80" s="30"/>
      <c r="AD80" s="72"/>
      <c r="AE80" s="60" t="str">
        <f>$B$21</f>
        <v>Latifi</v>
      </c>
      <c r="AF80" s="30">
        <f>SUM((Z80/Z83)*100)</f>
        <v>0</v>
      </c>
      <c r="AG80" s="30">
        <f>SUM((AA80/AA83)*100)</f>
        <v>0</v>
      </c>
      <c r="AH80" s="30">
        <f>SUM((AB80/AB83)*100)</f>
        <v>0</v>
      </c>
      <c r="AJ80" s="122"/>
      <c r="AK80" s="82" t="s">
        <v>58</v>
      </c>
      <c r="AL80" s="70">
        <f>SUM(VLOOKUP($D$2,$D$2:$BL$18,MATCH(AL79,$D$1:$BL$1,0),FALSE))</f>
        <v>23</v>
      </c>
      <c r="AM80" s="76">
        <f>SUM(VLOOKUP($D$3,$D$2:$BL$18,MATCH(AM79,$D$1:$BL$1,0),FALSE))</f>
        <v>11</v>
      </c>
      <c r="AN80" s="76">
        <f>SUM(VLOOKUP($D$4,$D$2:$BL$18,MATCH(AN79,$D$1:$BL$1,0),FALSE))</f>
        <v>11</v>
      </c>
      <c r="AO80" s="76">
        <f>SUM(VLOOKUP($D$5,$D$2:$BL$18,MATCH(AO79,$D$1:$BL$1,0),FALSE))</f>
        <v>-2</v>
      </c>
      <c r="AP80" s="76">
        <f>SUM(VLOOKUP($D$6,$D$2:$BL$18,MATCH(AP79,$D$1:$BL$1,0),FALSE))</f>
        <v>2</v>
      </c>
      <c r="AQ80" s="76">
        <f>SUM(VLOOKUP($D$7,$D$2:$BL$18,MATCH(AQ79,$D$1:$BL$1,0),FALSE))</f>
        <v>23</v>
      </c>
      <c r="AR80" s="76">
        <f>SUM(VLOOKUP($D$8,$D$2:$BL$18,MATCH(AR79,$D$1:$BL$1,0),FALSE))</f>
        <v>-6</v>
      </c>
      <c r="AS80" s="76">
        <f>SUM(VLOOKUP($D$9,$D$2:$BL$18,MATCH(AS79,$D$1:$BL$1,0),FALSE))</f>
        <v>37</v>
      </c>
      <c r="AT80" s="76">
        <f>SUM(VLOOKUP($D$10,$D$2:$BL$18,MATCH(AT79,$D$1:$BL$1,0),FALSE))</f>
        <v>-8</v>
      </c>
      <c r="AU80" s="76">
        <f>SUM(VLOOKUP($D$11,$D$2:$BL$18,MATCH(AU79,$D$1:$BL$1,0),FALSE))</f>
        <v>0</v>
      </c>
      <c r="AV80" s="76">
        <f>SUM(VLOOKUP($D$12,$D$2:$BL$18,MATCH(AV79,$D$1:$BL$1,0),FALSE))</f>
        <v>28</v>
      </c>
      <c r="AW80" s="76">
        <f>SUM(VLOOKUP($D$13,$D$2:$BL$18,MATCH(AW79,$D$1:$BL$1,0),FALSE))</f>
        <v>23</v>
      </c>
      <c r="AX80" s="76">
        <f>SUM(VLOOKUP($D$14,$D$2:$BL$18,MATCH(AX79,$D$1:$BL$1,0),FALSE))</f>
        <v>20</v>
      </c>
      <c r="AY80" s="76">
        <f>SUM(VLOOKUP($D$15,$D$2:$BL$18,MATCH(AY79,$D$1:$BL$1,0),FALSE))</f>
        <v>26</v>
      </c>
      <c r="AZ80" s="76">
        <f>SUM(VLOOKUP($D$16,$D$2:$BL$18,MATCH(AZ79,$D$1:$BL$1,0),FALSE))</f>
        <v>33</v>
      </c>
      <c r="BA80" s="76">
        <f>SUM(VLOOKUP($D$17,$D$2:$BL$18,MATCH(BA79,$D$1:$BL$1,0),FALSE))</f>
        <v>32</v>
      </c>
      <c r="BB80" s="29">
        <f>SUM(VLOOKUP($D$18,$D$2:$BL$18,MATCH(BB79,$D$1:$BL$1,0),FALSE))</f>
        <v>17</v>
      </c>
      <c r="BC80" s="30"/>
      <c r="BD80" s="72"/>
      <c r="BE80" s="60" t="str">
        <f>$B$21</f>
        <v>Latifi</v>
      </c>
      <c r="BF80" s="30">
        <f>COUNTIF(AL61:BB78, BE80)</f>
        <v>17</v>
      </c>
      <c r="BG80" s="30">
        <f>COUNTIF(AL79:BB80,BE80)</f>
        <v>0</v>
      </c>
      <c r="BH80" s="30">
        <f>COUNTIF(AL81:BB82,BE80)</f>
        <v>0</v>
      </c>
      <c r="BI80" s="30"/>
      <c r="BJ80" s="72"/>
      <c r="BK80" s="60" t="str">
        <f>$B$21</f>
        <v>Latifi</v>
      </c>
      <c r="BL80" s="30">
        <f>SUM((BF80/BF83)*100)</f>
        <v>20</v>
      </c>
      <c r="BM80" s="30">
        <f>SUM((BG80/BG83)*100)</f>
        <v>0</v>
      </c>
      <c r="BN80" s="30">
        <f>SUM((BH80/BH83)*100)</f>
        <v>0</v>
      </c>
      <c r="BP80" s="122"/>
      <c r="BQ80" s="82" t="s">
        <v>58</v>
      </c>
      <c r="BR80" s="70">
        <f>SUM(VLOOKUP($D$2,$D$2:$BL$18,MATCH(BR79,$D$1:$BL$1,0),FALSE))</f>
        <v>36</v>
      </c>
      <c r="BS80" s="76">
        <f>SUM(VLOOKUP($D$3,$D$2:$BL$18,MATCH(BS79,$D$1:$BL$1,0),FALSE))</f>
        <v>30</v>
      </c>
      <c r="BT80" s="76">
        <f>SUM(VLOOKUP($D$4,$D$2:$BL$18,MATCH(BT79,$D$1:$BL$1,0),FALSE))</f>
        <v>-1</v>
      </c>
      <c r="BU80" s="76">
        <f>SUM(VLOOKUP($D$5,$D$2:$BL$18,MATCH(BU79,$D$1:$BL$1,0),FALSE))</f>
        <v>25</v>
      </c>
      <c r="BV80" s="76">
        <f>SUM(VLOOKUP($D$6,$D$2:$BL$18,MATCH(BV79,$D$1:$BL$1,0),FALSE))</f>
        <v>19</v>
      </c>
      <c r="BW80" s="76">
        <f>SUM(VLOOKUP($D$7,$D$2:$BL$18,MATCH(BW79,$D$1:$BL$1,0),FALSE))</f>
        <v>4</v>
      </c>
      <c r="BX80" s="76">
        <f>SUM(VLOOKUP($D$8,$D$2:$BL$18,MATCH(BX79,$D$1:$BL$1,0),FALSE))</f>
        <v>20</v>
      </c>
      <c r="BY80" s="76">
        <f>SUM(VLOOKUP($D$9,$D$2:$BL$18,MATCH(BY79,$D$1:$BL$1,0),FALSE))</f>
        <v>35</v>
      </c>
      <c r="BZ80" s="76">
        <f>SUM(VLOOKUP($D$10,$D$2:$BL$18,MATCH(BZ79,$D$1:$BL$1,0),FALSE))</f>
        <v>24</v>
      </c>
      <c r="CA80" s="76">
        <f>SUM(VLOOKUP($D$11,$D$2:$BL$18,MATCH(CA79,$D$1:$BL$1,0),FALSE))</f>
        <v>0</v>
      </c>
      <c r="CB80" s="76">
        <f>SUM(VLOOKUP($D$12,$D$2:$BL$18,MATCH(CB79,$D$1:$BL$1,0),FALSE))</f>
        <v>-7</v>
      </c>
      <c r="CC80" s="76">
        <f>SUM(VLOOKUP($D$13,$D$2:$BL$18,MATCH(CC79,$D$1:$BL$1,0),FALSE))</f>
        <v>-3</v>
      </c>
      <c r="CD80" s="76">
        <f>SUM(VLOOKUP($D$14,$D$2:$BL$18,MATCH(CD79,$D$1:$BL$1,0),FALSE))</f>
        <v>14</v>
      </c>
      <c r="CE80" s="76">
        <f>SUM(VLOOKUP($D$15,$D$2:$BL$18,MATCH(CE79,$D$1:$BL$1,0),FALSE))</f>
        <v>24</v>
      </c>
      <c r="CF80" s="76">
        <f>SUM(VLOOKUP($D$16,$D$2:$BL$18,MATCH(CF79,$D$1:$BL$1,0),FALSE))</f>
        <v>33</v>
      </c>
      <c r="CG80" s="76">
        <f>SUM(VLOOKUP($D$17,$D$2:$BL$18,MATCH(CG79,$D$1:$BL$1,0),FALSE))</f>
        <v>14</v>
      </c>
      <c r="CH80" s="29">
        <f>SUM(VLOOKUP($D$18,$D$2:$BL$18,MATCH(CH79,$D$1:$BL$1,0),FALSE))</f>
        <v>34</v>
      </c>
      <c r="CI80" s="30"/>
      <c r="CJ80" s="72"/>
      <c r="CK80" s="60" t="str">
        <f>$B$21</f>
        <v>Latifi</v>
      </c>
      <c r="CL80" s="30">
        <f>COUNTIF(BR61:CH78, CK80)</f>
        <v>0</v>
      </c>
      <c r="CM80" s="30">
        <f>COUNTIF(BR79:CH80,CK80)</f>
        <v>0</v>
      </c>
      <c r="CN80" s="30">
        <f>COUNTIF(BR81:CH82,CK80)</f>
        <v>0</v>
      </c>
      <c r="CO80" s="30"/>
      <c r="CP80" s="72"/>
      <c r="CQ80" s="60" t="str">
        <f>$B$21</f>
        <v>Latifi</v>
      </c>
      <c r="CR80" s="30">
        <f>SUM((CL80/CL83)*100)</f>
        <v>0</v>
      </c>
      <c r="CS80" s="30">
        <f>SUM((CM80/CM83)*100)</f>
        <v>0</v>
      </c>
      <c r="CT80" s="30">
        <f>SUM((CN80/CN83)*100)</f>
        <v>0</v>
      </c>
      <c r="CV80" s="30"/>
      <c r="CW80" s="30"/>
      <c r="CX80" s="60" t="str">
        <f>$B$21</f>
        <v>Latifi</v>
      </c>
      <c r="CY80" s="30">
        <f t="shared" si="171"/>
        <v>17</v>
      </c>
      <c r="CZ80" s="30">
        <f t="shared" si="172"/>
        <v>0</v>
      </c>
      <c r="DA80" s="30">
        <f t="shared" si="173"/>
        <v>0</v>
      </c>
      <c r="DB80" s="30"/>
      <c r="DC80" s="72"/>
      <c r="DD80" s="60" t="str">
        <f>$B$21</f>
        <v>Latifi</v>
      </c>
      <c r="DE80" s="30">
        <f>SUM((CY80/CY83)*100)</f>
        <v>6.666666666666667</v>
      </c>
      <c r="DF80" s="30">
        <f>SUM((CZ80/CZ83)*100)</f>
        <v>0</v>
      </c>
      <c r="DG80" s="30">
        <f>SUM((DA80/DA83)*100)</f>
        <v>0</v>
      </c>
    </row>
    <row r="81" spans="4:111" ht="16.149999999999999" thickBot="1" x14ac:dyDescent="0.55000000000000004">
      <c r="D81" s="122"/>
      <c r="E81" s="74" t="s">
        <v>66</v>
      </c>
      <c r="F81" s="66" t="s">
        <v>13</v>
      </c>
      <c r="G81" s="67" t="s">
        <v>67</v>
      </c>
      <c r="H81" s="67" t="s">
        <v>67</v>
      </c>
      <c r="I81" s="67" t="s">
        <v>67</v>
      </c>
      <c r="J81" s="67" t="s">
        <v>67</v>
      </c>
      <c r="K81" s="67" t="s">
        <v>67</v>
      </c>
      <c r="L81" s="67" t="s">
        <v>67</v>
      </c>
      <c r="M81" s="67" t="s">
        <v>67</v>
      </c>
      <c r="N81" s="67" t="s">
        <v>67</v>
      </c>
      <c r="O81" s="67" t="s">
        <v>67</v>
      </c>
      <c r="P81" s="67" t="s">
        <v>67</v>
      </c>
      <c r="Q81" s="67" t="s">
        <v>67</v>
      </c>
      <c r="R81" s="67" t="s">
        <v>67</v>
      </c>
      <c r="S81" s="67" t="s">
        <v>67</v>
      </c>
      <c r="T81" s="67" t="s">
        <v>67</v>
      </c>
      <c r="U81" s="67" t="s">
        <v>67</v>
      </c>
      <c r="V81" s="68" t="s">
        <v>30</v>
      </c>
      <c r="AJ81" s="122"/>
      <c r="AK81" s="74" t="s">
        <v>66</v>
      </c>
      <c r="AL81" s="66" t="s">
        <v>3</v>
      </c>
      <c r="AM81" s="67" t="s">
        <v>67</v>
      </c>
      <c r="AN81" s="67" t="s">
        <v>67</v>
      </c>
      <c r="AO81" s="67" t="s">
        <v>67</v>
      </c>
      <c r="AP81" s="67" t="s">
        <v>67</v>
      </c>
      <c r="AQ81" s="67" t="s">
        <v>67</v>
      </c>
      <c r="AR81" s="67" t="s">
        <v>67</v>
      </c>
      <c r="AS81" s="67" t="s">
        <v>67</v>
      </c>
      <c r="AT81" s="67" t="s">
        <v>67</v>
      </c>
      <c r="AU81" s="67" t="s">
        <v>67</v>
      </c>
      <c r="AV81" s="67" t="s">
        <v>67</v>
      </c>
      <c r="AW81" s="67" t="s">
        <v>67</v>
      </c>
      <c r="AX81" s="67" t="s">
        <v>67</v>
      </c>
      <c r="AY81" s="67" t="s">
        <v>67</v>
      </c>
      <c r="AZ81" s="67" t="s">
        <v>67</v>
      </c>
      <c r="BA81" s="67" t="s">
        <v>67</v>
      </c>
      <c r="BB81" s="68" t="s">
        <v>3</v>
      </c>
      <c r="BP81" s="122"/>
      <c r="BQ81" s="74" t="s">
        <v>66</v>
      </c>
      <c r="BR81" s="66" t="s">
        <v>10</v>
      </c>
      <c r="BS81" s="67" t="s">
        <v>67</v>
      </c>
      <c r="BT81" s="67" t="s">
        <v>67</v>
      </c>
      <c r="BU81" s="67" t="s">
        <v>67</v>
      </c>
      <c r="BV81" s="67" t="s">
        <v>67</v>
      </c>
      <c r="BW81" s="67" t="s">
        <v>67</v>
      </c>
      <c r="BX81" s="67" t="s">
        <v>67</v>
      </c>
      <c r="BY81" s="67" t="s">
        <v>67</v>
      </c>
      <c r="BZ81" s="67" t="s">
        <v>67</v>
      </c>
      <c r="CA81" s="67" t="s">
        <v>67</v>
      </c>
      <c r="CB81" s="67" t="s">
        <v>67</v>
      </c>
      <c r="CC81" s="67" t="s">
        <v>67</v>
      </c>
      <c r="CD81" s="67" t="s">
        <v>67</v>
      </c>
      <c r="CE81" s="67" t="s">
        <v>67</v>
      </c>
      <c r="CF81" s="67" t="s">
        <v>67</v>
      </c>
      <c r="CG81" s="67" t="s">
        <v>67</v>
      </c>
      <c r="CH81" s="68" t="s">
        <v>13</v>
      </c>
    </row>
    <row r="82" spans="4:111" ht="16.149999999999999" thickBot="1" x14ac:dyDescent="0.55000000000000004">
      <c r="D82" s="122"/>
      <c r="E82" s="82" t="s">
        <v>58</v>
      </c>
      <c r="F82" s="72">
        <f>IF(F81="None",0,SUM(VLOOKUP($D$2,$D$2:$BL$18,MATCH(F81,$D$1:$BL$1,0),FALSE)))</f>
        <v>-2</v>
      </c>
      <c r="G82" s="73">
        <f>IF(G81="None",0,SUM(VLOOKUP($D$3,$D$2:$BL$18,MATCH(G81,$D$1:$BL$1,0),FALSE)))</f>
        <v>0</v>
      </c>
      <c r="H82" s="73">
        <f>IF(H81="None",0,SUM(VLOOKUP($D$4,$D$2:$BL$18,MATCH(H81,$D$1:$BL$1,0),FALSE)))</f>
        <v>0</v>
      </c>
      <c r="I82" s="73">
        <f>IF(I81="None",0,SUM(VLOOKUP($D$5,$D$2:$BL$18,MATCH(I81,$D$1:$BL$1,0),FALSE)))</f>
        <v>0</v>
      </c>
      <c r="J82" s="73">
        <f>IF(J81="None",0,SUM(VLOOKUP($D$6,$D$2:$BL$18,MATCH(J81,$D$1:$BL$1,0),FALSE)))</f>
        <v>0</v>
      </c>
      <c r="K82" s="73">
        <f>IF(K81="None",0,SUM(VLOOKUP($D$7,$D$2:$BL$18,MATCH(K81,$D$1:$BL$1,0),FALSE)))</f>
        <v>0</v>
      </c>
      <c r="L82" s="73">
        <f>IF(L81="None",0,SUM(VLOOKUP($D$8,$D$2:$BL$18,MATCH(L81,$D$1:$BL$1,0),FALSE)))</f>
        <v>0</v>
      </c>
      <c r="M82" s="73">
        <f>IF(M81="None",0,SUM(VLOOKUP($D$9,$D$2:$BL$18,MATCH(M81,$D$1:$BL$1,0),FALSE)))</f>
        <v>0</v>
      </c>
      <c r="N82" s="73">
        <f>IF(N81="None",0,SUM(VLOOKUP($D$10,$D$2:$BL$18,MATCH(N81,$D$1:$BL$1,0),FALSE)))</f>
        <v>0</v>
      </c>
      <c r="O82" s="73">
        <f>IF(O81="None",0,SUM(VLOOKUP($D$11,$D$2:$BL$18,MATCH(O81,$D$1:$BL$1,0),FALSE)))</f>
        <v>0</v>
      </c>
      <c r="P82" s="73">
        <f>IF(P81="None",0,SUM(VLOOKUP($D$12,$D$2:$BL$18,MATCH(P81,$D$1:$BL$1,0),FALSE)))</f>
        <v>0</v>
      </c>
      <c r="Q82" s="73">
        <f>IF(Q81="None",0,SUM(VLOOKUP($D$13,$D$2:$BL$18,MATCH(Q81,$D$1:$BL$1,0),FALSE)))</f>
        <v>0</v>
      </c>
      <c r="R82" s="73">
        <f>IF(R81="None",0,SUM(VLOOKUP($D$14,$D$2:$BL$18,MATCH(R81,$D$1:$BL$1,0),FALSE)))</f>
        <v>0</v>
      </c>
      <c r="S82" s="73">
        <f>IF(S81="None",0,SUM(VLOOKUP($D$15,$D$2:$BL$18,MATCH(S81,$D$1:$BL$1,0),FALSE)))</f>
        <v>0</v>
      </c>
      <c r="T82" s="73">
        <f>IF(T81="None",0,SUM(VLOOKUP($D$16,$D$2:$BL$18,MATCH(T81,$D$1:$BL$1,0),FALSE)))</f>
        <v>0</v>
      </c>
      <c r="U82" s="73">
        <f>IF(U81="None",0,SUM(VLOOKUP($D$17,$D$2:$BL$18,MATCH(U81,$D$1:$BL$1,0),FALSE)))</f>
        <v>0</v>
      </c>
      <c r="V82" s="63">
        <f>IF(V81="None",0,SUM(VLOOKUP($D$18,$D$2:$BL$18,MATCH(V81,$D$1:$BL$1,0),FALSE)))</f>
        <v>14</v>
      </c>
      <c r="W82" s="1" t="s">
        <v>82</v>
      </c>
      <c r="X82" s="68">
        <f>COUNTIF(X61:X80,"&lt;&gt;0")-10</f>
        <v>1</v>
      </c>
      <c r="Y82" s="27" t="s">
        <v>82</v>
      </c>
      <c r="Z82" s="66">
        <f>COUNTIF(Z61:Z80,"&lt;&gt;0")</f>
        <v>5</v>
      </c>
      <c r="AA82" s="67">
        <f>COUNTIF(AA61:AA80,"&lt;&gt;0")</f>
        <v>1</v>
      </c>
      <c r="AB82" s="68">
        <f>COUNTIF(AB61:AB80,"&lt;&gt;0")</f>
        <v>2</v>
      </c>
      <c r="AJ82" s="122"/>
      <c r="AK82" s="82" t="s">
        <v>58</v>
      </c>
      <c r="AL82" s="72">
        <f>IF(AL81="None",0,SUM(VLOOKUP($D$2,$D$2:$BL$18,MATCH(AL81,$D$1:$BL$1,0),FALSE)))</f>
        <v>27</v>
      </c>
      <c r="AM82" s="73">
        <f>IF(AM81="None",0,SUM(VLOOKUP($D$3,$D$2:$BL$18,MATCH(AM81,$D$1:$BL$1,0),FALSE)))</f>
        <v>0</v>
      </c>
      <c r="AN82" s="73">
        <f>IF(AN81="None",0,SUM(VLOOKUP($D$4,$D$2:$BL$18,MATCH(AN81,$D$1:$BL$1,0),FALSE)))</f>
        <v>0</v>
      </c>
      <c r="AO82" s="73">
        <f>IF(AO81="None",0,SUM(VLOOKUP($D$5,$D$2:$BL$18,MATCH(AO81,$D$1:$BL$1,0),FALSE)))</f>
        <v>0</v>
      </c>
      <c r="AP82" s="73">
        <f>IF(AP81="None",0,SUM(VLOOKUP($D$6,$D$2:$BL$18,MATCH(AP81,$D$1:$BL$1,0),FALSE)))</f>
        <v>0</v>
      </c>
      <c r="AQ82" s="73">
        <f>IF(AQ81="None",0,SUM(VLOOKUP($D$7,$D$2:$BL$18,MATCH(AQ81,$D$1:$BL$1,0),FALSE)))</f>
        <v>0</v>
      </c>
      <c r="AR82" s="73">
        <f>IF(AR81="None",0,SUM(VLOOKUP($D$8,$D$2:$BL$18,MATCH(AR81,$D$1:$BL$1,0),FALSE)))</f>
        <v>0</v>
      </c>
      <c r="AS82" s="73">
        <f>IF(AS81="None",0,SUM(VLOOKUP($D$9,$D$2:$BL$18,MATCH(AS81,$D$1:$BL$1,0),FALSE)))</f>
        <v>0</v>
      </c>
      <c r="AT82" s="73">
        <f>IF(AT81="None",0,SUM(VLOOKUP($D$10,$D$2:$BL$18,MATCH(AT81,$D$1:$BL$1,0),FALSE)))</f>
        <v>0</v>
      </c>
      <c r="AU82" s="73">
        <f>IF(AU81="None",0,SUM(VLOOKUP($D$11,$D$2:$BL$18,MATCH(AU81,$D$1:$BL$1,0),FALSE)))</f>
        <v>0</v>
      </c>
      <c r="AV82" s="73">
        <f>IF(AV81="None",0,SUM(VLOOKUP($D$12,$D$2:$BL$18,MATCH(AV81,$D$1:$BL$1,0),FALSE)))</f>
        <v>0</v>
      </c>
      <c r="AW82" s="73">
        <f>IF(AW81="None",0,SUM(VLOOKUP($D$13,$D$2:$BL$18,MATCH(AW81,$D$1:$BL$1,0),FALSE)))</f>
        <v>0</v>
      </c>
      <c r="AX82" s="73">
        <f>IF(AX81="None",0,SUM(VLOOKUP($D$14,$D$2:$BL$18,MATCH(AX81,$D$1:$BL$1,0),FALSE)))</f>
        <v>0</v>
      </c>
      <c r="AY82" s="73">
        <f>IF(AY81="None",0,SUM(VLOOKUP($D$15,$D$2:$BL$18,MATCH(AY81,$D$1:$BL$1,0),FALSE)))</f>
        <v>0</v>
      </c>
      <c r="AZ82" s="73">
        <f>IF(AZ81="None",0,SUM(VLOOKUP($D$16,$D$2:$BL$18,MATCH(AZ81,$D$1:$BL$1,0),FALSE)))</f>
        <v>0</v>
      </c>
      <c r="BA82" s="73">
        <f>IF(BA81="None",0,SUM(VLOOKUP($D$17,$D$2:$BL$18,MATCH(BA81,$D$1:$BL$1,0),FALSE)))</f>
        <v>0</v>
      </c>
      <c r="BB82" s="63">
        <f>IF(BB81="None",0,SUM(VLOOKUP($D$18,$D$2:$BL$18,MATCH(BB81,$D$1:$BL$1,0),FALSE)))</f>
        <v>27</v>
      </c>
      <c r="BC82" s="1" t="s">
        <v>82</v>
      </c>
      <c r="BD82" s="68">
        <f>COUNTIF(BD61:BD80,"&lt;&gt;0")-10</f>
        <v>1</v>
      </c>
      <c r="BE82" s="27" t="s">
        <v>82</v>
      </c>
      <c r="BF82" s="66">
        <f>COUNTIF(BF61:BF80,"&lt;&gt;0")</f>
        <v>5</v>
      </c>
      <c r="BG82" s="67">
        <f>COUNTIF(BG61:BG80,"&lt;&gt;0")</f>
        <v>1</v>
      </c>
      <c r="BH82" s="68">
        <f>COUNTIF(BH61:BH80,"&lt;&gt;0")</f>
        <v>1</v>
      </c>
      <c r="BP82" s="122"/>
      <c r="BQ82" s="82" t="s">
        <v>58</v>
      </c>
      <c r="BR82" s="72">
        <f>IF(BR81="None",0,SUM(VLOOKUP($D$2,$D$2:$BL$18,MATCH(BR81,$D$1:$BL$1,0),FALSE)))</f>
        <v>41</v>
      </c>
      <c r="BS82" s="73">
        <f>IF(BS81="None",0,SUM(VLOOKUP($D$3,$D$2:$BL$18,MATCH(BS81,$D$1:$BL$1,0),FALSE)))</f>
        <v>0</v>
      </c>
      <c r="BT82" s="73">
        <f>IF(BT81="None",0,SUM(VLOOKUP($D$4,$D$2:$BL$18,MATCH(BT81,$D$1:$BL$1,0),FALSE)))</f>
        <v>0</v>
      </c>
      <c r="BU82" s="73">
        <f>IF(BU81="None",0,SUM(VLOOKUP($D$5,$D$2:$BL$18,MATCH(BU81,$D$1:$BL$1,0),FALSE)))</f>
        <v>0</v>
      </c>
      <c r="BV82" s="73">
        <f>IF(BV81="None",0,SUM(VLOOKUP($D$6,$D$2:$BL$18,MATCH(BV81,$D$1:$BL$1,0),FALSE)))</f>
        <v>0</v>
      </c>
      <c r="BW82" s="73">
        <f>IF(BW81="None",0,SUM(VLOOKUP($D$7,$D$2:$BL$18,MATCH(BW81,$D$1:$BL$1,0),FALSE)))</f>
        <v>0</v>
      </c>
      <c r="BX82" s="73">
        <f>IF(BX81="None",0,SUM(VLOOKUP($D$8,$D$2:$BL$18,MATCH(BX81,$D$1:$BL$1,0),FALSE)))</f>
        <v>0</v>
      </c>
      <c r="BY82" s="73">
        <f>IF(BY81="None",0,SUM(VLOOKUP($D$9,$D$2:$BL$18,MATCH(BY81,$D$1:$BL$1,0),FALSE)))</f>
        <v>0</v>
      </c>
      <c r="BZ82" s="73">
        <f>IF(BZ81="None",0,SUM(VLOOKUP($D$10,$D$2:$BL$18,MATCH(BZ81,$D$1:$BL$1,0),FALSE)))</f>
        <v>0</v>
      </c>
      <c r="CA82" s="73">
        <f>IF(CA81="None",0,SUM(VLOOKUP($D$11,$D$2:$BL$18,MATCH(CA81,$D$1:$BL$1,0),FALSE)))</f>
        <v>0</v>
      </c>
      <c r="CB82" s="73">
        <f>IF(CB81="None",0,SUM(VLOOKUP($D$12,$D$2:$BL$18,MATCH(CB81,$D$1:$BL$1,0),FALSE)))</f>
        <v>0</v>
      </c>
      <c r="CC82" s="73">
        <f>IF(CC81="None",0,SUM(VLOOKUP($D$13,$D$2:$BL$18,MATCH(CC81,$D$1:$BL$1,0),FALSE)))</f>
        <v>0</v>
      </c>
      <c r="CD82" s="73">
        <f>IF(CD81="None",0,SUM(VLOOKUP($D$14,$D$2:$BL$18,MATCH(CD81,$D$1:$BL$1,0),FALSE)))</f>
        <v>0</v>
      </c>
      <c r="CE82" s="73">
        <f>IF(CE81="None",0,SUM(VLOOKUP($D$15,$D$2:$BL$18,MATCH(CE81,$D$1:$BL$1,0),FALSE)))</f>
        <v>0</v>
      </c>
      <c r="CF82" s="73">
        <f>IF(CF81="None",0,SUM(VLOOKUP($D$16,$D$2:$BL$18,MATCH(CF81,$D$1:$BL$1,0),FALSE)))</f>
        <v>0</v>
      </c>
      <c r="CG82" s="73">
        <f>IF(CG81="None",0,SUM(VLOOKUP($D$17,$D$2:$BL$18,MATCH(CG81,$D$1:$BL$1,0),FALSE)))</f>
        <v>0</v>
      </c>
      <c r="CH82" s="63">
        <f>IF(CH81="None",0,SUM(VLOOKUP($D$18,$D$2:$BL$18,MATCH(CH81,$D$1:$BL$1,0),FALSE)))</f>
        <v>44</v>
      </c>
      <c r="CI82" s="1" t="s">
        <v>82</v>
      </c>
      <c r="CJ82" s="68">
        <f>COUNTIF(CJ61:CJ80,"&lt;&gt;0")-10</f>
        <v>1</v>
      </c>
      <c r="CK82" s="27" t="s">
        <v>82</v>
      </c>
      <c r="CL82" s="66">
        <f>COUNTIF(CL61:CL80,"&lt;&gt;0")</f>
        <v>5</v>
      </c>
      <c r="CM82" s="67">
        <f>COUNTIF(CM61:CM80,"&lt;&gt;0")</f>
        <v>1</v>
      </c>
      <c r="CN82" s="68">
        <f>COUNTIF(CN61:CN80,"&lt;&gt;0")</f>
        <v>2</v>
      </c>
      <c r="CV82" s="1" t="s">
        <v>82</v>
      </c>
      <c r="CW82" s="68">
        <f>COUNTIF(CW61:CW80,"&lt;&gt;0")-10</f>
        <v>3</v>
      </c>
      <c r="CX82" s="27" t="s">
        <v>82</v>
      </c>
      <c r="CY82" s="66">
        <f>COUNTIF(CY61:CY80,"&lt;&gt;0")</f>
        <v>11</v>
      </c>
      <c r="CZ82" s="67">
        <f>COUNTIF(CZ61:CZ80,"&lt;&gt;0")</f>
        <v>3</v>
      </c>
      <c r="DA82" s="68">
        <f>COUNTIF(DA61:DA80,"&lt;&gt;0")</f>
        <v>4</v>
      </c>
    </row>
    <row r="83" spans="4:111" ht="16.149999999999999" thickBot="1" x14ac:dyDescent="0.55000000000000004">
      <c r="D83" s="122"/>
      <c r="E83" s="74" t="s">
        <v>68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  <c r="S83" s="67">
        <v>0</v>
      </c>
      <c r="T83" s="67">
        <v>0</v>
      </c>
      <c r="U83" s="67">
        <v>0</v>
      </c>
      <c r="V83" s="68">
        <v>0</v>
      </c>
      <c r="W83" s="71" t="s">
        <v>0</v>
      </c>
      <c r="X83" s="63">
        <f>SUM(X61:X80)</f>
        <v>17</v>
      </c>
      <c r="Y83" s="61" t="s">
        <v>0</v>
      </c>
      <c r="Z83" s="72">
        <f>SUM(Z61:Z80)</f>
        <v>85</v>
      </c>
      <c r="AA83" s="73">
        <f>SUM(AA61:AA80)</f>
        <v>17</v>
      </c>
      <c r="AB83" s="63">
        <f>SUM(AB61:AB80)</f>
        <v>2</v>
      </c>
      <c r="AJ83" s="122"/>
      <c r="AK83" s="74" t="s">
        <v>68</v>
      </c>
      <c r="AL83" s="67">
        <v>0</v>
      </c>
      <c r="AM83" s="67">
        <v>0</v>
      </c>
      <c r="AN83" s="67">
        <v>0</v>
      </c>
      <c r="AO83" s="67">
        <v>0</v>
      </c>
      <c r="AP83" s="67">
        <v>0</v>
      </c>
      <c r="AQ83" s="67">
        <v>0</v>
      </c>
      <c r="AR83" s="67">
        <v>0</v>
      </c>
      <c r="AS83" s="67">
        <v>0</v>
      </c>
      <c r="AT83" s="67">
        <v>0</v>
      </c>
      <c r="AU83" s="67">
        <v>0</v>
      </c>
      <c r="AV83" s="67">
        <v>0</v>
      </c>
      <c r="AW83" s="67">
        <v>0</v>
      </c>
      <c r="AX83" s="67">
        <v>0</v>
      </c>
      <c r="AY83" s="67">
        <v>0</v>
      </c>
      <c r="AZ83" s="67">
        <v>0</v>
      </c>
      <c r="BA83" s="67">
        <v>0</v>
      </c>
      <c r="BB83" s="68">
        <v>0</v>
      </c>
      <c r="BC83" s="71" t="s">
        <v>0</v>
      </c>
      <c r="BD83" s="63">
        <f>SUM(BD61:BD80)</f>
        <v>17</v>
      </c>
      <c r="BE83" s="61" t="s">
        <v>0</v>
      </c>
      <c r="BF83" s="72">
        <f>SUM(BF61:BF80)</f>
        <v>85</v>
      </c>
      <c r="BG83" s="73">
        <f>SUM(BG61:BG80)</f>
        <v>17</v>
      </c>
      <c r="BH83" s="63">
        <f>SUM(BH61:BH80)</f>
        <v>2</v>
      </c>
      <c r="BP83" s="122"/>
      <c r="BQ83" s="74" t="s">
        <v>68</v>
      </c>
      <c r="BR83" s="67">
        <v>0</v>
      </c>
      <c r="BS83" s="67">
        <v>0</v>
      </c>
      <c r="BT83" s="67">
        <v>0</v>
      </c>
      <c r="BU83" s="67">
        <v>0</v>
      </c>
      <c r="BV83" s="67">
        <v>0</v>
      </c>
      <c r="BW83" s="67">
        <v>0</v>
      </c>
      <c r="BX83" s="67">
        <v>0</v>
      </c>
      <c r="BY83" s="67">
        <v>0</v>
      </c>
      <c r="BZ83" s="67">
        <v>0</v>
      </c>
      <c r="CA83" s="67">
        <v>0</v>
      </c>
      <c r="CB83" s="67">
        <v>0</v>
      </c>
      <c r="CC83" s="67">
        <v>0</v>
      </c>
      <c r="CD83" s="67">
        <v>0</v>
      </c>
      <c r="CE83" s="67">
        <v>0</v>
      </c>
      <c r="CF83" s="67">
        <v>0</v>
      </c>
      <c r="CG83" s="67">
        <v>0</v>
      </c>
      <c r="CH83" s="68">
        <v>0</v>
      </c>
      <c r="CI83" s="71" t="s">
        <v>0</v>
      </c>
      <c r="CJ83" s="63">
        <f>SUM(CJ61:CJ80)</f>
        <v>17</v>
      </c>
      <c r="CK83" s="61" t="s">
        <v>0</v>
      </c>
      <c r="CL83" s="72">
        <f>SUM(CL61:CL80)</f>
        <v>85</v>
      </c>
      <c r="CM83" s="73">
        <f>SUM(CM61:CM80)</f>
        <v>17</v>
      </c>
      <c r="CN83" s="63">
        <f>SUM(CN61:CN80)</f>
        <v>2</v>
      </c>
      <c r="CV83" s="71" t="s">
        <v>0</v>
      </c>
      <c r="CW83" s="63">
        <f>SUM(CW61:CW80)</f>
        <v>51</v>
      </c>
      <c r="CX83" s="61" t="s">
        <v>0</v>
      </c>
      <c r="CY83" s="72">
        <f>SUM(CY61:CY80)</f>
        <v>255</v>
      </c>
      <c r="CZ83" s="73">
        <f>SUM(CZ61:CZ80)</f>
        <v>51</v>
      </c>
      <c r="DA83" s="63">
        <f>SUM(DA61:DA80)</f>
        <v>6</v>
      </c>
    </row>
    <row r="84" spans="4:111" ht="16.149999999999999" thickBot="1" x14ac:dyDescent="0.55000000000000004">
      <c r="D84" s="122"/>
      <c r="E84" s="82" t="s">
        <v>58</v>
      </c>
      <c r="F84" s="73">
        <f t="shared" ref="F84" si="174">SUM(F83*-10)</f>
        <v>0</v>
      </c>
      <c r="G84" s="73">
        <f t="shared" ref="G84" si="175">SUM(G83*-10)</f>
        <v>0</v>
      </c>
      <c r="H84" s="73">
        <f t="shared" ref="H84" si="176">SUM(H83*-10)</f>
        <v>0</v>
      </c>
      <c r="I84" s="73">
        <f t="shared" ref="I84" si="177">SUM(I83*-10)</f>
        <v>0</v>
      </c>
      <c r="J84" s="73">
        <f t="shared" ref="J84" si="178">SUM(J83*-10)</f>
        <v>0</v>
      </c>
      <c r="K84" s="73">
        <f t="shared" ref="K84" si="179">SUM(K83*-10)</f>
        <v>0</v>
      </c>
      <c r="L84" s="73">
        <f t="shared" ref="L84" si="180">SUM(L83*-10)</f>
        <v>0</v>
      </c>
      <c r="M84" s="73">
        <f t="shared" ref="M84" si="181">SUM(M83*-10)</f>
        <v>0</v>
      </c>
      <c r="N84" s="73">
        <f t="shared" ref="N84" si="182">SUM(N83*-10)</f>
        <v>0</v>
      </c>
      <c r="O84" s="73">
        <f t="shared" ref="O84" si="183">SUM(O83*-10)</f>
        <v>0</v>
      </c>
      <c r="P84" s="73">
        <f t="shared" ref="P84" si="184">SUM(P83*-10)</f>
        <v>0</v>
      </c>
      <c r="Q84" s="73">
        <f t="shared" ref="Q84" si="185">SUM(Q83*-10)</f>
        <v>0</v>
      </c>
      <c r="R84" s="73">
        <f t="shared" ref="R84" si="186">SUM(R83*-10)</f>
        <v>0</v>
      </c>
      <c r="S84" s="73">
        <f t="shared" ref="S84" si="187">SUM(S83*-10)</f>
        <v>0</v>
      </c>
      <c r="T84" s="73">
        <f t="shared" ref="T84" si="188">SUM(T83*-10)</f>
        <v>0</v>
      </c>
      <c r="U84" s="73">
        <f t="shared" ref="U84" si="189">SUM(U83*-10)</f>
        <v>0</v>
      </c>
      <c r="V84" s="63">
        <f t="shared" ref="V84" si="190">SUM(V83*-10)</f>
        <v>0</v>
      </c>
      <c r="AJ84" s="122"/>
      <c r="AK84" s="82" t="s">
        <v>58</v>
      </c>
      <c r="AL84" s="73">
        <f t="shared" ref="AL84" si="191">SUM(AL83*-10)</f>
        <v>0</v>
      </c>
      <c r="AM84" s="73">
        <f t="shared" ref="AM84" si="192">SUM(AM83*-10)</f>
        <v>0</v>
      </c>
      <c r="AN84" s="73">
        <f t="shared" ref="AN84" si="193">SUM(AN83*-10)</f>
        <v>0</v>
      </c>
      <c r="AO84" s="73">
        <f t="shared" ref="AO84" si="194">SUM(AO83*-10)</f>
        <v>0</v>
      </c>
      <c r="AP84" s="73">
        <f t="shared" ref="AP84" si="195">SUM(AP83*-10)</f>
        <v>0</v>
      </c>
      <c r="AQ84" s="73">
        <f t="shared" ref="AQ84" si="196">SUM(AQ83*-10)</f>
        <v>0</v>
      </c>
      <c r="AR84" s="73">
        <f t="shared" ref="AR84" si="197">SUM(AR83*-10)</f>
        <v>0</v>
      </c>
      <c r="AS84" s="73">
        <f t="shared" ref="AS84" si="198">SUM(AS83*-10)</f>
        <v>0</v>
      </c>
      <c r="AT84" s="73">
        <f t="shared" ref="AT84" si="199">SUM(AT83*-10)</f>
        <v>0</v>
      </c>
      <c r="AU84" s="73">
        <f t="shared" ref="AU84" si="200">SUM(AU83*-10)</f>
        <v>0</v>
      </c>
      <c r="AV84" s="73">
        <f t="shared" ref="AV84" si="201">SUM(AV83*-10)</f>
        <v>0</v>
      </c>
      <c r="AW84" s="73">
        <f t="shared" ref="AW84" si="202">SUM(AW83*-10)</f>
        <v>0</v>
      </c>
      <c r="AX84" s="73">
        <f t="shared" ref="AX84" si="203">SUM(AX83*-10)</f>
        <v>0</v>
      </c>
      <c r="AY84" s="73">
        <f t="shared" ref="AY84" si="204">SUM(AY83*-10)</f>
        <v>0</v>
      </c>
      <c r="AZ84" s="73">
        <f t="shared" ref="AZ84" si="205">SUM(AZ83*-10)</f>
        <v>0</v>
      </c>
      <c r="BA84" s="73">
        <f t="shared" ref="BA84" si="206">SUM(BA83*-10)</f>
        <v>0</v>
      </c>
      <c r="BB84" s="63">
        <f t="shared" ref="BB84" si="207">SUM(BB83*-10)</f>
        <v>0</v>
      </c>
      <c r="BP84" s="122"/>
      <c r="BQ84" s="82" t="s">
        <v>58</v>
      </c>
      <c r="BR84" s="73">
        <f t="shared" ref="BR84" si="208">SUM(BR83*-10)</f>
        <v>0</v>
      </c>
      <c r="BS84" s="73">
        <f t="shared" ref="BS84" si="209">SUM(BS83*-10)</f>
        <v>0</v>
      </c>
      <c r="BT84" s="73">
        <f t="shared" ref="BT84" si="210">SUM(BT83*-10)</f>
        <v>0</v>
      </c>
      <c r="BU84" s="73">
        <f t="shared" ref="BU84" si="211">SUM(BU83*-10)</f>
        <v>0</v>
      </c>
      <c r="BV84" s="73">
        <f t="shared" ref="BV84" si="212">SUM(BV83*-10)</f>
        <v>0</v>
      </c>
      <c r="BW84" s="73">
        <f t="shared" ref="BW84" si="213">SUM(BW83*-10)</f>
        <v>0</v>
      </c>
      <c r="BX84" s="73">
        <f t="shared" ref="BX84" si="214">SUM(BX83*-10)</f>
        <v>0</v>
      </c>
      <c r="BY84" s="73">
        <f t="shared" ref="BY84" si="215">SUM(BY83*-10)</f>
        <v>0</v>
      </c>
      <c r="BZ84" s="73">
        <f t="shared" ref="BZ84" si="216">SUM(BZ83*-10)</f>
        <v>0</v>
      </c>
      <c r="CA84" s="73">
        <f t="shared" ref="CA84" si="217">SUM(CA83*-10)</f>
        <v>0</v>
      </c>
      <c r="CB84" s="73">
        <f t="shared" ref="CB84" si="218">SUM(CB83*-10)</f>
        <v>0</v>
      </c>
      <c r="CC84" s="73">
        <f t="shared" ref="CC84" si="219">SUM(CC83*-10)</f>
        <v>0</v>
      </c>
      <c r="CD84" s="73">
        <f t="shared" ref="CD84" si="220">SUM(CD83*-10)</f>
        <v>0</v>
      </c>
      <c r="CE84" s="73">
        <f t="shared" ref="CE84" si="221">SUM(CE83*-10)</f>
        <v>0</v>
      </c>
      <c r="CF84" s="73">
        <f t="shared" ref="CF84" si="222">SUM(CF83*-10)</f>
        <v>0</v>
      </c>
      <c r="CG84" s="73">
        <f t="shared" ref="CG84" si="223">SUM(CG83*-10)</f>
        <v>0</v>
      </c>
      <c r="CH84" s="63">
        <f t="shared" ref="CH84" si="224">SUM(CH83*-10)</f>
        <v>0</v>
      </c>
    </row>
    <row r="85" spans="4:111" ht="16.149999999999999" thickBot="1" x14ac:dyDescent="0.55000000000000004">
      <c r="D85" s="122"/>
      <c r="E85" s="74" t="s">
        <v>69</v>
      </c>
      <c r="F85" s="67">
        <f t="shared" ref="F85:V85" si="225">SUM(F62+F65+F68+F71+F74+F77+F80+(2*F82)+F84)</f>
        <v>184</v>
      </c>
      <c r="G85" s="67">
        <f t="shared" si="225"/>
        <v>70</v>
      </c>
      <c r="H85" s="67">
        <f t="shared" si="225"/>
        <v>46</v>
      </c>
      <c r="I85" s="67">
        <f t="shared" si="225"/>
        <v>180</v>
      </c>
      <c r="J85" s="67">
        <f t="shared" si="225"/>
        <v>156</v>
      </c>
      <c r="K85" s="67">
        <f t="shared" si="225"/>
        <v>93</v>
      </c>
      <c r="L85" s="67">
        <f t="shared" si="225"/>
        <v>140</v>
      </c>
      <c r="M85" s="67">
        <f t="shared" si="225"/>
        <v>157</v>
      </c>
      <c r="N85" s="67">
        <f t="shared" si="225"/>
        <v>25</v>
      </c>
      <c r="O85" s="67">
        <f t="shared" si="225"/>
        <v>108</v>
      </c>
      <c r="P85" s="67">
        <f t="shared" si="225"/>
        <v>92</v>
      </c>
      <c r="Q85" s="67">
        <f t="shared" si="225"/>
        <v>138</v>
      </c>
      <c r="R85" s="67">
        <f t="shared" si="225"/>
        <v>49</v>
      </c>
      <c r="S85" s="67">
        <f t="shared" si="225"/>
        <v>122</v>
      </c>
      <c r="T85" s="67">
        <f t="shared" si="225"/>
        <v>188</v>
      </c>
      <c r="U85" s="67">
        <f t="shared" si="225"/>
        <v>120</v>
      </c>
      <c r="V85" s="68">
        <f t="shared" si="225"/>
        <v>184</v>
      </c>
      <c r="AJ85" s="122"/>
      <c r="AK85" s="74" t="s">
        <v>69</v>
      </c>
      <c r="AL85" s="67">
        <f t="shared" ref="AL85:BB85" si="226">SUM(AL62+AL65+AL68+AL71+AL74+AL77+AL80+(2*AL82)+AL84)</f>
        <v>230</v>
      </c>
      <c r="AM85" s="67">
        <f t="shared" si="226"/>
        <v>98</v>
      </c>
      <c r="AN85" s="67">
        <f t="shared" si="226"/>
        <v>87</v>
      </c>
      <c r="AO85" s="67">
        <f t="shared" si="226"/>
        <v>91</v>
      </c>
      <c r="AP85" s="67">
        <f t="shared" si="226"/>
        <v>102</v>
      </c>
      <c r="AQ85" s="67">
        <f t="shared" si="226"/>
        <v>151</v>
      </c>
      <c r="AR85" s="67">
        <f t="shared" si="226"/>
        <v>74</v>
      </c>
      <c r="AS85" s="67">
        <f t="shared" si="226"/>
        <v>158</v>
      </c>
      <c r="AT85" s="67">
        <f t="shared" si="226"/>
        <v>68</v>
      </c>
      <c r="AU85" s="67">
        <f t="shared" si="226"/>
        <v>117</v>
      </c>
      <c r="AV85" s="67">
        <f t="shared" si="226"/>
        <v>185</v>
      </c>
      <c r="AW85" s="67">
        <f t="shared" si="226"/>
        <v>184</v>
      </c>
      <c r="AX85" s="67">
        <f t="shared" si="226"/>
        <v>155</v>
      </c>
      <c r="AY85" s="67">
        <f t="shared" si="226"/>
        <v>200</v>
      </c>
      <c r="AZ85" s="67">
        <f t="shared" si="226"/>
        <v>175</v>
      </c>
      <c r="BA85" s="67">
        <f t="shared" si="226"/>
        <v>127</v>
      </c>
      <c r="BB85" s="68">
        <f t="shared" si="226"/>
        <v>127</v>
      </c>
      <c r="BP85" s="122"/>
      <c r="BQ85" s="74" t="s">
        <v>69</v>
      </c>
      <c r="BR85" s="67">
        <f t="shared" ref="BR85:CH85" si="227">SUM(BR62+BR65+BR68+BR71+BR74+BR77+BR80+(2*BR82)+BR84)</f>
        <v>211</v>
      </c>
      <c r="BS85" s="67">
        <f t="shared" si="227"/>
        <v>143</v>
      </c>
      <c r="BT85" s="67">
        <f t="shared" si="227"/>
        <v>108</v>
      </c>
      <c r="BU85" s="67">
        <f t="shared" si="227"/>
        <v>209</v>
      </c>
      <c r="BV85" s="67">
        <f t="shared" si="227"/>
        <v>201</v>
      </c>
      <c r="BW85" s="67">
        <f t="shared" si="227"/>
        <v>107</v>
      </c>
      <c r="BX85" s="67">
        <f t="shared" si="227"/>
        <v>109</v>
      </c>
      <c r="BY85" s="67">
        <f t="shared" si="227"/>
        <v>80</v>
      </c>
      <c r="BZ85" s="67">
        <f t="shared" si="227"/>
        <v>101</v>
      </c>
      <c r="CA85" s="67">
        <f t="shared" si="227"/>
        <v>134</v>
      </c>
      <c r="CB85" s="67">
        <f t="shared" si="227"/>
        <v>90</v>
      </c>
      <c r="CC85" s="67">
        <f t="shared" si="227"/>
        <v>94</v>
      </c>
      <c r="CD85" s="67">
        <f t="shared" si="227"/>
        <v>80</v>
      </c>
      <c r="CE85" s="67">
        <f t="shared" si="227"/>
        <v>119</v>
      </c>
      <c r="CF85" s="67">
        <f t="shared" si="227"/>
        <v>200</v>
      </c>
      <c r="CG85" s="67">
        <f t="shared" si="227"/>
        <v>72</v>
      </c>
      <c r="CH85" s="68">
        <f t="shared" si="227"/>
        <v>285</v>
      </c>
      <c r="CI85" s="64" t="s">
        <v>54</v>
      </c>
      <c r="CJ85" s="27" t="str">
        <f>$D$2</f>
        <v>Austria</v>
      </c>
      <c r="CK85" s="80" t="str">
        <f>$D$3</f>
        <v>Styria</v>
      </c>
      <c r="CL85" s="80" t="str">
        <f>$D$4</f>
        <v>Hungary</v>
      </c>
      <c r="CM85" s="80" t="str">
        <f>$D$5</f>
        <v>Great Britain</v>
      </c>
      <c r="CN85" s="80" t="str">
        <f>$D$6</f>
        <v>70th Anniversary</v>
      </c>
      <c r="CO85" s="80" t="str">
        <f>$D$7</f>
        <v>Spain</v>
      </c>
      <c r="CP85" s="80" t="str">
        <f>$D$8</f>
        <v>Belgium</v>
      </c>
      <c r="CQ85" s="80" t="str">
        <f>$D$9</f>
        <v>Monza</v>
      </c>
      <c r="CR85" s="80" t="str">
        <f>$D$10</f>
        <v>Tuscany</v>
      </c>
      <c r="CS85" s="80" t="str">
        <f>$D$11</f>
        <v>Russia</v>
      </c>
      <c r="CT85" s="80" t="str">
        <f>$D$12</f>
        <v>Eifel</v>
      </c>
      <c r="CU85" s="80" t="str">
        <f>$D$13</f>
        <v>Portugal</v>
      </c>
      <c r="CV85" s="80" t="str">
        <f>$D$14</f>
        <v>Romagna</v>
      </c>
      <c r="CW85" s="80" t="str">
        <f>$D$15</f>
        <v>Turkey</v>
      </c>
      <c r="CX85" s="80" t="str">
        <f>$D$16</f>
        <v>Bahrain</v>
      </c>
      <c r="CY85" s="80" t="str">
        <f>$D$17</f>
        <v>Sakhir</v>
      </c>
      <c r="CZ85" s="74" t="str">
        <f>$D$18</f>
        <v>Abu Dhabi</v>
      </c>
    </row>
    <row r="86" spans="4:111" ht="16.149999999999999" thickBot="1" x14ac:dyDescent="0.55000000000000004">
      <c r="D86" s="123"/>
      <c r="E86" s="82" t="s">
        <v>70</v>
      </c>
      <c r="F86" s="73">
        <f>F85</f>
        <v>184</v>
      </c>
      <c r="G86" s="73">
        <f>SUM(F86+G85)</f>
        <v>254</v>
      </c>
      <c r="H86" s="73">
        <f t="shared" ref="H86" si="228">SUM(G86+H85)</f>
        <v>300</v>
      </c>
      <c r="I86" s="73">
        <f t="shared" ref="I86" si="229">SUM(H86+I85)</f>
        <v>480</v>
      </c>
      <c r="J86" s="73">
        <f t="shared" ref="J86" si="230">SUM(I86+J85)</f>
        <v>636</v>
      </c>
      <c r="K86" s="73">
        <f t="shared" ref="K86" si="231">SUM(J86+K85)</f>
        <v>729</v>
      </c>
      <c r="L86" s="73">
        <f t="shared" ref="L86" si="232">SUM(K86+L85)</f>
        <v>869</v>
      </c>
      <c r="M86" s="73">
        <f t="shared" ref="M86" si="233">SUM(L86+M85)</f>
        <v>1026</v>
      </c>
      <c r="N86" s="73">
        <f t="shared" ref="N86" si="234">SUM(M86+N85)</f>
        <v>1051</v>
      </c>
      <c r="O86" s="73">
        <f t="shared" ref="O86" si="235">SUM(N86+O85)</f>
        <v>1159</v>
      </c>
      <c r="P86" s="73">
        <f t="shared" ref="P86" si="236">SUM(O86+P85)</f>
        <v>1251</v>
      </c>
      <c r="Q86" s="73">
        <f t="shared" ref="Q86" si="237">SUM(P86+Q85)</f>
        <v>1389</v>
      </c>
      <c r="R86" s="73">
        <f t="shared" ref="R86" si="238">SUM(Q86+R85)</f>
        <v>1438</v>
      </c>
      <c r="S86" s="73">
        <f t="shared" ref="S86" si="239">SUM(R86+S85)</f>
        <v>1560</v>
      </c>
      <c r="T86" s="73">
        <f t="shared" ref="T86" si="240">SUM(S86+T85)</f>
        <v>1748</v>
      </c>
      <c r="U86" s="73">
        <f t="shared" ref="U86" si="241">SUM(T86+U85)</f>
        <v>1868</v>
      </c>
      <c r="V86" s="63">
        <f t="shared" ref="V86" si="242">SUM(U86+V85)</f>
        <v>2052</v>
      </c>
      <c r="AJ86" s="123"/>
      <c r="AK86" s="82" t="s">
        <v>70</v>
      </c>
      <c r="AL86" s="73">
        <f>AL85</f>
        <v>230</v>
      </c>
      <c r="AM86" s="73">
        <f>SUM(AL86+AM85)</f>
        <v>328</v>
      </c>
      <c r="AN86" s="73">
        <f t="shared" ref="AN86" si="243">SUM(AM86+AN85)</f>
        <v>415</v>
      </c>
      <c r="AO86" s="73">
        <f t="shared" ref="AO86" si="244">SUM(AN86+AO85)</f>
        <v>506</v>
      </c>
      <c r="AP86" s="73">
        <f t="shared" ref="AP86" si="245">SUM(AO86+AP85)</f>
        <v>608</v>
      </c>
      <c r="AQ86" s="73">
        <f t="shared" ref="AQ86" si="246">SUM(AP86+AQ85)</f>
        <v>759</v>
      </c>
      <c r="AR86" s="73">
        <f t="shared" ref="AR86" si="247">SUM(AQ86+AR85)</f>
        <v>833</v>
      </c>
      <c r="AS86" s="73">
        <f t="shared" ref="AS86" si="248">SUM(AR86+AS85)</f>
        <v>991</v>
      </c>
      <c r="AT86" s="73">
        <f t="shared" ref="AT86" si="249">SUM(AS86+AT85)</f>
        <v>1059</v>
      </c>
      <c r="AU86" s="73">
        <f t="shared" ref="AU86" si="250">SUM(AT86+AU85)</f>
        <v>1176</v>
      </c>
      <c r="AV86" s="73">
        <f t="shared" ref="AV86" si="251">SUM(AU86+AV85)</f>
        <v>1361</v>
      </c>
      <c r="AW86" s="73">
        <f t="shared" ref="AW86" si="252">SUM(AV86+AW85)</f>
        <v>1545</v>
      </c>
      <c r="AX86" s="73">
        <f t="shared" ref="AX86" si="253">SUM(AW86+AX85)</f>
        <v>1700</v>
      </c>
      <c r="AY86" s="73">
        <f t="shared" ref="AY86" si="254">SUM(AX86+AY85)</f>
        <v>1900</v>
      </c>
      <c r="AZ86" s="73">
        <f t="shared" ref="AZ86" si="255">SUM(AY86+AZ85)</f>
        <v>2075</v>
      </c>
      <c r="BA86" s="73">
        <f t="shared" ref="BA86" si="256">SUM(AZ86+BA85)</f>
        <v>2202</v>
      </c>
      <c r="BB86" s="63">
        <f t="shared" ref="BB86" si="257">SUM(BA86+BB85)</f>
        <v>2329</v>
      </c>
      <c r="BP86" s="123"/>
      <c r="BQ86" s="82" t="s">
        <v>70</v>
      </c>
      <c r="BR86" s="73">
        <f>BR85</f>
        <v>211</v>
      </c>
      <c r="BS86" s="73">
        <f>SUM(BR86+BS85)</f>
        <v>354</v>
      </c>
      <c r="BT86" s="73">
        <f t="shared" ref="BT86" si="258">SUM(BS86+BT85)</f>
        <v>462</v>
      </c>
      <c r="BU86" s="73">
        <f t="shared" ref="BU86" si="259">SUM(BT86+BU85)</f>
        <v>671</v>
      </c>
      <c r="BV86" s="73">
        <f t="shared" ref="BV86" si="260">SUM(BU86+BV85)</f>
        <v>872</v>
      </c>
      <c r="BW86" s="73">
        <f t="shared" ref="BW86" si="261">SUM(BV86+BW85)</f>
        <v>979</v>
      </c>
      <c r="BX86" s="73">
        <f t="shared" ref="BX86" si="262">SUM(BW86+BX85)</f>
        <v>1088</v>
      </c>
      <c r="BY86" s="73">
        <f t="shared" ref="BY86" si="263">SUM(BX86+BY85)</f>
        <v>1168</v>
      </c>
      <c r="BZ86" s="73">
        <f t="shared" ref="BZ86" si="264">SUM(BY86+BZ85)</f>
        <v>1269</v>
      </c>
      <c r="CA86" s="73">
        <f t="shared" ref="CA86" si="265">SUM(BZ86+CA85)</f>
        <v>1403</v>
      </c>
      <c r="CB86" s="73">
        <f t="shared" ref="CB86" si="266">SUM(CA86+CB85)</f>
        <v>1493</v>
      </c>
      <c r="CC86" s="73">
        <f t="shared" ref="CC86" si="267">SUM(CB86+CC85)</f>
        <v>1587</v>
      </c>
      <c r="CD86" s="73">
        <f t="shared" ref="CD86" si="268">SUM(CC86+CD85)</f>
        <v>1667</v>
      </c>
      <c r="CE86" s="73">
        <f t="shared" ref="CE86" si="269">SUM(CD86+CE85)</f>
        <v>1786</v>
      </c>
      <c r="CF86" s="73">
        <f t="shared" ref="CF86" si="270">SUM(CE86+CF85)</f>
        <v>1986</v>
      </c>
      <c r="CG86" s="73">
        <f t="shared" ref="CG86" si="271">SUM(CF86+CG85)</f>
        <v>2058</v>
      </c>
      <c r="CH86" s="63">
        <f t="shared" ref="CH86" si="272">SUM(CG86+CH85)</f>
        <v>2343</v>
      </c>
      <c r="CI86" s="108" t="str">
        <f>$D61</f>
        <v>Nathan Waddell</v>
      </c>
      <c r="CJ86" s="106" t="s">
        <v>85</v>
      </c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8"/>
    </row>
    <row r="87" spans="4:111" ht="16.149999999999999" thickBot="1" x14ac:dyDescent="0.55000000000000004">
      <c r="D87" s="123"/>
      <c r="E87" s="74" t="s">
        <v>71</v>
      </c>
      <c r="F87" s="67">
        <f>SUM(F85/6)</f>
        <v>30.666666666666668</v>
      </c>
      <c r="G87" s="67">
        <f t="shared" ref="G87:V87" si="273">SUM(G85/6)</f>
        <v>11.666666666666666</v>
      </c>
      <c r="H87" s="67">
        <f t="shared" si="273"/>
        <v>7.666666666666667</v>
      </c>
      <c r="I87" s="67">
        <f t="shared" si="273"/>
        <v>30</v>
      </c>
      <c r="J87" s="67">
        <f t="shared" si="273"/>
        <v>26</v>
      </c>
      <c r="K87" s="67">
        <f t="shared" si="273"/>
        <v>15.5</v>
      </c>
      <c r="L87" s="67">
        <f t="shared" si="273"/>
        <v>23.333333333333332</v>
      </c>
      <c r="M87" s="67">
        <f t="shared" si="273"/>
        <v>26.166666666666668</v>
      </c>
      <c r="N87" s="67">
        <f t="shared" si="273"/>
        <v>4.166666666666667</v>
      </c>
      <c r="O87" s="67">
        <f t="shared" si="273"/>
        <v>18</v>
      </c>
      <c r="P87" s="67">
        <f t="shared" si="273"/>
        <v>15.333333333333334</v>
      </c>
      <c r="Q87" s="67">
        <f t="shared" si="273"/>
        <v>23</v>
      </c>
      <c r="R87" s="67">
        <f t="shared" si="273"/>
        <v>8.1666666666666661</v>
      </c>
      <c r="S87" s="67">
        <f t="shared" si="273"/>
        <v>20.333333333333332</v>
      </c>
      <c r="T87" s="67">
        <f t="shared" si="273"/>
        <v>31.333333333333332</v>
      </c>
      <c r="U87" s="67">
        <f t="shared" si="273"/>
        <v>20</v>
      </c>
      <c r="V87" s="68">
        <f t="shared" si="273"/>
        <v>30.666666666666668</v>
      </c>
      <c r="AJ87" s="123"/>
      <c r="AK87" s="74" t="s">
        <v>71</v>
      </c>
      <c r="AL87" s="67">
        <f>SUM(AL85/6)</f>
        <v>38.333333333333336</v>
      </c>
      <c r="AM87" s="67">
        <f t="shared" ref="AM87:BB87" si="274">SUM(AM85/6)</f>
        <v>16.333333333333332</v>
      </c>
      <c r="AN87" s="67">
        <f t="shared" si="274"/>
        <v>14.5</v>
      </c>
      <c r="AO87" s="67">
        <f t="shared" si="274"/>
        <v>15.166666666666666</v>
      </c>
      <c r="AP87" s="67">
        <f t="shared" si="274"/>
        <v>17</v>
      </c>
      <c r="AQ87" s="67">
        <f t="shared" si="274"/>
        <v>25.166666666666668</v>
      </c>
      <c r="AR87" s="67">
        <f t="shared" si="274"/>
        <v>12.333333333333334</v>
      </c>
      <c r="AS87" s="67">
        <f t="shared" si="274"/>
        <v>26.333333333333332</v>
      </c>
      <c r="AT87" s="67">
        <f t="shared" si="274"/>
        <v>11.333333333333334</v>
      </c>
      <c r="AU87" s="67">
        <f t="shared" si="274"/>
        <v>19.5</v>
      </c>
      <c r="AV87" s="67">
        <f t="shared" si="274"/>
        <v>30.833333333333332</v>
      </c>
      <c r="AW87" s="67">
        <f t="shared" si="274"/>
        <v>30.666666666666668</v>
      </c>
      <c r="AX87" s="67">
        <f t="shared" si="274"/>
        <v>25.833333333333332</v>
      </c>
      <c r="AY87" s="67">
        <f t="shared" si="274"/>
        <v>33.333333333333336</v>
      </c>
      <c r="AZ87" s="67">
        <f t="shared" si="274"/>
        <v>29.166666666666668</v>
      </c>
      <c r="BA87" s="67">
        <f t="shared" si="274"/>
        <v>21.166666666666668</v>
      </c>
      <c r="BB87" s="68">
        <f t="shared" si="274"/>
        <v>21.166666666666668</v>
      </c>
      <c r="BP87" s="123"/>
      <c r="BQ87" s="74" t="s">
        <v>71</v>
      </c>
      <c r="BR87" s="67">
        <f>SUM(BR85/6)</f>
        <v>35.166666666666664</v>
      </c>
      <c r="BS87" s="67">
        <f t="shared" ref="BS87:CH87" si="275">SUM(BS85/6)</f>
        <v>23.833333333333332</v>
      </c>
      <c r="BT87" s="67">
        <f t="shared" si="275"/>
        <v>18</v>
      </c>
      <c r="BU87" s="67">
        <f t="shared" si="275"/>
        <v>34.833333333333336</v>
      </c>
      <c r="BV87" s="67">
        <f t="shared" si="275"/>
        <v>33.5</v>
      </c>
      <c r="BW87" s="67">
        <f t="shared" si="275"/>
        <v>17.833333333333332</v>
      </c>
      <c r="BX87" s="67">
        <f t="shared" si="275"/>
        <v>18.166666666666668</v>
      </c>
      <c r="BY87" s="67">
        <f t="shared" si="275"/>
        <v>13.333333333333334</v>
      </c>
      <c r="BZ87" s="67">
        <f t="shared" si="275"/>
        <v>16.833333333333332</v>
      </c>
      <c r="CA87" s="67">
        <f t="shared" si="275"/>
        <v>22.333333333333332</v>
      </c>
      <c r="CB87" s="67">
        <f t="shared" si="275"/>
        <v>15</v>
      </c>
      <c r="CC87" s="67">
        <f t="shared" si="275"/>
        <v>15.666666666666666</v>
      </c>
      <c r="CD87" s="67">
        <f t="shared" si="275"/>
        <v>13.333333333333334</v>
      </c>
      <c r="CE87" s="67">
        <f t="shared" si="275"/>
        <v>19.833333333333332</v>
      </c>
      <c r="CF87" s="67">
        <f t="shared" si="275"/>
        <v>33.333333333333336</v>
      </c>
      <c r="CG87" s="67">
        <f t="shared" si="275"/>
        <v>12</v>
      </c>
      <c r="CH87" s="68">
        <f t="shared" si="275"/>
        <v>47.5</v>
      </c>
      <c r="CI87" s="109" t="s">
        <v>126</v>
      </c>
      <c r="CJ87" s="72">
        <f>AVERAGE(CJ89,CJ91,CJ93)</f>
        <v>208.33333333333334</v>
      </c>
      <c r="CK87" s="73">
        <f t="shared" ref="CK87:CZ87" si="276">AVERAGE(CK89,CK91,CK93)</f>
        <v>312</v>
      </c>
      <c r="CL87" s="73">
        <f t="shared" si="276"/>
        <v>392.33333333333331</v>
      </c>
      <c r="CM87" s="73">
        <f t="shared" si="276"/>
        <v>552.33333333333337</v>
      </c>
      <c r="CN87" s="73">
        <f t="shared" si="276"/>
        <v>705.33333333333337</v>
      </c>
      <c r="CO87" s="73">
        <f t="shared" si="276"/>
        <v>822.33333333333337</v>
      </c>
      <c r="CP87" s="73">
        <f t="shared" si="276"/>
        <v>930</v>
      </c>
      <c r="CQ87" s="73">
        <f t="shared" si="276"/>
        <v>1061.6666666666667</v>
      </c>
      <c r="CR87" s="73">
        <f t="shared" si="276"/>
        <v>1126.3333333333333</v>
      </c>
      <c r="CS87" s="73">
        <f t="shared" si="276"/>
        <v>1246</v>
      </c>
      <c r="CT87" s="73">
        <f t="shared" si="276"/>
        <v>1368.3333333333333</v>
      </c>
      <c r="CU87" s="73">
        <f t="shared" si="276"/>
        <v>1507</v>
      </c>
      <c r="CV87" s="73">
        <f t="shared" si="276"/>
        <v>1601.6666666666667</v>
      </c>
      <c r="CW87" s="73">
        <f t="shared" si="276"/>
        <v>1748.6666666666667</v>
      </c>
      <c r="CX87" s="73">
        <f t="shared" si="276"/>
        <v>1936.3333333333333</v>
      </c>
      <c r="CY87" s="73">
        <f t="shared" si="276"/>
        <v>2042.6666666666667</v>
      </c>
      <c r="CZ87" s="63">
        <f t="shared" si="276"/>
        <v>2241.3333333333335</v>
      </c>
    </row>
    <row r="88" spans="4:111" ht="15.75" x14ac:dyDescent="0.5">
      <c r="D88" s="123"/>
      <c r="E88" s="81" t="s">
        <v>72</v>
      </c>
      <c r="F88" s="26">
        <f>SUM(F86/1)</f>
        <v>184</v>
      </c>
      <c r="G88" s="26">
        <f>SUM(G86/2)</f>
        <v>127</v>
      </c>
      <c r="H88" s="26">
        <f>SUM(H86/3)</f>
        <v>100</v>
      </c>
      <c r="I88" s="26">
        <f>SUM(I86/4)</f>
        <v>120</v>
      </c>
      <c r="J88" s="26">
        <f>SUM(J86/5)</f>
        <v>127.2</v>
      </c>
      <c r="K88" s="26">
        <f>SUM(K86/6)</f>
        <v>121.5</v>
      </c>
      <c r="L88" s="26">
        <f>SUM(L86/7)</f>
        <v>124.14285714285714</v>
      </c>
      <c r="M88" s="26">
        <f>SUM(M86/8)</f>
        <v>128.25</v>
      </c>
      <c r="N88" s="26">
        <f>SUM(N86/9)</f>
        <v>116.77777777777777</v>
      </c>
      <c r="O88" s="26">
        <f>SUM(O86/10)</f>
        <v>115.9</v>
      </c>
      <c r="P88" s="26">
        <f>SUM(P86/11)</f>
        <v>113.72727272727273</v>
      </c>
      <c r="Q88" s="26">
        <f>SUM(Q86/12)</f>
        <v>115.75</v>
      </c>
      <c r="R88" s="26">
        <f>SUM(R86/13)</f>
        <v>110.61538461538461</v>
      </c>
      <c r="S88" s="26">
        <f>SUM(S86/14)</f>
        <v>111.42857142857143</v>
      </c>
      <c r="T88" s="26">
        <f>SUM(T86/15)</f>
        <v>116.53333333333333</v>
      </c>
      <c r="U88" s="26">
        <f>SUM(U86/16)</f>
        <v>116.75</v>
      </c>
      <c r="V88" s="29">
        <f>SUM(V86/17)</f>
        <v>120.70588235294117</v>
      </c>
      <c r="AJ88" s="123"/>
      <c r="AK88" s="81" t="s">
        <v>72</v>
      </c>
      <c r="AL88" s="26">
        <f>SUM(AL86/1)</f>
        <v>230</v>
      </c>
      <c r="AM88" s="26">
        <f>SUM(AM86/2)</f>
        <v>164</v>
      </c>
      <c r="AN88" s="26">
        <f>SUM(AN86/3)</f>
        <v>138.33333333333334</v>
      </c>
      <c r="AO88" s="26">
        <f>SUM(AO86/4)</f>
        <v>126.5</v>
      </c>
      <c r="AP88" s="26">
        <f>SUM(AP86/5)</f>
        <v>121.6</v>
      </c>
      <c r="AQ88" s="26">
        <f>SUM(AQ86/6)</f>
        <v>126.5</v>
      </c>
      <c r="AR88" s="26">
        <f>SUM(AR86/7)</f>
        <v>119</v>
      </c>
      <c r="AS88" s="26">
        <f>SUM(AS86/8)</f>
        <v>123.875</v>
      </c>
      <c r="AT88" s="26">
        <f>SUM(AT86/9)</f>
        <v>117.66666666666667</v>
      </c>
      <c r="AU88" s="26">
        <f>SUM(AU86/10)</f>
        <v>117.6</v>
      </c>
      <c r="AV88" s="26">
        <f>SUM(AV86/11)</f>
        <v>123.72727272727273</v>
      </c>
      <c r="AW88" s="26">
        <f>SUM(AW86/12)</f>
        <v>128.75</v>
      </c>
      <c r="AX88" s="26">
        <f>SUM(AX86/13)</f>
        <v>130.76923076923077</v>
      </c>
      <c r="AY88" s="26">
        <f>SUM(AY86/14)</f>
        <v>135.71428571428572</v>
      </c>
      <c r="AZ88" s="26">
        <f>SUM(AZ86/15)</f>
        <v>138.33333333333334</v>
      </c>
      <c r="BA88" s="26">
        <f>SUM(BA86/16)</f>
        <v>137.625</v>
      </c>
      <c r="BB88" s="29">
        <f>SUM(BB86/17)</f>
        <v>137</v>
      </c>
      <c r="BP88" s="123"/>
      <c r="BQ88" s="81" t="s">
        <v>72</v>
      </c>
      <c r="BR88" s="26">
        <f>SUM(BR86/1)</f>
        <v>211</v>
      </c>
      <c r="BS88" s="26">
        <f>SUM(BS86/2)</f>
        <v>177</v>
      </c>
      <c r="BT88" s="26">
        <f>SUM(BT86/3)</f>
        <v>154</v>
      </c>
      <c r="BU88" s="26">
        <f>SUM(BU86/4)</f>
        <v>167.75</v>
      </c>
      <c r="BV88" s="26">
        <f>SUM(BV86/5)</f>
        <v>174.4</v>
      </c>
      <c r="BW88" s="26">
        <f>SUM(BW86/6)</f>
        <v>163.16666666666666</v>
      </c>
      <c r="BX88" s="26">
        <f>SUM(BX86/7)</f>
        <v>155.42857142857142</v>
      </c>
      <c r="BY88" s="26">
        <f>SUM(BY86/8)</f>
        <v>146</v>
      </c>
      <c r="BZ88" s="26">
        <f>SUM(BZ86/9)</f>
        <v>141</v>
      </c>
      <c r="CA88" s="26">
        <f>SUM(CA86/10)</f>
        <v>140.30000000000001</v>
      </c>
      <c r="CB88" s="26">
        <f>SUM(CB86/11)</f>
        <v>135.72727272727272</v>
      </c>
      <c r="CC88" s="26">
        <f>SUM(CC86/12)</f>
        <v>132.25</v>
      </c>
      <c r="CD88" s="26">
        <f>SUM(CD86/13)</f>
        <v>128.23076923076923</v>
      </c>
      <c r="CE88" s="26">
        <f>SUM(CE86/14)</f>
        <v>127.57142857142857</v>
      </c>
      <c r="CF88" s="26">
        <f>SUM(CF86/15)</f>
        <v>132.4</v>
      </c>
      <c r="CG88" s="26">
        <f>SUM(CG86/16)</f>
        <v>128.625</v>
      </c>
      <c r="CH88" s="29">
        <f>SUM(CH86/17)</f>
        <v>137.8235294117647</v>
      </c>
      <c r="CI88" s="92" t="s">
        <v>57</v>
      </c>
      <c r="CJ88" s="110" t="s">
        <v>80</v>
      </c>
      <c r="CK88" s="76"/>
      <c r="CL88" s="76"/>
      <c r="CM88" s="76"/>
      <c r="CN88" s="76"/>
      <c r="CO88" s="76"/>
      <c r="CP88" s="76"/>
      <c r="CQ88" s="76"/>
      <c r="CR88" s="76"/>
      <c r="CS88" s="76"/>
      <c r="CT88" s="76"/>
      <c r="CU88" s="76"/>
      <c r="CV88" s="76"/>
      <c r="CW88" s="76"/>
      <c r="CX88" s="76"/>
      <c r="CY88" s="76"/>
      <c r="CZ88" s="29"/>
    </row>
    <row r="89" spans="4:111" ht="16.149999999999999" thickBot="1" x14ac:dyDescent="0.55000000000000004">
      <c r="D89" s="123"/>
      <c r="E89" s="82" t="s">
        <v>73</v>
      </c>
      <c r="F89" s="73">
        <f t="shared" ref="F89:V89" si="277">SUM(F62,F65,F68,F71,F74, F80,F82)/5</f>
        <v>27.4</v>
      </c>
      <c r="G89" s="73">
        <f t="shared" si="277"/>
        <v>7.8</v>
      </c>
      <c r="H89" s="73">
        <f t="shared" si="277"/>
        <v>7.2</v>
      </c>
      <c r="I89" s="73">
        <f t="shared" si="277"/>
        <v>32.4</v>
      </c>
      <c r="J89" s="73">
        <f t="shared" si="277"/>
        <v>29</v>
      </c>
      <c r="K89" s="73">
        <f t="shared" si="277"/>
        <v>14.2</v>
      </c>
      <c r="L89" s="73">
        <f t="shared" si="277"/>
        <v>23.2</v>
      </c>
      <c r="M89" s="73">
        <f t="shared" si="277"/>
        <v>19</v>
      </c>
      <c r="N89" s="73">
        <f t="shared" si="277"/>
        <v>-0.2</v>
      </c>
      <c r="O89" s="73">
        <f t="shared" si="277"/>
        <v>20.6</v>
      </c>
      <c r="P89" s="73">
        <f t="shared" si="277"/>
        <v>12.2</v>
      </c>
      <c r="Q89" s="73">
        <f t="shared" si="277"/>
        <v>23.6</v>
      </c>
      <c r="R89" s="73">
        <f t="shared" si="277"/>
        <v>4</v>
      </c>
      <c r="S89" s="73">
        <f t="shared" si="277"/>
        <v>16.399999999999999</v>
      </c>
      <c r="T89" s="73">
        <f t="shared" si="277"/>
        <v>25.4</v>
      </c>
      <c r="U89" s="73">
        <f t="shared" si="277"/>
        <v>15.8</v>
      </c>
      <c r="V89" s="63">
        <f t="shared" si="277"/>
        <v>26.8</v>
      </c>
      <c r="AJ89" s="123"/>
      <c r="AK89" s="82" t="s">
        <v>73</v>
      </c>
      <c r="AL89" s="73">
        <f t="shared" ref="AL89:BB89" si="278">SUM(AL62,AL65,AL68,AL71,AL74, AL80,AL82)/5</f>
        <v>32.200000000000003</v>
      </c>
      <c r="AM89" s="73">
        <f t="shared" si="278"/>
        <v>18.399999999999999</v>
      </c>
      <c r="AN89" s="73">
        <f t="shared" si="278"/>
        <v>14.4</v>
      </c>
      <c r="AO89" s="73">
        <f t="shared" si="278"/>
        <v>11.4</v>
      </c>
      <c r="AP89" s="73">
        <f t="shared" si="278"/>
        <v>14.6</v>
      </c>
      <c r="AQ89" s="73">
        <f t="shared" si="278"/>
        <v>25.8</v>
      </c>
      <c r="AR89" s="73">
        <f t="shared" si="278"/>
        <v>13.4</v>
      </c>
      <c r="AS89" s="73">
        <f t="shared" si="278"/>
        <v>31</v>
      </c>
      <c r="AT89" s="73">
        <f t="shared" si="278"/>
        <v>9.6</v>
      </c>
      <c r="AU89" s="73">
        <f t="shared" si="278"/>
        <v>18.600000000000001</v>
      </c>
      <c r="AV89" s="73">
        <f t="shared" si="278"/>
        <v>34.200000000000003</v>
      </c>
      <c r="AW89" s="73">
        <f t="shared" si="278"/>
        <v>29.4</v>
      </c>
      <c r="AX89" s="73">
        <f t="shared" si="278"/>
        <v>25.2</v>
      </c>
      <c r="AY89" s="73">
        <f t="shared" si="278"/>
        <v>29.4</v>
      </c>
      <c r="AZ89" s="73">
        <f t="shared" si="278"/>
        <v>33.200000000000003</v>
      </c>
      <c r="BA89" s="73">
        <f t="shared" si="278"/>
        <v>22.4</v>
      </c>
      <c r="BB89" s="63">
        <f t="shared" si="278"/>
        <v>18.600000000000001</v>
      </c>
      <c r="BP89" s="123"/>
      <c r="BQ89" s="82" t="s">
        <v>73</v>
      </c>
      <c r="BR89" s="73">
        <f t="shared" ref="BR89:CH89" si="279">SUM(BR62,BR65,BR68,BR71,BR74, BR80,BR82)/5</f>
        <v>31.8</v>
      </c>
      <c r="BS89" s="73">
        <f t="shared" si="279"/>
        <v>18.600000000000001</v>
      </c>
      <c r="BT89" s="73">
        <f t="shared" si="279"/>
        <v>9.8000000000000007</v>
      </c>
      <c r="BU89" s="73">
        <f t="shared" si="279"/>
        <v>30.4</v>
      </c>
      <c r="BV89" s="73">
        <f t="shared" si="279"/>
        <v>27</v>
      </c>
      <c r="BW89" s="73">
        <f t="shared" si="279"/>
        <v>13.2</v>
      </c>
      <c r="BX89" s="73">
        <f t="shared" si="279"/>
        <v>10.199999999999999</v>
      </c>
      <c r="BY89" s="73">
        <f t="shared" si="279"/>
        <v>15</v>
      </c>
      <c r="BZ89" s="73">
        <f t="shared" si="279"/>
        <v>12.4</v>
      </c>
      <c r="CA89" s="73">
        <f t="shared" si="279"/>
        <v>16.399999999999999</v>
      </c>
      <c r="CB89" s="73">
        <f t="shared" si="279"/>
        <v>9.8000000000000007</v>
      </c>
      <c r="CC89" s="73">
        <f t="shared" si="279"/>
        <v>13.6</v>
      </c>
      <c r="CD89" s="73">
        <f t="shared" si="279"/>
        <v>13</v>
      </c>
      <c r="CE89" s="73">
        <f t="shared" si="279"/>
        <v>19</v>
      </c>
      <c r="CF89" s="73">
        <f t="shared" si="279"/>
        <v>28</v>
      </c>
      <c r="CG89" s="73">
        <f t="shared" si="279"/>
        <v>8</v>
      </c>
      <c r="CH89" s="63">
        <f t="shared" si="279"/>
        <v>35.6</v>
      </c>
      <c r="CI89" s="94" t="str">
        <f>$D63</f>
        <v>Force India 1</v>
      </c>
      <c r="CJ89" s="72">
        <f>F86</f>
        <v>184</v>
      </c>
      <c r="CK89" s="73">
        <f t="shared" ref="CK89" si="280">G86</f>
        <v>254</v>
      </c>
      <c r="CL89" s="73">
        <f t="shared" ref="CL89" si="281">H86</f>
        <v>300</v>
      </c>
      <c r="CM89" s="73">
        <f t="shared" ref="CM89" si="282">I86</f>
        <v>480</v>
      </c>
      <c r="CN89" s="73">
        <f t="shared" ref="CN89" si="283">J86</f>
        <v>636</v>
      </c>
      <c r="CO89" s="73">
        <f t="shared" ref="CO89" si="284">K86</f>
        <v>729</v>
      </c>
      <c r="CP89" s="73">
        <f t="shared" ref="CP89" si="285">L86</f>
        <v>869</v>
      </c>
      <c r="CQ89" s="73">
        <f t="shared" ref="CQ89" si="286">M86</f>
        <v>1026</v>
      </c>
      <c r="CR89" s="73">
        <f t="shared" ref="CR89" si="287">N86</f>
        <v>1051</v>
      </c>
      <c r="CS89" s="73">
        <f t="shared" ref="CS89" si="288">O86</f>
        <v>1159</v>
      </c>
      <c r="CT89" s="73">
        <f t="shared" ref="CT89" si="289">P86</f>
        <v>1251</v>
      </c>
      <c r="CU89" s="73">
        <f t="shared" ref="CU89" si="290">Q86</f>
        <v>1389</v>
      </c>
      <c r="CV89" s="73">
        <f t="shared" ref="CV89" si="291">R86</f>
        <v>1438</v>
      </c>
      <c r="CW89" s="73">
        <f t="shared" ref="CW89" si="292">S86</f>
        <v>1560</v>
      </c>
      <c r="CX89" s="73">
        <f t="shared" ref="CX89" si="293">T86</f>
        <v>1748</v>
      </c>
      <c r="CY89" s="73">
        <f t="shared" ref="CY89" si="294">U86</f>
        <v>1868</v>
      </c>
      <c r="CZ89" s="63">
        <f t="shared" ref="CZ89" si="295">V86</f>
        <v>2052</v>
      </c>
    </row>
    <row r="90" spans="4:111" ht="15.75" x14ac:dyDescent="0.5">
      <c r="D90" s="123"/>
      <c r="E90" s="74" t="s">
        <v>74</v>
      </c>
      <c r="F90" s="66">
        <f>SUM(F63,F66,F69,F72,F75,F78)</f>
        <v>99.600000000000009</v>
      </c>
      <c r="G90" s="67">
        <f t="shared" ref="G90:V90" si="296">SUM(G63,G66,G69,G72,G75,G78)</f>
        <v>38.5</v>
      </c>
      <c r="H90" s="67">
        <f t="shared" si="296"/>
        <v>38.900000000000006</v>
      </c>
      <c r="I90" s="67">
        <f t="shared" si="296"/>
        <v>38.9</v>
      </c>
      <c r="J90" s="67">
        <f t="shared" si="296"/>
        <v>100.9</v>
      </c>
      <c r="K90" s="67">
        <f t="shared" si="296"/>
        <v>39</v>
      </c>
      <c r="L90" s="67">
        <f t="shared" si="296"/>
        <v>100.80000000000001</v>
      </c>
      <c r="M90" s="67">
        <f t="shared" si="296"/>
        <v>100.80000000000001</v>
      </c>
      <c r="N90" s="67">
        <f t="shared" si="296"/>
        <v>101.10000000000001</v>
      </c>
      <c r="O90" s="67">
        <f t="shared" si="296"/>
        <v>101.10000000000001</v>
      </c>
      <c r="P90" s="67">
        <f t="shared" si="296"/>
        <v>101.10000000000001</v>
      </c>
      <c r="Q90" s="67">
        <f t="shared" si="296"/>
        <v>101</v>
      </c>
      <c r="R90" s="67">
        <f t="shared" si="296"/>
        <v>100.80000000000001</v>
      </c>
      <c r="S90" s="67">
        <f t="shared" si="296"/>
        <v>100.9</v>
      </c>
      <c r="T90" s="67">
        <f t="shared" si="296"/>
        <v>101</v>
      </c>
      <c r="U90" s="67">
        <f t="shared" si="296"/>
        <v>101.1</v>
      </c>
      <c r="V90" s="68">
        <f t="shared" si="296"/>
        <v>101.1</v>
      </c>
      <c r="AJ90" s="123"/>
      <c r="AK90" s="74" t="s">
        <v>74</v>
      </c>
      <c r="AL90" s="66">
        <f>SUM(AL63,AL66,AL69,AL72,AL75,AL78)</f>
        <v>99.699999999999989</v>
      </c>
      <c r="AM90" s="67">
        <f t="shared" ref="AM90:BB90" si="297">SUM(AM63,AM66,AM69,AM72,AM75,AM78)</f>
        <v>40.9</v>
      </c>
      <c r="AN90" s="67">
        <f t="shared" si="297"/>
        <v>41</v>
      </c>
      <c r="AO90" s="67">
        <f t="shared" si="297"/>
        <v>41.1</v>
      </c>
      <c r="AP90" s="67">
        <f t="shared" si="297"/>
        <v>99.600000000000009</v>
      </c>
      <c r="AQ90" s="67">
        <f t="shared" si="297"/>
        <v>41.2</v>
      </c>
      <c r="AR90" s="67">
        <f t="shared" si="297"/>
        <v>99.7</v>
      </c>
      <c r="AS90" s="67">
        <f t="shared" si="297"/>
        <v>99.7</v>
      </c>
      <c r="AT90" s="67">
        <f t="shared" si="297"/>
        <v>99.9</v>
      </c>
      <c r="AU90" s="67">
        <f t="shared" si="297"/>
        <v>99.9</v>
      </c>
      <c r="AV90" s="67">
        <f t="shared" si="297"/>
        <v>99.9</v>
      </c>
      <c r="AW90" s="67">
        <f t="shared" si="297"/>
        <v>99.800000000000011</v>
      </c>
      <c r="AX90" s="67">
        <f t="shared" si="297"/>
        <v>99.7</v>
      </c>
      <c r="AY90" s="67">
        <f t="shared" si="297"/>
        <v>99.8</v>
      </c>
      <c r="AZ90" s="67">
        <f t="shared" si="297"/>
        <v>99.9</v>
      </c>
      <c r="BA90" s="67">
        <f t="shared" si="297"/>
        <v>99.800000000000011</v>
      </c>
      <c r="BB90" s="68">
        <f t="shared" si="297"/>
        <v>99.800000000000011</v>
      </c>
      <c r="BP90" s="123"/>
      <c r="BQ90" s="74" t="s">
        <v>74</v>
      </c>
      <c r="BR90" s="66">
        <f>SUM(BR63,BR66,BR69,BR72,BR75,BR78)</f>
        <v>101</v>
      </c>
      <c r="BS90" s="67">
        <f t="shared" ref="BS90:CH90" si="298">SUM(BS63,BS66,BS69,BS72,BS75,BS78)</f>
        <v>44.4</v>
      </c>
      <c r="BT90" s="67">
        <f t="shared" si="298"/>
        <v>44.800000000000004</v>
      </c>
      <c r="BU90" s="67">
        <f t="shared" si="298"/>
        <v>44.8</v>
      </c>
      <c r="BV90" s="67">
        <f t="shared" si="298"/>
        <v>101.60000000000001</v>
      </c>
      <c r="BW90" s="67">
        <f t="shared" si="298"/>
        <v>44.9</v>
      </c>
      <c r="BX90" s="67">
        <f t="shared" si="298"/>
        <v>101.60000000000001</v>
      </c>
      <c r="BY90" s="67">
        <f t="shared" si="298"/>
        <v>101.60000000000001</v>
      </c>
      <c r="BZ90" s="67">
        <f t="shared" si="298"/>
        <v>101.4</v>
      </c>
      <c r="CA90" s="67">
        <f t="shared" si="298"/>
        <v>101.4</v>
      </c>
      <c r="CB90" s="67">
        <f t="shared" si="298"/>
        <v>101.20000000000002</v>
      </c>
      <c r="CC90" s="67">
        <f t="shared" si="298"/>
        <v>101</v>
      </c>
      <c r="CD90" s="67">
        <f t="shared" si="298"/>
        <v>100.8</v>
      </c>
      <c r="CE90" s="67">
        <f t="shared" si="298"/>
        <v>100.8</v>
      </c>
      <c r="CF90" s="67">
        <f t="shared" si="298"/>
        <v>100.89999999999999</v>
      </c>
      <c r="CG90" s="67">
        <f t="shared" si="298"/>
        <v>100.99999999999999</v>
      </c>
      <c r="CH90" s="68">
        <f t="shared" si="298"/>
        <v>76.599999999999994</v>
      </c>
      <c r="CI90" s="92" t="s">
        <v>57</v>
      </c>
      <c r="CJ90" s="107" t="s">
        <v>80</v>
      </c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8"/>
    </row>
    <row r="91" spans="4:111" ht="16.149999999999999" thickBot="1" x14ac:dyDescent="0.55000000000000004">
      <c r="D91" s="123"/>
      <c r="E91" s="82" t="s">
        <v>75</v>
      </c>
      <c r="F91" s="72">
        <f>F90</f>
        <v>99.600000000000009</v>
      </c>
      <c r="G91" s="73">
        <f>SUM(G90,F91)</f>
        <v>138.10000000000002</v>
      </c>
      <c r="H91" s="73">
        <f t="shared" ref="H91" si="299">H90</f>
        <v>38.900000000000006</v>
      </c>
      <c r="I91" s="73">
        <f t="shared" ref="I91" si="300">SUM(I90,H91)</f>
        <v>77.800000000000011</v>
      </c>
      <c r="J91" s="73">
        <f t="shared" ref="J91" si="301">J90</f>
        <v>100.9</v>
      </c>
      <c r="K91" s="73">
        <f t="shared" ref="K91" si="302">SUM(K90,J91)</f>
        <v>139.9</v>
      </c>
      <c r="L91" s="73">
        <f t="shared" ref="L91" si="303">L90</f>
        <v>100.80000000000001</v>
      </c>
      <c r="M91" s="73">
        <f t="shared" ref="M91" si="304">SUM(M90,L91)</f>
        <v>201.60000000000002</v>
      </c>
      <c r="N91" s="73">
        <f t="shared" ref="N91" si="305">N90</f>
        <v>101.10000000000001</v>
      </c>
      <c r="O91" s="73">
        <f t="shared" ref="O91" si="306">SUM(O90,N91)</f>
        <v>202.20000000000002</v>
      </c>
      <c r="P91" s="73">
        <f t="shared" ref="P91" si="307">P90</f>
        <v>101.10000000000001</v>
      </c>
      <c r="Q91" s="73">
        <f t="shared" ref="Q91" si="308">SUM(Q90,P91)</f>
        <v>202.10000000000002</v>
      </c>
      <c r="R91" s="73">
        <f t="shared" ref="R91" si="309">R90</f>
        <v>100.80000000000001</v>
      </c>
      <c r="S91" s="73">
        <f t="shared" ref="S91" si="310">SUM(S90,R91)</f>
        <v>201.70000000000002</v>
      </c>
      <c r="T91" s="73">
        <f t="shared" ref="T91" si="311">T90</f>
        <v>101</v>
      </c>
      <c r="U91" s="73">
        <f t="shared" ref="U91" si="312">SUM(U90,T91)</f>
        <v>202.1</v>
      </c>
      <c r="V91" s="63">
        <f t="shared" ref="V91" si="313">V90</f>
        <v>101.1</v>
      </c>
      <c r="AJ91" s="123"/>
      <c r="AK91" s="82" t="s">
        <v>75</v>
      </c>
      <c r="AL91" s="72">
        <f>AL90</f>
        <v>99.699999999999989</v>
      </c>
      <c r="AM91" s="73">
        <f>SUM(AM90,AL91)</f>
        <v>140.6</v>
      </c>
      <c r="AN91" s="73">
        <f t="shared" ref="AN91" si="314">AN90</f>
        <v>41</v>
      </c>
      <c r="AO91" s="73">
        <f t="shared" ref="AO91" si="315">SUM(AO90,AN91)</f>
        <v>82.1</v>
      </c>
      <c r="AP91" s="73">
        <f t="shared" ref="AP91" si="316">AP90</f>
        <v>99.600000000000009</v>
      </c>
      <c r="AQ91" s="73">
        <f t="shared" ref="AQ91" si="317">SUM(AQ90,AP91)</f>
        <v>140.80000000000001</v>
      </c>
      <c r="AR91" s="73">
        <f t="shared" ref="AR91" si="318">AR90</f>
        <v>99.7</v>
      </c>
      <c r="AS91" s="73">
        <f t="shared" ref="AS91" si="319">SUM(AS90,AR91)</f>
        <v>199.4</v>
      </c>
      <c r="AT91" s="73">
        <f t="shared" ref="AT91" si="320">AT90</f>
        <v>99.9</v>
      </c>
      <c r="AU91" s="73">
        <f t="shared" ref="AU91" si="321">SUM(AU90,AT91)</f>
        <v>199.8</v>
      </c>
      <c r="AV91" s="73">
        <f t="shared" ref="AV91" si="322">AV90</f>
        <v>99.9</v>
      </c>
      <c r="AW91" s="73">
        <f t="shared" ref="AW91" si="323">SUM(AW90,AV91)</f>
        <v>199.70000000000002</v>
      </c>
      <c r="AX91" s="73">
        <f t="shared" ref="AX91" si="324">AX90</f>
        <v>99.7</v>
      </c>
      <c r="AY91" s="73">
        <f t="shared" ref="AY91" si="325">SUM(AY90,AX91)</f>
        <v>199.5</v>
      </c>
      <c r="AZ91" s="73">
        <f t="shared" ref="AZ91" si="326">AZ90</f>
        <v>99.9</v>
      </c>
      <c r="BA91" s="73">
        <f t="shared" ref="BA91" si="327">SUM(BA90,AZ91)</f>
        <v>199.70000000000002</v>
      </c>
      <c r="BB91" s="63">
        <f t="shared" ref="BB91" si="328">BB90</f>
        <v>99.800000000000011</v>
      </c>
      <c r="BP91" s="123"/>
      <c r="BQ91" s="82" t="s">
        <v>75</v>
      </c>
      <c r="BR91" s="72">
        <f>BR90</f>
        <v>101</v>
      </c>
      <c r="BS91" s="73">
        <f>SUM(BS90,BR91)</f>
        <v>145.4</v>
      </c>
      <c r="BT91" s="73">
        <f t="shared" ref="BT91" si="329">BT90</f>
        <v>44.800000000000004</v>
      </c>
      <c r="BU91" s="73">
        <f t="shared" ref="BU91" si="330">SUM(BU90,BT91)</f>
        <v>89.6</v>
      </c>
      <c r="BV91" s="73">
        <f t="shared" ref="BV91" si="331">BV90</f>
        <v>101.60000000000001</v>
      </c>
      <c r="BW91" s="73">
        <f t="shared" ref="BW91" si="332">SUM(BW90,BV91)</f>
        <v>146.5</v>
      </c>
      <c r="BX91" s="73">
        <f t="shared" ref="BX91" si="333">BX90</f>
        <v>101.60000000000001</v>
      </c>
      <c r="BY91" s="73">
        <f t="shared" ref="BY91" si="334">SUM(BY90,BX91)</f>
        <v>203.20000000000002</v>
      </c>
      <c r="BZ91" s="73">
        <f t="shared" ref="BZ91" si="335">BZ90</f>
        <v>101.4</v>
      </c>
      <c r="CA91" s="73">
        <f t="shared" ref="CA91" si="336">SUM(CA90,BZ91)</f>
        <v>202.8</v>
      </c>
      <c r="CB91" s="73">
        <f t="shared" ref="CB91" si="337">CB90</f>
        <v>101.20000000000002</v>
      </c>
      <c r="CC91" s="73">
        <f t="shared" ref="CC91" si="338">SUM(CC90,CB91)</f>
        <v>202.20000000000002</v>
      </c>
      <c r="CD91" s="73">
        <f t="shared" ref="CD91" si="339">CD90</f>
        <v>100.8</v>
      </c>
      <c r="CE91" s="73">
        <f t="shared" ref="CE91" si="340">SUM(CE90,CD91)</f>
        <v>201.6</v>
      </c>
      <c r="CF91" s="73">
        <f t="shared" ref="CF91" si="341">CF90</f>
        <v>100.89999999999999</v>
      </c>
      <c r="CG91" s="73">
        <f t="shared" ref="CG91" si="342">SUM(CG90,CF91)</f>
        <v>201.89999999999998</v>
      </c>
      <c r="CH91" s="63">
        <f t="shared" ref="CH91" si="343">CH90</f>
        <v>76.599999999999994</v>
      </c>
      <c r="CI91" s="94" t="str">
        <f>$AJ63</f>
        <v>Force India 2</v>
      </c>
      <c r="CJ91" s="72">
        <f>AL86</f>
        <v>230</v>
      </c>
      <c r="CK91" s="73">
        <f t="shared" ref="CK91" si="344">AM86</f>
        <v>328</v>
      </c>
      <c r="CL91" s="73">
        <f t="shared" ref="CL91" si="345">AN86</f>
        <v>415</v>
      </c>
      <c r="CM91" s="73">
        <f t="shared" ref="CM91" si="346">AO86</f>
        <v>506</v>
      </c>
      <c r="CN91" s="73">
        <f t="shared" ref="CN91" si="347">AP86</f>
        <v>608</v>
      </c>
      <c r="CO91" s="73">
        <f t="shared" ref="CO91" si="348">AQ86</f>
        <v>759</v>
      </c>
      <c r="CP91" s="73">
        <f t="shared" ref="CP91" si="349">AR86</f>
        <v>833</v>
      </c>
      <c r="CQ91" s="73">
        <f t="shared" ref="CQ91" si="350">AS86</f>
        <v>991</v>
      </c>
      <c r="CR91" s="73">
        <f t="shared" ref="CR91" si="351">AT86</f>
        <v>1059</v>
      </c>
      <c r="CS91" s="73">
        <f t="shared" ref="CS91" si="352">AU86</f>
        <v>1176</v>
      </c>
      <c r="CT91" s="73">
        <f t="shared" ref="CT91" si="353">AV86</f>
        <v>1361</v>
      </c>
      <c r="CU91" s="73">
        <f t="shared" ref="CU91" si="354">AW86</f>
        <v>1545</v>
      </c>
      <c r="CV91" s="73">
        <f t="shared" ref="CV91" si="355">AX86</f>
        <v>1700</v>
      </c>
      <c r="CW91" s="73">
        <f t="shared" ref="CW91" si="356">AY86</f>
        <v>1900</v>
      </c>
      <c r="CX91" s="73">
        <f t="shared" ref="CX91" si="357">AZ86</f>
        <v>2075</v>
      </c>
      <c r="CY91" s="73">
        <f t="shared" ref="CY91" si="358">BA86</f>
        <v>2202</v>
      </c>
      <c r="CZ91" s="63">
        <f t="shared" ref="CZ91" si="359">BB86</f>
        <v>2329</v>
      </c>
    </row>
    <row r="92" spans="4:111" ht="15.75" x14ac:dyDescent="0.5">
      <c r="D92" s="123"/>
      <c r="E92" s="74" t="s">
        <v>76</v>
      </c>
      <c r="F92" s="66">
        <f>SUM(F90/6)</f>
        <v>16.600000000000001</v>
      </c>
      <c r="G92" s="67">
        <f t="shared" ref="G92:V92" si="360">SUM(G90/6)</f>
        <v>6.416666666666667</v>
      </c>
      <c r="H92" s="67">
        <f t="shared" si="360"/>
        <v>6.4833333333333343</v>
      </c>
      <c r="I92" s="67">
        <f t="shared" si="360"/>
        <v>6.4833333333333334</v>
      </c>
      <c r="J92" s="67">
        <f t="shared" si="360"/>
        <v>16.816666666666666</v>
      </c>
      <c r="K92" s="67">
        <f t="shared" si="360"/>
        <v>6.5</v>
      </c>
      <c r="L92" s="67">
        <f t="shared" si="360"/>
        <v>16.8</v>
      </c>
      <c r="M92" s="67">
        <f t="shared" si="360"/>
        <v>16.8</v>
      </c>
      <c r="N92" s="67">
        <f t="shared" si="360"/>
        <v>16.850000000000001</v>
      </c>
      <c r="O92" s="67">
        <f t="shared" si="360"/>
        <v>16.850000000000001</v>
      </c>
      <c r="P92" s="67">
        <f t="shared" si="360"/>
        <v>16.850000000000001</v>
      </c>
      <c r="Q92" s="67">
        <f t="shared" si="360"/>
        <v>16.833333333333332</v>
      </c>
      <c r="R92" s="67">
        <f t="shared" si="360"/>
        <v>16.8</v>
      </c>
      <c r="S92" s="67">
        <f t="shared" si="360"/>
        <v>16.816666666666666</v>
      </c>
      <c r="T92" s="67">
        <f t="shared" si="360"/>
        <v>16.833333333333332</v>
      </c>
      <c r="U92" s="67">
        <f t="shared" si="360"/>
        <v>16.849999999999998</v>
      </c>
      <c r="V92" s="68">
        <f t="shared" si="360"/>
        <v>16.849999999999998</v>
      </c>
      <c r="AJ92" s="123"/>
      <c r="AK92" s="74" t="s">
        <v>76</v>
      </c>
      <c r="AL92" s="66">
        <f>SUM(AL90/6)</f>
        <v>16.616666666666664</v>
      </c>
      <c r="AM92" s="67">
        <f t="shared" ref="AM92:BB92" si="361">SUM(AM90/6)</f>
        <v>6.8166666666666664</v>
      </c>
      <c r="AN92" s="67">
        <f t="shared" si="361"/>
        <v>6.833333333333333</v>
      </c>
      <c r="AO92" s="67">
        <f t="shared" si="361"/>
        <v>6.8500000000000005</v>
      </c>
      <c r="AP92" s="67">
        <f t="shared" si="361"/>
        <v>16.600000000000001</v>
      </c>
      <c r="AQ92" s="67">
        <f t="shared" si="361"/>
        <v>6.8666666666666671</v>
      </c>
      <c r="AR92" s="67">
        <f t="shared" si="361"/>
        <v>16.616666666666667</v>
      </c>
      <c r="AS92" s="67">
        <f t="shared" si="361"/>
        <v>16.616666666666667</v>
      </c>
      <c r="AT92" s="67">
        <f t="shared" si="361"/>
        <v>16.650000000000002</v>
      </c>
      <c r="AU92" s="67">
        <f t="shared" si="361"/>
        <v>16.650000000000002</v>
      </c>
      <c r="AV92" s="67">
        <f t="shared" si="361"/>
        <v>16.650000000000002</v>
      </c>
      <c r="AW92" s="67">
        <f t="shared" si="361"/>
        <v>16.633333333333336</v>
      </c>
      <c r="AX92" s="67">
        <f t="shared" si="361"/>
        <v>16.616666666666667</v>
      </c>
      <c r="AY92" s="67">
        <f t="shared" si="361"/>
        <v>16.633333333333333</v>
      </c>
      <c r="AZ92" s="67">
        <f t="shared" si="361"/>
        <v>16.650000000000002</v>
      </c>
      <c r="BA92" s="67">
        <f t="shared" si="361"/>
        <v>16.633333333333336</v>
      </c>
      <c r="BB92" s="68">
        <f t="shared" si="361"/>
        <v>16.633333333333336</v>
      </c>
      <c r="BP92" s="123"/>
      <c r="BQ92" s="74" t="s">
        <v>76</v>
      </c>
      <c r="BR92" s="66">
        <f>SUM(BR90/6)</f>
        <v>16.833333333333332</v>
      </c>
      <c r="BS92" s="67">
        <f t="shared" ref="BS92:CH92" si="362">SUM(BS90/6)</f>
        <v>7.3999999999999995</v>
      </c>
      <c r="BT92" s="67">
        <f t="shared" si="362"/>
        <v>7.4666666666666677</v>
      </c>
      <c r="BU92" s="67">
        <f t="shared" si="362"/>
        <v>7.4666666666666659</v>
      </c>
      <c r="BV92" s="67">
        <f t="shared" si="362"/>
        <v>16.933333333333334</v>
      </c>
      <c r="BW92" s="67">
        <f t="shared" si="362"/>
        <v>7.4833333333333334</v>
      </c>
      <c r="BX92" s="67">
        <f t="shared" si="362"/>
        <v>16.933333333333334</v>
      </c>
      <c r="BY92" s="67">
        <f t="shared" si="362"/>
        <v>16.933333333333334</v>
      </c>
      <c r="BZ92" s="67">
        <f t="shared" si="362"/>
        <v>16.900000000000002</v>
      </c>
      <c r="CA92" s="67">
        <f t="shared" si="362"/>
        <v>16.900000000000002</v>
      </c>
      <c r="CB92" s="67">
        <f t="shared" si="362"/>
        <v>16.866666666666671</v>
      </c>
      <c r="CC92" s="67">
        <f t="shared" si="362"/>
        <v>16.833333333333332</v>
      </c>
      <c r="CD92" s="67">
        <f t="shared" si="362"/>
        <v>16.8</v>
      </c>
      <c r="CE92" s="67">
        <f t="shared" si="362"/>
        <v>16.8</v>
      </c>
      <c r="CF92" s="67">
        <f t="shared" si="362"/>
        <v>16.816666666666666</v>
      </c>
      <c r="CG92" s="67">
        <f t="shared" si="362"/>
        <v>16.833333333333332</v>
      </c>
      <c r="CH92" s="68">
        <f t="shared" si="362"/>
        <v>12.766666666666666</v>
      </c>
      <c r="CI92" s="92" t="s">
        <v>57</v>
      </c>
      <c r="CJ92" s="107" t="s">
        <v>80</v>
      </c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8"/>
    </row>
    <row r="93" spans="4:111" ht="16.149999999999999" thickBot="1" x14ac:dyDescent="0.55000000000000004">
      <c r="D93" s="123"/>
      <c r="E93" s="81" t="s">
        <v>77</v>
      </c>
      <c r="F93" s="70">
        <f>SUM(F91/1)</f>
        <v>99.600000000000009</v>
      </c>
      <c r="G93" s="26">
        <f>SUM(G91/2)</f>
        <v>69.050000000000011</v>
      </c>
      <c r="H93" s="26">
        <f>SUM(H91/3)</f>
        <v>12.966666666666669</v>
      </c>
      <c r="I93" s="26">
        <f>SUM(I91/4)</f>
        <v>19.450000000000003</v>
      </c>
      <c r="J93" s="26">
        <f>SUM(J91/5)</f>
        <v>20.18</v>
      </c>
      <c r="K93" s="26">
        <f>SUM(K91/6)</f>
        <v>23.316666666666666</v>
      </c>
      <c r="L93" s="26">
        <f>SUM(L91/7)</f>
        <v>14.400000000000002</v>
      </c>
      <c r="M93" s="26">
        <f>SUM(M91/8)</f>
        <v>25.200000000000003</v>
      </c>
      <c r="N93" s="26">
        <f>SUM(N91/9)</f>
        <v>11.233333333333334</v>
      </c>
      <c r="O93" s="26">
        <f>SUM(O91/10)</f>
        <v>20.220000000000002</v>
      </c>
      <c r="P93" s="26">
        <f>SUM(P91/11)</f>
        <v>9.1909090909090914</v>
      </c>
      <c r="Q93" s="26">
        <f>SUM(Q91/12)</f>
        <v>16.841666666666669</v>
      </c>
      <c r="R93" s="26">
        <f>SUM(R91/13)</f>
        <v>7.7538461538461547</v>
      </c>
      <c r="S93" s="26">
        <f>SUM(S91/14)</f>
        <v>14.407142857142858</v>
      </c>
      <c r="T93" s="26">
        <f>SUM(T91/15)</f>
        <v>6.7333333333333334</v>
      </c>
      <c r="U93" s="26">
        <f>SUM(U91/16)</f>
        <v>12.63125</v>
      </c>
      <c r="V93" s="29">
        <f>SUM(V91/17)</f>
        <v>5.9470588235294111</v>
      </c>
      <c r="AJ93" s="123"/>
      <c r="AK93" s="81" t="s">
        <v>77</v>
      </c>
      <c r="AL93" s="70">
        <f>SUM(AL91/1)</f>
        <v>99.699999999999989</v>
      </c>
      <c r="AM93" s="26">
        <f>SUM(AM91/2)</f>
        <v>70.3</v>
      </c>
      <c r="AN93" s="26">
        <f>SUM(AN91/3)</f>
        <v>13.666666666666666</v>
      </c>
      <c r="AO93" s="26">
        <f>SUM(AO91/4)</f>
        <v>20.524999999999999</v>
      </c>
      <c r="AP93" s="26">
        <f>SUM(AP91/5)</f>
        <v>19.920000000000002</v>
      </c>
      <c r="AQ93" s="26">
        <f>SUM(AQ91/6)</f>
        <v>23.466666666666669</v>
      </c>
      <c r="AR93" s="26">
        <f>SUM(AR91/7)</f>
        <v>14.242857142857144</v>
      </c>
      <c r="AS93" s="26">
        <f>SUM(AS91/8)</f>
        <v>24.925000000000001</v>
      </c>
      <c r="AT93" s="26">
        <f>SUM(AT91/9)</f>
        <v>11.100000000000001</v>
      </c>
      <c r="AU93" s="26">
        <f>SUM(AU91/10)</f>
        <v>19.98</v>
      </c>
      <c r="AV93" s="26">
        <f>SUM(AV91/11)</f>
        <v>9.081818181818182</v>
      </c>
      <c r="AW93" s="26">
        <f>SUM(AW91/12)</f>
        <v>16.641666666666669</v>
      </c>
      <c r="AX93" s="26">
        <f>SUM(AX91/13)</f>
        <v>7.6692307692307695</v>
      </c>
      <c r="AY93" s="26">
        <f>SUM(AY91/14)</f>
        <v>14.25</v>
      </c>
      <c r="AZ93" s="26">
        <f>SUM(AZ91/15)</f>
        <v>6.66</v>
      </c>
      <c r="BA93" s="26">
        <f>SUM(BA91/16)</f>
        <v>12.481250000000001</v>
      </c>
      <c r="BB93" s="29">
        <f>SUM(BB91/17)</f>
        <v>5.8705882352941181</v>
      </c>
      <c r="BP93" s="123"/>
      <c r="BQ93" s="81" t="s">
        <v>77</v>
      </c>
      <c r="BR93" s="70">
        <f>SUM(BR91/1)</f>
        <v>101</v>
      </c>
      <c r="BS93" s="26">
        <f>SUM(BS91/2)</f>
        <v>72.7</v>
      </c>
      <c r="BT93" s="26">
        <f>SUM(BT91/3)</f>
        <v>14.933333333333335</v>
      </c>
      <c r="BU93" s="26">
        <f>SUM(BU91/4)</f>
        <v>22.4</v>
      </c>
      <c r="BV93" s="26">
        <f>SUM(BV91/5)</f>
        <v>20.32</v>
      </c>
      <c r="BW93" s="26">
        <f>SUM(BW91/6)</f>
        <v>24.416666666666668</v>
      </c>
      <c r="BX93" s="26">
        <f>SUM(BX91/7)</f>
        <v>14.514285714285716</v>
      </c>
      <c r="BY93" s="26">
        <f>SUM(BY91/8)</f>
        <v>25.400000000000002</v>
      </c>
      <c r="BZ93" s="26">
        <f>SUM(BZ91/9)</f>
        <v>11.266666666666667</v>
      </c>
      <c r="CA93" s="26">
        <f>SUM(CA91/10)</f>
        <v>20.28</v>
      </c>
      <c r="CB93" s="26">
        <f>SUM(CB91/11)</f>
        <v>9.2000000000000011</v>
      </c>
      <c r="CC93" s="26">
        <f>SUM(CC91/12)</f>
        <v>16.850000000000001</v>
      </c>
      <c r="CD93" s="26">
        <f>SUM(CD91/13)</f>
        <v>7.7538461538461538</v>
      </c>
      <c r="CE93" s="26">
        <f>SUM(CE91/14)</f>
        <v>14.4</v>
      </c>
      <c r="CF93" s="26">
        <f>SUM(CF91/15)</f>
        <v>6.7266666666666657</v>
      </c>
      <c r="CG93" s="26">
        <f>SUM(CG91/16)</f>
        <v>12.618749999999999</v>
      </c>
      <c r="CH93" s="29">
        <f>SUM(CH91/17)</f>
        <v>4.5058823529411764</v>
      </c>
      <c r="CI93" s="94" t="str">
        <f>$BP63</f>
        <v>Force India 3</v>
      </c>
      <c r="CJ93" s="72">
        <f>BR86</f>
        <v>211</v>
      </c>
      <c r="CK93" s="73">
        <f t="shared" ref="CK93" si="363">BS86</f>
        <v>354</v>
      </c>
      <c r="CL93" s="73">
        <f t="shared" ref="CL93" si="364">BT86</f>
        <v>462</v>
      </c>
      <c r="CM93" s="73">
        <f t="shared" ref="CM93" si="365">BU86</f>
        <v>671</v>
      </c>
      <c r="CN93" s="73">
        <f t="shared" ref="CN93" si="366">BV86</f>
        <v>872</v>
      </c>
      <c r="CO93" s="73">
        <f t="shared" ref="CO93" si="367">BW86</f>
        <v>979</v>
      </c>
      <c r="CP93" s="73">
        <f t="shared" ref="CP93" si="368">BX86</f>
        <v>1088</v>
      </c>
      <c r="CQ93" s="73">
        <f t="shared" ref="CQ93" si="369">BY86</f>
        <v>1168</v>
      </c>
      <c r="CR93" s="73">
        <f t="shared" ref="CR93" si="370">BZ86</f>
        <v>1269</v>
      </c>
      <c r="CS93" s="73">
        <f t="shared" ref="CS93" si="371">CA86</f>
        <v>1403</v>
      </c>
      <c r="CT93" s="73">
        <f t="shared" ref="CT93" si="372">CB86</f>
        <v>1493</v>
      </c>
      <c r="CU93" s="73">
        <f t="shared" ref="CU93" si="373">CC86</f>
        <v>1587</v>
      </c>
      <c r="CV93" s="73">
        <f t="shared" ref="CV93" si="374">CD86</f>
        <v>1667</v>
      </c>
      <c r="CW93" s="73">
        <f t="shared" ref="CW93" si="375">CE86</f>
        <v>1786</v>
      </c>
      <c r="CX93" s="73">
        <f t="shared" ref="CX93" si="376">CF86</f>
        <v>1986</v>
      </c>
      <c r="CY93" s="73">
        <f t="shared" ref="CY93" si="377">CG86</f>
        <v>2058</v>
      </c>
      <c r="CZ93" s="63">
        <f t="shared" ref="CZ93" si="378">CH86</f>
        <v>2343</v>
      </c>
    </row>
    <row r="94" spans="4:111" ht="16.149999999999999" thickBot="1" x14ac:dyDescent="0.55000000000000004">
      <c r="D94" s="124"/>
      <c r="E94" s="82" t="s">
        <v>78</v>
      </c>
      <c r="F94" s="72">
        <f>SUM(F63,F66,F69,F72,F75)/5</f>
        <v>16.940000000000001</v>
      </c>
      <c r="G94" s="73">
        <f t="shared" ref="G94:V94" si="379">SUM(G63,G66,G69,G72,G75)/5</f>
        <v>7.7</v>
      </c>
      <c r="H94" s="73">
        <f t="shared" si="379"/>
        <v>7.7800000000000011</v>
      </c>
      <c r="I94" s="73">
        <f t="shared" si="379"/>
        <v>7.7799999999999994</v>
      </c>
      <c r="J94" s="73">
        <f t="shared" si="379"/>
        <v>17</v>
      </c>
      <c r="K94" s="73">
        <f t="shared" si="379"/>
        <v>7.8</v>
      </c>
      <c r="L94" s="73">
        <f t="shared" si="379"/>
        <v>17.020000000000003</v>
      </c>
      <c r="M94" s="73">
        <f t="shared" si="379"/>
        <v>17.020000000000003</v>
      </c>
      <c r="N94" s="73">
        <f t="shared" si="379"/>
        <v>17.080000000000002</v>
      </c>
      <c r="O94" s="73">
        <f t="shared" si="379"/>
        <v>17.080000000000002</v>
      </c>
      <c r="P94" s="73">
        <f t="shared" si="379"/>
        <v>17.080000000000002</v>
      </c>
      <c r="Q94" s="73">
        <f t="shared" si="379"/>
        <v>17.059999999999999</v>
      </c>
      <c r="R94" s="73">
        <f t="shared" si="379"/>
        <v>17.020000000000003</v>
      </c>
      <c r="S94" s="73">
        <f t="shared" si="379"/>
        <v>17.04</v>
      </c>
      <c r="T94" s="73">
        <f t="shared" si="379"/>
        <v>17.059999999999999</v>
      </c>
      <c r="U94" s="73">
        <f t="shared" si="379"/>
        <v>17.079999999999998</v>
      </c>
      <c r="V94" s="63">
        <f t="shared" si="379"/>
        <v>17.079999999999998</v>
      </c>
      <c r="AJ94" s="124"/>
      <c r="AK94" s="82" t="s">
        <v>78</v>
      </c>
      <c r="AL94" s="72">
        <f>SUM(AL63,AL66,AL69,AL72,AL75)/5</f>
        <v>14.459999999999999</v>
      </c>
      <c r="AM94" s="73">
        <f t="shared" ref="AM94:BB94" si="380">SUM(AM63,AM66,AM69,AM72,AM75)/5</f>
        <v>8.18</v>
      </c>
      <c r="AN94" s="73">
        <f t="shared" si="380"/>
        <v>8.1999999999999993</v>
      </c>
      <c r="AO94" s="73">
        <f t="shared" si="380"/>
        <v>8.2200000000000006</v>
      </c>
      <c r="AP94" s="73">
        <f t="shared" si="380"/>
        <v>14.680000000000001</v>
      </c>
      <c r="AQ94" s="73">
        <f t="shared" si="380"/>
        <v>8.24</v>
      </c>
      <c r="AR94" s="73">
        <f t="shared" si="380"/>
        <v>14.74</v>
      </c>
      <c r="AS94" s="73">
        <f t="shared" si="380"/>
        <v>14.74</v>
      </c>
      <c r="AT94" s="73">
        <f t="shared" si="380"/>
        <v>14.8</v>
      </c>
      <c r="AU94" s="73">
        <f t="shared" si="380"/>
        <v>14.8</v>
      </c>
      <c r="AV94" s="73">
        <f t="shared" si="380"/>
        <v>14.820000000000002</v>
      </c>
      <c r="AW94" s="73">
        <f t="shared" si="380"/>
        <v>14.820000000000002</v>
      </c>
      <c r="AX94" s="73">
        <f t="shared" si="380"/>
        <v>14.8</v>
      </c>
      <c r="AY94" s="73">
        <f t="shared" si="380"/>
        <v>14.819999999999999</v>
      </c>
      <c r="AZ94" s="73">
        <f t="shared" si="380"/>
        <v>14.84</v>
      </c>
      <c r="BA94" s="73">
        <f t="shared" si="380"/>
        <v>14.84</v>
      </c>
      <c r="BB94" s="63">
        <f t="shared" si="380"/>
        <v>14.84</v>
      </c>
      <c r="BP94" s="124"/>
      <c r="BQ94" s="82" t="s">
        <v>78</v>
      </c>
      <c r="BR94" s="72">
        <f>SUM(BR63,BR66,BR69,BR72,BR75)/5</f>
        <v>15.280000000000001</v>
      </c>
      <c r="BS94" s="73">
        <f t="shared" ref="BS94:CH94" si="381">SUM(BS63,BS66,BS69,BS72,BS75)/5</f>
        <v>8.879999999999999</v>
      </c>
      <c r="BT94" s="73">
        <f t="shared" si="381"/>
        <v>8.9600000000000009</v>
      </c>
      <c r="BU94" s="73">
        <f t="shared" si="381"/>
        <v>8.9599999999999991</v>
      </c>
      <c r="BV94" s="73">
        <f t="shared" si="381"/>
        <v>15.48</v>
      </c>
      <c r="BW94" s="73">
        <f t="shared" si="381"/>
        <v>8.98</v>
      </c>
      <c r="BX94" s="73">
        <f t="shared" si="381"/>
        <v>15.48</v>
      </c>
      <c r="BY94" s="73">
        <f t="shared" si="381"/>
        <v>15.48</v>
      </c>
      <c r="BZ94" s="73">
        <f t="shared" si="381"/>
        <v>15.440000000000001</v>
      </c>
      <c r="CA94" s="73">
        <f t="shared" si="381"/>
        <v>15.440000000000001</v>
      </c>
      <c r="CB94" s="73">
        <f t="shared" si="381"/>
        <v>15.400000000000002</v>
      </c>
      <c r="CC94" s="73">
        <f t="shared" si="381"/>
        <v>15.36</v>
      </c>
      <c r="CD94" s="73">
        <f t="shared" si="381"/>
        <v>15.319999999999999</v>
      </c>
      <c r="CE94" s="73">
        <f t="shared" si="381"/>
        <v>15.319999999999999</v>
      </c>
      <c r="CF94" s="73">
        <f t="shared" si="381"/>
        <v>15.319999999999999</v>
      </c>
      <c r="CG94" s="73">
        <f t="shared" si="381"/>
        <v>15.339999999999998</v>
      </c>
      <c r="CH94" s="63">
        <f t="shared" si="381"/>
        <v>15.319999999999999</v>
      </c>
    </row>
    <row r="95" spans="4:111" ht="14.65" thickBot="1" x14ac:dyDescent="0.5"/>
    <row r="96" spans="4:111" ht="16.149999999999999" thickBot="1" x14ac:dyDescent="0.55000000000000004">
      <c r="D96" s="125" t="s">
        <v>53</v>
      </c>
      <c r="E96" s="86" t="s">
        <v>54</v>
      </c>
      <c r="F96" s="86" t="str">
        <f>$D$2</f>
        <v>Austria</v>
      </c>
      <c r="G96" s="87" t="str">
        <f>$D$3</f>
        <v>Styria</v>
      </c>
      <c r="H96" s="87" t="str">
        <f>$D$4</f>
        <v>Hungary</v>
      </c>
      <c r="I96" s="87" t="str">
        <f>$D$5</f>
        <v>Great Britain</v>
      </c>
      <c r="J96" s="87" t="str">
        <f>$D$6</f>
        <v>70th Anniversary</v>
      </c>
      <c r="K96" s="87" t="str">
        <f>$D$7</f>
        <v>Spain</v>
      </c>
      <c r="L96" s="87" t="str">
        <f>$D$8</f>
        <v>Belgium</v>
      </c>
      <c r="M96" s="87" t="str">
        <f>$D$9</f>
        <v>Monza</v>
      </c>
      <c r="N96" s="87" t="str">
        <f>$D$10</f>
        <v>Tuscany</v>
      </c>
      <c r="O96" s="87" t="str">
        <f>$D$11</f>
        <v>Russia</v>
      </c>
      <c r="P96" s="87" t="str">
        <f>$D$12</f>
        <v>Eifel</v>
      </c>
      <c r="Q96" s="87" t="str">
        <f>$D$13</f>
        <v>Portugal</v>
      </c>
      <c r="R96" s="87" t="str">
        <f>$D$14</f>
        <v>Romagna</v>
      </c>
      <c r="S96" s="87" t="str">
        <f>$D$15</f>
        <v>Turkey</v>
      </c>
      <c r="T96" s="87" t="str">
        <f>$D$16</f>
        <v>Bahrain</v>
      </c>
      <c r="U96" s="87" t="str">
        <f>$D$17</f>
        <v>Sakhir</v>
      </c>
      <c r="V96" s="88" t="str">
        <f>$D$18</f>
        <v>Abu Dhabi</v>
      </c>
      <c r="W96" s="181" t="s">
        <v>81</v>
      </c>
      <c r="X96" s="182"/>
      <c r="Y96" s="182"/>
      <c r="Z96" s="183"/>
      <c r="AA96" s="1" t="s">
        <v>65</v>
      </c>
      <c r="AB96" s="1" t="s">
        <v>66</v>
      </c>
      <c r="AC96" s="181" t="s">
        <v>83</v>
      </c>
      <c r="AD96" s="182"/>
      <c r="AE96" s="182"/>
      <c r="AF96" s="184"/>
      <c r="AG96" s="1" t="s">
        <v>65</v>
      </c>
      <c r="AH96" s="1" t="s">
        <v>66</v>
      </c>
      <c r="AJ96" s="125" t="s">
        <v>53</v>
      </c>
      <c r="AK96" s="86" t="s">
        <v>54</v>
      </c>
      <c r="AL96" s="86" t="str">
        <f>$D$2</f>
        <v>Austria</v>
      </c>
      <c r="AM96" s="87" t="str">
        <f>$D$3</f>
        <v>Styria</v>
      </c>
      <c r="AN96" s="87" t="str">
        <f>$D$4</f>
        <v>Hungary</v>
      </c>
      <c r="AO96" s="87" t="str">
        <f>$D$5</f>
        <v>Great Britain</v>
      </c>
      <c r="AP96" s="87" t="str">
        <f>$D$6</f>
        <v>70th Anniversary</v>
      </c>
      <c r="AQ96" s="87" t="str">
        <f>$D$7</f>
        <v>Spain</v>
      </c>
      <c r="AR96" s="87" t="str">
        <f>$D$8</f>
        <v>Belgium</v>
      </c>
      <c r="AS96" s="87" t="str">
        <f>$D$9</f>
        <v>Monza</v>
      </c>
      <c r="AT96" s="87" t="str">
        <f>$D$10</f>
        <v>Tuscany</v>
      </c>
      <c r="AU96" s="87" t="str">
        <f>$D$11</f>
        <v>Russia</v>
      </c>
      <c r="AV96" s="87" t="str">
        <f>$D$12</f>
        <v>Eifel</v>
      </c>
      <c r="AW96" s="87" t="str">
        <f>$D$13</f>
        <v>Portugal</v>
      </c>
      <c r="AX96" s="87" t="str">
        <f>$D$14</f>
        <v>Romagna</v>
      </c>
      <c r="AY96" s="87" t="str">
        <f>$D$15</f>
        <v>Turkey</v>
      </c>
      <c r="AZ96" s="87" t="str">
        <f>$D$16</f>
        <v>Bahrain</v>
      </c>
      <c r="BA96" s="87" t="str">
        <f>$D$17</f>
        <v>Sakhir</v>
      </c>
      <c r="BB96" s="88" t="str">
        <f>$D$18</f>
        <v>Abu Dhabi</v>
      </c>
      <c r="BC96" s="181" t="s">
        <v>81</v>
      </c>
      <c r="BD96" s="182"/>
      <c r="BE96" s="182"/>
      <c r="BF96" s="183"/>
      <c r="BG96" s="1" t="s">
        <v>65</v>
      </c>
      <c r="BH96" s="1" t="s">
        <v>66</v>
      </c>
      <c r="BI96" s="181" t="s">
        <v>83</v>
      </c>
      <c r="BJ96" s="182"/>
      <c r="BK96" s="182"/>
      <c r="BL96" s="184"/>
      <c r="BM96" s="1" t="s">
        <v>65</v>
      </c>
      <c r="BN96" s="1" t="s">
        <v>66</v>
      </c>
      <c r="BP96" s="92" t="s">
        <v>53</v>
      </c>
      <c r="BQ96" s="86" t="s">
        <v>54</v>
      </c>
      <c r="BR96" s="86" t="str">
        <f>$D$2</f>
        <v>Austria</v>
      </c>
      <c r="BS96" s="87" t="str">
        <f>$D$3</f>
        <v>Styria</v>
      </c>
      <c r="BT96" s="87" t="str">
        <f>$D$4</f>
        <v>Hungary</v>
      </c>
      <c r="BU96" s="87" t="str">
        <f>$D$5</f>
        <v>Great Britain</v>
      </c>
      <c r="BV96" s="87" t="str">
        <f>$D$6</f>
        <v>70th Anniversary</v>
      </c>
      <c r="BW96" s="87" t="str">
        <f>$D$7</f>
        <v>Spain</v>
      </c>
      <c r="BX96" s="87" t="str">
        <f>$D$8</f>
        <v>Belgium</v>
      </c>
      <c r="BY96" s="87" t="str">
        <f>$D$9</f>
        <v>Monza</v>
      </c>
      <c r="BZ96" s="87" t="str">
        <f>$D$10</f>
        <v>Tuscany</v>
      </c>
      <c r="CA96" s="87" t="str">
        <f>$D$11</f>
        <v>Russia</v>
      </c>
      <c r="CB96" s="87" t="str">
        <f>$D$12</f>
        <v>Eifel</v>
      </c>
      <c r="CC96" s="87" t="str">
        <f>$D$13</f>
        <v>Portugal</v>
      </c>
      <c r="CD96" s="87" t="str">
        <f>$D$14</f>
        <v>Romagna</v>
      </c>
      <c r="CE96" s="87" t="str">
        <f>$D$15</f>
        <v>Turkey</v>
      </c>
      <c r="CF96" s="87" t="str">
        <f>$D$16</f>
        <v>Bahrain</v>
      </c>
      <c r="CG96" s="87" t="str">
        <f>$D$17</f>
        <v>Sakhir</v>
      </c>
      <c r="CH96" s="88" t="str">
        <f>$D$18</f>
        <v>Abu Dhabi</v>
      </c>
      <c r="CI96" s="181" t="s">
        <v>81</v>
      </c>
      <c r="CJ96" s="182"/>
      <c r="CK96" s="182"/>
      <c r="CL96" s="183"/>
      <c r="CM96" s="1" t="s">
        <v>65</v>
      </c>
      <c r="CN96" s="1" t="s">
        <v>66</v>
      </c>
      <c r="CO96" s="181" t="s">
        <v>83</v>
      </c>
      <c r="CP96" s="182"/>
      <c r="CQ96" s="182"/>
      <c r="CR96" s="184"/>
      <c r="CS96" s="1" t="s">
        <v>65</v>
      </c>
      <c r="CT96" s="1" t="s">
        <v>66</v>
      </c>
      <c r="CV96" s="181" t="s">
        <v>81</v>
      </c>
      <c r="CW96" s="182"/>
      <c r="CX96" s="182"/>
      <c r="CY96" s="183"/>
      <c r="CZ96" s="1" t="s">
        <v>65</v>
      </c>
      <c r="DA96" s="1" t="s">
        <v>66</v>
      </c>
      <c r="DB96" s="181" t="s">
        <v>83</v>
      </c>
      <c r="DC96" s="182"/>
      <c r="DD96" s="182"/>
      <c r="DE96" s="184"/>
      <c r="DF96" s="1" t="s">
        <v>65</v>
      </c>
      <c r="DG96" s="1" t="s">
        <v>66</v>
      </c>
    </row>
    <row r="97" spans="4:111" ht="16.149999999999999" thickBot="1" x14ac:dyDescent="0.55000000000000004">
      <c r="D97" s="126" t="s">
        <v>91</v>
      </c>
      <c r="E97" s="80" t="s">
        <v>56</v>
      </c>
      <c r="F97" s="66" t="s">
        <v>3</v>
      </c>
      <c r="G97" s="67" t="s">
        <v>3</v>
      </c>
      <c r="H97" s="67" t="s">
        <v>3</v>
      </c>
      <c r="I97" s="67" t="s">
        <v>3</v>
      </c>
      <c r="J97" s="67" t="s">
        <v>3</v>
      </c>
      <c r="K97" s="67" t="s">
        <v>3</v>
      </c>
      <c r="L97" s="67" t="s">
        <v>3</v>
      </c>
      <c r="M97" s="67" t="s">
        <v>3</v>
      </c>
      <c r="N97" s="67" t="s">
        <v>3</v>
      </c>
      <c r="O97" s="67" t="s">
        <v>3</v>
      </c>
      <c r="P97" s="67" t="s">
        <v>3</v>
      </c>
      <c r="Q97" s="67" t="s">
        <v>3</v>
      </c>
      <c r="R97" s="67" t="s">
        <v>3</v>
      </c>
      <c r="S97" s="67" t="s">
        <v>3</v>
      </c>
      <c r="T97" s="67" t="s">
        <v>3</v>
      </c>
      <c r="U97" s="67" t="s">
        <v>3</v>
      </c>
      <c r="V97" s="68" t="s">
        <v>3</v>
      </c>
      <c r="W97" s="25" t="str">
        <f>$A$2</f>
        <v>Mercedes</v>
      </c>
      <c r="X97" s="66">
        <f>COUNTIF(F97:V114, W97)</f>
        <v>7</v>
      </c>
      <c r="Y97" s="98" t="str">
        <f>$B$2</f>
        <v>Hamilton</v>
      </c>
      <c r="Z97" s="66">
        <f>COUNTIF(F97:V114, Y97)</f>
        <v>17</v>
      </c>
      <c r="AA97" s="66">
        <f>COUNTIF(F115:V116,Y97)</f>
        <v>0</v>
      </c>
      <c r="AB97" s="99">
        <f>COUNTIF(F117:V118,Y97)</f>
        <v>1</v>
      </c>
      <c r="AC97" s="25" t="str">
        <f>$A$2</f>
        <v>Mercedes</v>
      </c>
      <c r="AD97" s="66">
        <f>SUM((X97/X119)*100)</f>
        <v>41.17647058823529</v>
      </c>
      <c r="AE97" s="98" t="str">
        <f>$B$2</f>
        <v>Hamilton</v>
      </c>
      <c r="AF97" s="99">
        <f>SUM((Z97/Z119)*100)</f>
        <v>20</v>
      </c>
      <c r="AG97" s="99">
        <f>SUM((AA97/AA119)*100)</f>
        <v>0</v>
      </c>
      <c r="AH97" s="99">
        <f>SUM((AB97/AB119)*100)</f>
        <v>100</v>
      </c>
      <c r="AJ97" s="126" t="s">
        <v>91</v>
      </c>
      <c r="AK97" s="80" t="s">
        <v>56</v>
      </c>
      <c r="AL97" s="66" t="s">
        <v>13</v>
      </c>
      <c r="AM97" s="67" t="s">
        <v>13</v>
      </c>
      <c r="AN97" s="67" t="s">
        <v>13</v>
      </c>
      <c r="AO97" s="67" t="s">
        <v>13</v>
      </c>
      <c r="AP97" s="67" t="s">
        <v>13</v>
      </c>
      <c r="AQ97" s="67" t="s">
        <v>13</v>
      </c>
      <c r="AR97" s="67" t="s">
        <v>13</v>
      </c>
      <c r="AS97" s="67" t="s">
        <v>13</v>
      </c>
      <c r="AT97" s="67" t="s">
        <v>13</v>
      </c>
      <c r="AU97" s="67" t="s">
        <v>13</v>
      </c>
      <c r="AV97" s="67" t="s">
        <v>13</v>
      </c>
      <c r="AW97" s="67" t="s">
        <v>13</v>
      </c>
      <c r="AX97" s="67" t="s">
        <v>13</v>
      </c>
      <c r="AY97" s="67" t="s">
        <v>13</v>
      </c>
      <c r="AZ97" s="67" t="s">
        <v>13</v>
      </c>
      <c r="BA97" s="67" t="s">
        <v>13</v>
      </c>
      <c r="BB97" s="67" t="s">
        <v>13</v>
      </c>
      <c r="BC97" s="25" t="str">
        <f>$A$2</f>
        <v>Mercedes</v>
      </c>
      <c r="BD97" s="66">
        <f>COUNTIF(AL97:BB114, BC97)</f>
        <v>0</v>
      </c>
      <c r="BE97" s="98" t="str">
        <f>$B$2</f>
        <v>Hamilton</v>
      </c>
      <c r="BF97" s="66">
        <f>COUNTIF(AL97:BB114, BE97)</f>
        <v>17</v>
      </c>
      <c r="BG97" s="66">
        <f>COUNTIF(AL115:BB116,BE97)</f>
        <v>0</v>
      </c>
      <c r="BH97" s="99">
        <f>COUNTIF(AL117:BB118,BE97)</f>
        <v>1</v>
      </c>
      <c r="BI97" s="25" t="str">
        <f>$A$2</f>
        <v>Mercedes</v>
      </c>
      <c r="BJ97" s="66">
        <f>SUM((BD97/BD119)*100)</f>
        <v>0</v>
      </c>
      <c r="BK97" s="98" t="str">
        <f>$B$2</f>
        <v>Hamilton</v>
      </c>
      <c r="BL97" s="99">
        <f>SUM((BF97/BF119)*100)</f>
        <v>20</v>
      </c>
      <c r="BM97" s="99">
        <f>SUM((BG97/BG119)*100)</f>
        <v>0</v>
      </c>
      <c r="BN97" s="99">
        <f>SUM((BH97/BH119)*100)</f>
        <v>100</v>
      </c>
      <c r="BP97" s="93"/>
      <c r="BQ97" s="80" t="s">
        <v>56</v>
      </c>
      <c r="BR97" s="66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8"/>
      <c r="CI97" s="25" t="str">
        <f>$A$2</f>
        <v>Mercedes</v>
      </c>
      <c r="CJ97" s="66">
        <f>COUNTIF(BR97:CH114, CI97)</f>
        <v>0</v>
      </c>
      <c r="CK97" s="98" t="str">
        <f>$B$2</f>
        <v>Hamilton</v>
      </c>
      <c r="CL97" s="66">
        <f>COUNTIF(BR97:CH114, CK97)</f>
        <v>0</v>
      </c>
      <c r="CM97" s="66">
        <f>COUNTIF(BR115:CH116,CK97)</f>
        <v>0</v>
      </c>
      <c r="CN97" s="99">
        <f>COUNTIF(BR117:CH118,CK97)</f>
        <v>0</v>
      </c>
      <c r="CO97" s="25" t="str">
        <f>$A$2</f>
        <v>Mercedes</v>
      </c>
      <c r="CP97" s="66" t="e">
        <f>SUM((CJ97/CJ119)*100)</f>
        <v>#DIV/0!</v>
      </c>
      <c r="CQ97" s="98" t="str">
        <f>$B$2</f>
        <v>Hamilton</v>
      </c>
      <c r="CR97" s="99" t="e">
        <f>SUM((CL97/CL119)*100)</f>
        <v>#DIV/0!</v>
      </c>
      <c r="CS97" s="99" t="e">
        <f>SUM((CM97/CM119)*100)</f>
        <v>#DIV/0!</v>
      </c>
      <c r="CT97" s="99" t="e">
        <f>SUM((CN97/CN119)*100)</f>
        <v>#DIV/0!</v>
      </c>
      <c r="CV97" s="25" t="str">
        <f>$A$2</f>
        <v>Mercedes</v>
      </c>
      <c r="CW97" s="99">
        <f>SUM(X97,BD97,CJ97)</f>
        <v>7</v>
      </c>
      <c r="CX97" s="98" t="str">
        <f>$B$2</f>
        <v>Hamilton</v>
      </c>
      <c r="CY97" s="99">
        <f t="shared" ref="CY97:CY116" si="382">SUM(Z97,BF97,CL97)</f>
        <v>34</v>
      </c>
      <c r="CZ97" s="99">
        <f t="shared" ref="CZ97:CZ116" si="383">SUM(AA97,BG97,CM97)</f>
        <v>0</v>
      </c>
      <c r="DA97" s="99">
        <f t="shared" ref="DA97:DA116" si="384">SUM(AB97,BH97,CN97)</f>
        <v>2</v>
      </c>
      <c r="DB97" s="25" t="str">
        <f>$A$2</f>
        <v>Mercedes</v>
      </c>
      <c r="DC97" s="66">
        <f>SUM((CW97/CW119)*100)</f>
        <v>20.588235294117645</v>
      </c>
      <c r="DD97" s="98" t="str">
        <f>$B$2</f>
        <v>Hamilton</v>
      </c>
      <c r="DE97" s="99">
        <f>SUM((CY97/CY119)*100)</f>
        <v>20</v>
      </c>
      <c r="DF97" s="99">
        <f>SUM((CZ97/CZ119)*100)</f>
        <v>0</v>
      </c>
      <c r="DG97" s="99">
        <f>SUM((DA97/DA119)*100)</f>
        <v>100</v>
      </c>
    </row>
    <row r="98" spans="4:111" ht="16.149999999999999" thickBot="1" x14ac:dyDescent="0.55000000000000004">
      <c r="D98" s="125" t="s">
        <v>57</v>
      </c>
      <c r="E98" s="75" t="s">
        <v>58</v>
      </c>
      <c r="F98" s="70">
        <f>SUM(VLOOKUP($D$2,$D$2:$BL$18,MATCH(F97,$D$1:$BL$1,0),FALSE))</f>
        <v>27</v>
      </c>
      <c r="G98" s="76">
        <f>SUM(VLOOKUP($D$3,$D$2:$BL$18,MATCH(G97,$D$1:$BL$1,0),FALSE))</f>
        <v>44</v>
      </c>
      <c r="H98" s="76">
        <f>SUM(VLOOKUP($D$4,$D$2:$BL$18,MATCH(H97,$D$1:$BL$1,0),FALSE))</f>
        <v>49</v>
      </c>
      <c r="I98" s="76">
        <f>SUM(VLOOKUP($D$5,$D$2:$BL$18,MATCH(I97,$D$1:$BL$1,0),FALSE))</f>
        <v>44</v>
      </c>
      <c r="J98" s="76">
        <f>SUM(VLOOKUP($D$6,$D$2:$BL$18,MATCH(J97,$D$1:$BL$1,0),FALSE))</f>
        <v>54</v>
      </c>
      <c r="K98" s="76">
        <f>SUM(VLOOKUP($D$7,$D$2:$BL$18,MATCH(K97,$D$1:$BL$1,0),FALSE))</f>
        <v>44</v>
      </c>
      <c r="L98" s="76">
        <f>SUM(VLOOKUP($D$8,$D$2:$BL$18,MATCH(L97,$D$1:$BL$1,0),FALSE))</f>
        <v>44</v>
      </c>
      <c r="M98" s="76">
        <f>SUM(VLOOKUP($D$9,$D$2:$BL$18,MATCH(M97,$D$1:$BL$1,0),FALSE))</f>
        <v>17</v>
      </c>
      <c r="N98" s="76">
        <f>SUM(VLOOKUP($D$10,$D$2:$BL$18,MATCH(N97,$D$1:$BL$1,0),FALSE))</f>
        <v>49</v>
      </c>
      <c r="O98" s="76">
        <f>SUM(VLOOKUP($D$11,$D$2:$BL$18,MATCH(O97,$D$1:$BL$1,0),FALSE))</f>
        <v>42</v>
      </c>
      <c r="P98" s="76">
        <f>SUM(VLOOKUP($D$12,$D$2:$BL$18,MATCH(P97,$D$1:$BL$1,0),FALSE))</f>
        <v>43</v>
      </c>
      <c r="Q98" s="76">
        <f>SUM(VLOOKUP($D$13,$D$2:$BL$18,MATCH(Q97,$D$1:$BL$1,0),FALSE))</f>
        <v>49</v>
      </c>
      <c r="R98" s="76">
        <f>SUM(VLOOKUP($D$14,$D$2:$BL$18,MATCH(R97,$D$1:$BL$1,0),FALSE))</f>
        <v>48</v>
      </c>
      <c r="S98" s="76">
        <f>SUM(VLOOKUP($D$15,$D$2:$BL$18,MATCH(S97,$D$1:$BL$1,0),FALSE))</f>
        <v>49</v>
      </c>
      <c r="T98" s="76">
        <f>SUM(VLOOKUP($D$16,$D$2:$BL$18,MATCH(T97,$D$1:$BL$1,0),FALSE))</f>
        <v>59</v>
      </c>
      <c r="U98" s="76">
        <f>SUM(VLOOKUP($D$17,$D$2:$BL$18,MATCH(U97,$D$1:$BL$1,0),FALSE))</f>
        <v>10</v>
      </c>
      <c r="V98" s="29">
        <f>SUM(VLOOKUP($D$18,$D$2:$BL$18,MATCH(V97,$D$1:$BL$1,0),FALSE))</f>
        <v>27</v>
      </c>
      <c r="W98" s="30"/>
      <c r="X98" s="72"/>
      <c r="Y98" s="100" t="str">
        <f>$B$3</f>
        <v>Bottas</v>
      </c>
      <c r="Z98" s="72">
        <f>COUNTIF(F97:V114, Y98)</f>
        <v>0</v>
      </c>
      <c r="AA98" s="72">
        <f>COUNTIF(F115:V116,Y98)</f>
        <v>0</v>
      </c>
      <c r="AB98" s="30">
        <f>COUNTIF(F117:V118,Y98)</f>
        <v>0</v>
      </c>
      <c r="AC98" s="30"/>
      <c r="AD98" s="72"/>
      <c r="AE98" s="100" t="str">
        <f>$B$3</f>
        <v>Bottas</v>
      </c>
      <c r="AF98" s="30">
        <f>SUM((Z98/Z119)*100)</f>
        <v>0</v>
      </c>
      <c r="AG98" s="30">
        <f>SUM((AA98/AA119)*100)</f>
        <v>0</v>
      </c>
      <c r="AH98" s="30">
        <f>SUM((AB98/AB119)*100)</f>
        <v>0</v>
      </c>
      <c r="AJ98" s="125" t="s">
        <v>57</v>
      </c>
      <c r="AK98" s="75" t="s">
        <v>58</v>
      </c>
      <c r="AL98" s="70">
        <f>SUM(VLOOKUP($D$2,$D$2:$BL$18,MATCH(AL97,$D$1:$BL$1,0),FALSE))</f>
        <v>-2</v>
      </c>
      <c r="AM98" s="76">
        <f>SUM(VLOOKUP($D$3,$D$2:$BL$18,MATCH(AM97,$D$1:$BL$1,0),FALSE))</f>
        <v>31</v>
      </c>
      <c r="AN98" s="76">
        <f>SUM(VLOOKUP($D$4,$D$2:$BL$18,MATCH(AN97,$D$1:$BL$1,0),FALSE))</f>
        <v>41</v>
      </c>
      <c r="AO98" s="76">
        <f>SUM(VLOOKUP($D$5,$D$2:$BL$18,MATCH(AO97,$D$1:$BL$1,0),FALSE))</f>
        <v>42</v>
      </c>
      <c r="AP98" s="76">
        <f>SUM(VLOOKUP($D$6,$D$2:$BL$18,MATCH(AP97,$D$1:$BL$1,0),FALSE))</f>
        <v>52</v>
      </c>
      <c r="AQ98" s="76">
        <f>SUM(VLOOKUP($D$7,$D$2:$BL$18,MATCH(AQ97,$D$1:$BL$1,0),FALSE))</f>
        <v>47</v>
      </c>
      <c r="AR98" s="76">
        <f>SUM(VLOOKUP($D$8,$D$2:$BL$18,MATCH(AR97,$D$1:$BL$1,0),FALSE))</f>
        <v>32</v>
      </c>
      <c r="AS98" s="76">
        <f>SUM(VLOOKUP($D$9,$D$2:$BL$18,MATCH(AS97,$D$1:$BL$1,0),FALSE))</f>
        <v>-4</v>
      </c>
      <c r="AT98" s="76">
        <f>SUM(VLOOKUP($D$10,$D$2:$BL$18,MATCH(AT97,$D$1:$BL$1,0),FALSE))</f>
        <v>-2</v>
      </c>
      <c r="AU98" s="76">
        <f>SUM(VLOOKUP($D$11,$D$2:$BL$18,MATCH(AU97,$D$1:$BL$1,0),FALSE))</f>
        <v>41</v>
      </c>
      <c r="AV98" s="76">
        <f>SUM(VLOOKUP($D$12,$D$2:$BL$18,MATCH(AV97,$D$1:$BL$1,0),FALSE))</f>
        <v>42</v>
      </c>
      <c r="AW98" s="76">
        <f>SUM(VLOOKUP($D$13,$D$2:$BL$18,MATCH(AW97,$D$1:$BL$1,0),FALSE))</f>
        <v>32</v>
      </c>
      <c r="AX98" s="76">
        <f>SUM(VLOOKUP($D$14,$D$2:$BL$18,MATCH(AX97,$D$1:$BL$1,0),FALSE))</f>
        <v>-2</v>
      </c>
      <c r="AY98" s="76">
        <f>SUM(VLOOKUP($D$15,$D$2:$BL$18,MATCH(AY97,$D$1:$BL$1,0),FALSE))</f>
        <v>18</v>
      </c>
      <c r="AZ98" s="76">
        <f>SUM(VLOOKUP($D$16,$D$2:$BL$18,MATCH(AZ97,$D$1:$BL$1,0),FALSE))</f>
        <v>47</v>
      </c>
      <c r="BA98" s="76">
        <f>SUM(VLOOKUP($D$17,$D$2:$BL$18,MATCH(BA97,$D$1:$BL$1,0),FALSE))</f>
        <v>-2</v>
      </c>
      <c r="BB98" s="29">
        <f>SUM(VLOOKUP($D$18,$D$2:$BL$18,MATCH(BB97,$D$1:$BL$1,0),FALSE))</f>
        <v>44</v>
      </c>
      <c r="BC98" s="30"/>
      <c r="BD98" s="72"/>
      <c r="BE98" s="100" t="str">
        <f>$B$3</f>
        <v>Bottas</v>
      </c>
      <c r="BF98" s="72">
        <f>COUNTIF(AL97:BB114, BE98)</f>
        <v>0</v>
      </c>
      <c r="BG98" s="72">
        <f>COUNTIF(AL115:BB116,BE98)</f>
        <v>0</v>
      </c>
      <c r="BH98" s="30">
        <f>COUNTIF(AL117:BB118,BE98)</f>
        <v>0</v>
      </c>
      <c r="BI98" s="30"/>
      <c r="BJ98" s="72"/>
      <c r="BK98" s="100" t="str">
        <f>$B$3</f>
        <v>Bottas</v>
      </c>
      <c r="BL98" s="30">
        <f>SUM((BF98/BF119)*100)</f>
        <v>0</v>
      </c>
      <c r="BM98" s="30">
        <f>SUM((BG98/BG119)*100)</f>
        <v>0</v>
      </c>
      <c r="BN98" s="30">
        <f>SUM((BH98/BH119)*100)</f>
        <v>0</v>
      </c>
      <c r="BP98" s="92" t="s">
        <v>57</v>
      </c>
      <c r="BQ98" s="75" t="s">
        <v>58</v>
      </c>
      <c r="BR98" s="70" t="e">
        <f>SUM(VLOOKUP($D$2,$D$2:$BL$18,MATCH(BR97,$D$1:$BL$1,0),FALSE))</f>
        <v>#N/A</v>
      </c>
      <c r="BS98" s="76" t="e">
        <f>SUM(VLOOKUP($D$3,$D$2:$BL$18,MATCH(BS97,$D$1:$BL$1,0),FALSE))</f>
        <v>#N/A</v>
      </c>
      <c r="BT98" s="76" t="e">
        <f>SUM(VLOOKUP($D$4,$D$2:$BL$18,MATCH(BT97,$D$1:$BL$1,0),FALSE))</f>
        <v>#N/A</v>
      </c>
      <c r="BU98" s="76" t="e">
        <f>SUM(VLOOKUP($D$5,$D$2:$BL$18,MATCH(BU97,$D$1:$BL$1,0),FALSE))</f>
        <v>#N/A</v>
      </c>
      <c r="BV98" s="76" t="e">
        <f>SUM(VLOOKUP($D$6,$D$2:$BL$18,MATCH(BV97,$D$1:$BL$1,0),FALSE))</f>
        <v>#N/A</v>
      </c>
      <c r="BW98" s="76" t="e">
        <f>SUM(VLOOKUP($D$7,$D$2:$BL$18,MATCH(BW97,$D$1:$BL$1,0),FALSE))</f>
        <v>#N/A</v>
      </c>
      <c r="BX98" s="76" t="e">
        <f>SUM(VLOOKUP($D$8,$D$2:$BL$18,MATCH(BX97,$D$1:$BL$1,0),FALSE))</f>
        <v>#N/A</v>
      </c>
      <c r="BY98" s="76" t="e">
        <f>SUM(VLOOKUP($D$9,$D$2:$BL$18,MATCH(BY97,$D$1:$BL$1,0),FALSE))</f>
        <v>#N/A</v>
      </c>
      <c r="BZ98" s="76" t="e">
        <f>SUM(VLOOKUP($D$10,$D$2:$BL$18,MATCH(BZ97,$D$1:$BL$1,0),FALSE))</f>
        <v>#N/A</v>
      </c>
      <c r="CA98" s="76" t="e">
        <f>SUM(VLOOKUP($D$11,$D$2:$BL$18,MATCH(CA97,$D$1:$BL$1,0),FALSE))</f>
        <v>#N/A</v>
      </c>
      <c r="CB98" s="76" t="e">
        <f>SUM(VLOOKUP($D$12,$D$2:$BL$18,MATCH(CB97,$D$1:$BL$1,0),FALSE))</f>
        <v>#N/A</v>
      </c>
      <c r="CC98" s="76" t="e">
        <f>SUM(VLOOKUP($D$13,$D$2:$BL$18,MATCH(CC97,$D$1:$BL$1,0),FALSE))</f>
        <v>#N/A</v>
      </c>
      <c r="CD98" s="76" t="e">
        <f>SUM(VLOOKUP($D$14,$D$2:$BL$18,MATCH(CD97,$D$1:$BL$1,0),FALSE))</f>
        <v>#N/A</v>
      </c>
      <c r="CE98" s="76" t="e">
        <f>SUM(VLOOKUP($D$15,$D$2:$BL$18,MATCH(CE97,$D$1:$BL$1,0),FALSE))</f>
        <v>#N/A</v>
      </c>
      <c r="CF98" s="76" t="e">
        <f>SUM(VLOOKUP($D$16,$D$2:$BL$18,MATCH(CF97,$D$1:$BL$1,0),FALSE))</f>
        <v>#N/A</v>
      </c>
      <c r="CG98" s="76" t="e">
        <f>SUM(VLOOKUP($D$17,$D$2:$BL$18,MATCH(CG97,$D$1:$BL$1,0),FALSE))</f>
        <v>#N/A</v>
      </c>
      <c r="CH98" s="29" t="e">
        <f>SUM(VLOOKUP($D$18,$D$2:$BL$18,MATCH(CH97,$D$1:$BL$1,0),FALSE))</f>
        <v>#N/A</v>
      </c>
      <c r="CI98" s="30"/>
      <c r="CJ98" s="72"/>
      <c r="CK98" s="100" t="str">
        <f>$B$3</f>
        <v>Bottas</v>
      </c>
      <c r="CL98" s="72">
        <f>COUNTIF(BR97:CH114, CK98)</f>
        <v>0</v>
      </c>
      <c r="CM98" s="72">
        <f>COUNTIF(BR115:CH116,CK98)</f>
        <v>0</v>
      </c>
      <c r="CN98" s="30">
        <f>COUNTIF(BR117:CH118,CK98)</f>
        <v>0</v>
      </c>
      <c r="CO98" s="30"/>
      <c r="CP98" s="72"/>
      <c r="CQ98" s="100" t="str">
        <f>$B$3</f>
        <v>Bottas</v>
      </c>
      <c r="CR98" s="30" t="e">
        <f>SUM((CL98/CL119)*100)</f>
        <v>#DIV/0!</v>
      </c>
      <c r="CS98" s="30" t="e">
        <f>SUM((CM98/CM119)*100)</f>
        <v>#DIV/0!</v>
      </c>
      <c r="CT98" s="30" t="e">
        <f>SUM((CN98/CN119)*100)</f>
        <v>#DIV/0!</v>
      </c>
      <c r="CV98" s="30"/>
      <c r="CW98" s="30"/>
      <c r="CX98" s="100" t="str">
        <f>$B$3</f>
        <v>Bottas</v>
      </c>
      <c r="CY98" s="30">
        <f t="shared" si="382"/>
        <v>0</v>
      </c>
      <c r="CZ98" s="30">
        <f t="shared" si="383"/>
        <v>0</v>
      </c>
      <c r="DA98" s="30">
        <f t="shared" si="384"/>
        <v>0</v>
      </c>
      <c r="DB98" s="30"/>
      <c r="DC98" s="72"/>
      <c r="DD98" s="100" t="str">
        <f>$B$3</f>
        <v>Bottas</v>
      </c>
      <c r="DE98" s="30">
        <f>SUM((CY98/CY119)*100)</f>
        <v>0</v>
      </c>
      <c r="DF98" s="30">
        <f>SUM((CZ98/CZ119)*100)</f>
        <v>0</v>
      </c>
      <c r="DG98" s="30">
        <f>SUM((DA98/DA119)*100)</f>
        <v>0</v>
      </c>
    </row>
    <row r="99" spans="4:111" ht="16.149999999999999" thickBot="1" x14ac:dyDescent="0.55000000000000004">
      <c r="D99" s="126" t="s">
        <v>92</v>
      </c>
      <c r="E99" s="91" t="s">
        <v>1</v>
      </c>
      <c r="F99" s="72">
        <f>SUM(VLOOKUP($D$2,$BM$2:$CQ$18,MATCH(F97,$BM$1:$CQ$1,0),FALSE))</f>
        <v>31.3</v>
      </c>
      <c r="G99" s="73">
        <f>SUM(VLOOKUP($D$3,$BM$2:$CQ$18,MATCH(G97,$BM$1:$CQ$1,0),FALSE))</f>
        <v>31.3</v>
      </c>
      <c r="H99" s="73">
        <f>SUM(VLOOKUP($D$4,$BM$2:$CQ$18,MATCH(H97,$BM$1:$CQ$1,0),FALSE))</f>
        <v>31.2</v>
      </c>
      <c r="I99" s="73">
        <f>SUM(VLOOKUP($D$5,$BM$2:$CQ$18,MATCH(I97,$BM$1:$CQ$1,0),FALSE))</f>
        <v>31.3</v>
      </c>
      <c r="J99" s="73">
        <f>SUM(VLOOKUP($D$6,$BM$2:$CQ$18,MATCH(J97,$BM$1:$CQ$1,0),FALSE))</f>
        <v>31.3</v>
      </c>
      <c r="K99" s="73">
        <f>SUM(VLOOKUP($D$7,$BM$2:$CQ$18,MATCH(K97,$BM$1:$CQ$1,0),FALSE))</f>
        <v>31.3</v>
      </c>
      <c r="L99" s="73">
        <f>SUM(VLOOKUP($D$8,$BM$2:$CQ$18,MATCH(L97,$BM$1:$CQ$1,0),FALSE))</f>
        <v>31.4</v>
      </c>
      <c r="M99" s="73">
        <f>SUM(VLOOKUP($D$9,$BM$2:$CQ$18,MATCH(M97,$BM$1:$CQ$1,0),FALSE))</f>
        <v>31.4</v>
      </c>
      <c r="N99" s="73">
        <f>SUM(VLOOKUP($D$10,$BM$2:$CQ$18,MATCH(N97,$BM$1:$CQ$1,0),FALSE))</f>
        <v>31.4</v>
      </c>
      <c r="O99" s="73">
        <f>SUM(VLOOKUP($D$11,$BM$2:$CQ$18,MATCH(O97,$BM$1:$CQ$1,0),FALSE))</f>
        <v>31.4</v>
      </c>
      <c r="P99" s="73">
        <f>SUM(VLOOKUP($D$12,$BM$2:$CQ$18,MATCH(P97,$BM$1:$CQ$1,0),FALSE))</f>
        <v>31.4</v>
      </c>
      <c r="Q99" s="73">
        <f>SUM(VLOOKUP($D$13,$BM$2:$CQ$18,MATCH(Q97,$BM$1:$CQ$1,0),FALSE))</f>
        <v>31.5</v>
      </c>
      <c r="R99" s="73">
        <f>SUM(VLOOKUP($D$14,$BM$2:$CQ$18,MATCH(R97,$BM$1:$CQ$1,0),FALSE))</f>
        <v>31.5</v>
      </c>
      <c r="S99" s="73">
        <f>SUM(VLOOKUP($D$15,$BM$2:$CQ$18,MATCH(S97,$BM$1:$CQ$1,0),FALSE))</f>
        <v>31.5</v>
      </c>
      <c r="T99" s="73">
        <f>SUM(VLOOKUP($D$16,$BM$2:$CQ$18,MATCH(T97,$BM$1:$CQ$1,0),FALSE))</f>
        <v>31.5</v>
      </c>
      <c r="U99" s="73">
        <f>SUM(VLOOKUP($D$17,$BM$2:$CQ$18,MATCH(U97,$BM$1:$CQ$1,0),FALSE))</f>
        <v>31.5</v>
      </c>
      <c r="V99" s="63">
        <f>SUM(VLOOKUP($D$18,$BM$2:$CQ$18,MATCH(V97,$BM$1:$CQ$1,0),FALSE))</f>
        <v>31.3</v>
      </c>
      <c r="W99" s="34" t="str">
        <f>$A$4</f>
        <v>Ferrari</v>
      </c>
      <c r="X99" s="66">
        <f>COUNTIF(F97:V114, W99)</f>
        <v>0</v>
      </c>
      <c r="Y99" s="34" t="str">
        <f>$B$4</f>
        <v>Vettel</v>
      </c>
      <c r="Z99" s="99">
        <f>COUNTIF(F97:V114, Y99)</f>
        <v>0</v>
      </c>
      <c r="AA99" s="99">
        <f>COUNTIF(F115:V116,Y99)</f>
        <v>0</v>
      </c>
      <c r="AB99" s="99">
        <f>COUNTIF(F117:V118,Y99)</f>
        <v>0</v>
      </c>
      <c r="AC99" s="34" t="str">
        <f>$A$4</f>
        <v>Ferrari</v>
      </c>
      <c r="AD99" s="66">
        <f>SUM((X99/X119)*100)</f>
        <v>0</v>
      </c>
      <c r="AE99" s="34" t="str">
        <f>$B$4</f>
        <v>Vettel</v>
      </c>
      <c r="AF99" s="99">
        <f>SUM((Z99/Z119)*100)</f>
        <v>0</v>
      </c>
      <c r="AG99" s="99">
        <f>SUM((AA99/AA119)*100)</f>
        <v>0</v>
      </c>
      <c r="AH99" s="99">
        <f>SUM((AB99/AB119)*100)</f>
        <v>0</v>
      </c>
      <c r="AJ99" s="126" t="s">
        <v>93</v>
      </c>
      <c r="AK99" s="91" t="s">
        <v>1</v>
      </c>
      <c r="AL99" s="72">
        <f>SUM(VLOOKUP($D$2,$BM$2:$CQ$18,MATCH(AL97,$BM$1:$CQ$1,0),FALSE))</f>
        <v>26.1</v>
      </c>
      <c r="AM99" s="73">
        <f>SUM(VLOOKUP($D$3,$BM$2:$CQ$18,MATCH(AM97,$BM$1:$CQ$1,0),FALSE))</f>
        <v>26.1</v>
      </c>
      <c r="AN99" s="73">
        <f>SUM(VLOOKUP($D$4,$BM$2:$CQ$18,MATCH(AN97,$BM$1:$CQ$1,0),FALSE))</f>
        <v>26.1</v>
      </c>
      <c r="AO99" s="73">
        <f>SUM(VLOOKUP($D$5,$BM$2:$CQ$18,MATCH(AO97,$BM$1:$CQ$1,0),FALSE))</f>
        <v>26</v>
      </c>
      <c r="AP99" s="73">
        <f>SUM(VLOOKUP($D$6,$BM$2:$CQ$18,MATCH(AP97,$BM$1:$CQ$1,0),FALSE))</f>
        <v>26</v>
      </c>
      <c r="AQ99" s="73">
        <f>SUM(VLOOKUP($D$7,$BM$2:$CQ$18,MATCH(AQ97,$BM$1:$CQ$1,0),FALSE))</f>
        <v>26</v>
      </c>
      <c r="AR99" s="73">
        <f>SUM(VLOOKUP($D$8,$BM$2:$CQ$18,MATCH(AR97,$BM$1:$CQ$1,0),FALSE))</f>
        <v>26.1</v>
      </c>
      <c r="AS99" s="73">
        <f>SUM(VLOOKUP($D$9,$BM$2:$CQ$18,MATCH(AS97,$BM$1:$CQ$1,0),FALSE))</f>
        <v>26.1</v>
      </c>
      <c r="AT99" s="73">
        <f>SUM(VLOOKUP($D$10,$BM$2:$CQ$18,MATCH(AT97,$BM$1:$CQ$1,0),FALSE))</f>
        <v>26.1</v>
      </c>
      <c r="AU99" s="73">
        <f>SUM(VLOOKUP($D$11,$BM$2:$CQ$18,MATCH(AU97,$BM$1:$CQ$1,0),FALSE))</f>
        <v>26.1</v>
      </c>
      <c r="AV99" s="73">
        <f>SUM(VLOOKUP($D$12,$BM$2:$CQ$18,MATCH(AV97,$BM$1:$CQ$1,0),FALSE))</f>
        <v>26.1</v>
      </c>
      <c r="AW99" s="73">
        <f>SUM(VLOOKUP($D$13,$BM$2:$CQ$18,MATCH(AW97,$BM$1:$CQ$1,0),FALSE))</f>
        <v>26.1</v>
      </c>
      <c r="AX99" s="73">
        <f>SUM(VLOOKUP($D$14,$BM$2:$CQ$18,MATCH(AX97,$BM$1:$CQ$1,0),FALSE))</f>
        <v>26.1</v>
      </c>
      <c r="AY99" s="73">
        <f>SUM(VLOOKUP($D$15,$BM$2:$CQ$18,MATCH(AY97,$BM$1:$CQ$1,0),FALSE))</f>
        <v>26.1</v>
      </c>
      <c r="AZ99" s="73">
        <f>SUM(VLOOKUP($D$16,$BM$2:$CQ$18,MATCH(AZ97,$BM$1:$CQ$1,0),FALSE))</f>
        <v>26.1</v>
      </c>
      <c r="BA99" s="73">
        <f>SUM(VLOOKUP($D$17,$BM$2:$CQ$18,MATCH(BA97,$BM$1:$CQ$1,0),FALSE))</f>
        <v>26.2</v>
      </c>
      <c r="BB99" s="63">
        <f>SUM(VLOOKUP($D$18,$BM$2:$CQ$18,MATCH(BB97,$BM$1:$CQ$1,0),FALSE))</f>
        <v>26.3</v>
      </c>
      <c r="BC99" s="34" t="str">
        <f>$A$4</f>
        <v>Ferrari</v>
      </c>
      <c r="BD99" s="66">
        <f>COUNTIF(AL97:BB114, BC99)</f>
        <v>0</v>
      </c>
      <c r="BE99" s="34" t="str">
        <f>$B$4</f>
        <v>Vettel</v>
      </c>
      <c r="BF99" s="99">
        <f>COUNTIF(AL97:BB114, BE99)</f>
        <v>7</v>
      </c>
      <c r="BG99" s="99">
        <f>COUNTIF(AL115:BB116,BE99)</f>
        <v>0</v>
      </c>
      <c r="BH99" s="99">
        <f>COUNTIF(AL117:BB118,BE99)</f>
        <v>0</v>
      </c>
      <c r="BI99" s="34" t="str">
        <f>$A$4</f>
        <v>Ferrari</v>
      </c>
      <c r="BJ99" s="66">
        <f>SUM((BD99/BD119)*100)</f>
        <v>0</v>
      </c>
      <c r="BK99" s="34" t="str">
        <f>$B$4</f>
        <v>Vettel</v>
      </c>
      <c r="BL99" s="99">
        <f>SUM((BF99/BF119)*100)</f>
        <v>8.235294117647058</v>
      </c>
      <c r="BM99" s="99">
        <f>SUM((BG99/BG119)*100)</f>
        <v>0</v>
      </c>
      <c r="BN99" s="99">
        <f>SUM((BH99/BH119)*100)</f>
        <v>0</v>
      </c>
      <c r="BP99" s="94"/>
      <c r="BQ99" s="91" t="s">
        <v>1</v>
      </c>
      <c r="BR99" s="72" t="e">
        <f>SUM(VLOOKUP($D$2,$BM$2:$CQ$18,MATCH(BR97,$BM$1:$CQ$1,0),FALSE))</f>
        <v>#N/A</v>
      </c>
      <c r="BS99" s="73" t="e">
        <f>SUM(VLOOKUP($D$3,$BM$2:$CQ$18,MATCH(BS97,$BM$1:$CQ$1,0),FALSE))</f>
        <v>#N/A</v>
      </c>
      <c r="BT99" s="73" t="e">
        <f>SUM(VLOOKUP($D$4,$BM$2:$CQ$18,MATCH(BT97,$BM$1:$CQ$1,0),FALSE))</f>
        <v>#N/A</v>
      </c>
      <c r="BU99" s="73" t="e">
        <f>SUM(VLOOKUP($D$5,$BM$2:$CQ$18,MATCH(BU97,$BM$1:$CQ$1,0),FALSE))</f>
        <v>#N/A</v>
      </c>
      <c r="BV99" s="73" t="e">
        <f>SUM(VLOOKUP($D$6,$BM$2:$CQ$18,MATCH(BV97,$BM$1:$CQ$1,0),FALSE))</f>
        <v>#N/A</v>
      </c>
      <c r="BW99" s="73" t="e">
        <f>SUM(VLOOKUP($D$7,$BM$2:$CQ$18,MATCH(BW97,$BM$1:$CQ$1,0),FALSE))</f>
        <v>#N/A</v>
      </c>
      <c r="BX99" s="73" t="e">
        <f>SUM(VLOOKUP($D$8,$BM$2:$CQ$18,MATCH(BX97,$BM$1:$CQ$1,0),FALSE))</f>
        <v>#N/A</v>
      </c>
      <c r="BY99" s="73" t="e">
        <f>SUM(VLOOKUP($D$9,$BM$2:$CQ$18,MATCH(BY97,$BM$1:$CQ$1,0),FALSE))</f>
        <v>#N/A</v>
      </c>
      <c r="BZ99" s="73" t="e">
        <f>SUM(VLOOKUP($D$10,$BM$2:$CQ$18,MATCH(BZ97,$BM$1:$CQ$1,0),FALSE))</f>
        <v>#N/A</v>
      </c>
      <c r="CA99" s="73" t="e">
        <f>SUM(VLOOKUP($D$11,$BM$2:$CQ$18,MATCH(CA97,$BM$1:$CQ$1,0),FALSE))</f>
        <v>#N/A</v>
      </c>
      <c r="CB99" s="73" t="e">
        <f>SUM(VLOOKUP($D$12,$BM$2:$CQ$18,MATCH(CB97,$BM$1:$CQ$1,0),FALSE))</f>
        <v>#N/A</v>
      </c>
      <c r="CC99" s="73" t="e">
        <f>SUM(VLOOKUP($D$13,$BM$2:$CQ$18,MATCH(CC97,$BM$1:$CQ$1,0),FALSE))</f>
        <v>#N/A</v>
      </c>
      <c r="CD99" s="73" t="e">
        <f>SUM(VLOOKUP($D$14,$BM$2:$CQ$18,MATCH(CD97,$BM$1:$CQ$1,0),FALSE))</f>
        <v>#N/A</v>
      </c>
      <c r="CE99" s="73" t="e">
        <f>SUM(VLOOKUP($D$15,$BM$2:$CQ$18,MATCH(CE97,$BM$1:$CQ$1,0),FALSE))</f>
        <v>#N/A</v>
      </c>
      <c r="CF99" s="73" t="e">
        <f>SUM(VLOOKUP($D$16,$BM$2:$CQ$18,MATCH(CF97,$BM$1:$CQ$1,0),FALSE))</f>
        <v>#N/A</v>
      </c>
      <c r="CG99" s="73" t="e">
        <f>SUM(VLOOKUP($D$17,$BM$2:$CQ$18,MATCH(CG97,$BM$1:$CQ$1,0),FALSE))</f>
        <v>#N/A</v>
      </c>
      <c r="CH99" s="63" t="e">
        <f>SUM(VLOOKUP($D$18,$BM$2:$CQ$18,MATCH(CH97,$BM$1:$CQ$1,0),FALSE))</f>
        <v>#N/A</v>
      </c>
      <c r="CI99" s="34" t="str">
        <f>$A$4</f>
        <v>Ferrari</v>
      </c>
      <c r="CJ99" s="66">
        <f>COUNTIF(BR97:CH114, CI99)</f>
        <v>0</v>
      </c>
      <c r="CK99" s="34" t="str">
        <f>$B$4</f>
        <v>Vettel</v>
      </c>
      <c r="CL99" s="99">
        <f>COUNTIF(BR97:CH114, CK99)</f>
        <v>0</v>
      </c>
      <c r="CM99" s="99">
        <f>COUNTIF(BR115:CH116,CK99)</f>
        <v>0</v>
      </c>
      <c r="CN99" s="99">
        <f>COUNTIF(BR117:CH118,CK99)</f>
        <v>0</v>
      </c>
      <c r="CO99" s="34" t="str">
        <f>$A$4</f>
        <v>Ferrari</v>
      </c>
      <c r="CP99" s="66" t="e">
        <f>SUM((CJ99/CJ119)*100)</f>
        <v>#DIV/0!</v>
      </c>
      <c r="CQ99" s="34" t="str">
        <f>$B$4</f>
        <v>Vettel</v>
      </c>
      <c r="CR99" s="99" t="e">
        <f>SUM((CL99/CL119)*100)</f>
        <v>#DIV/0!</v>
      </c>
      <c r="CS99" s="99" t="e">
        <f>SUM((CM99/CM119)*100)</f>
        <v>#DIV/0!</v>
      </c>
      <c r="CT99" s="99" t="e">
        <f>SUM((CN99/CN119)*100)</f>
        <v>#DIV/0!</v>
      </c>
      <c r="CV99" s="34" t="str">
        <f>$A$4</f>
        <v>Ferrari</v>
      </c>
      <c r="CW99" s="99">
        <f>SUM(X99,BD99,CJ99)</f>
        <v>0</v>
      </c>
      <c r="CX99" s="34" t="str">
        <f>$B$4</f>
        <v>Vettel</v>
      </c>
      <c r="CY99" s="99">
        <f t="shared" si="382"/>
        <v>7</v>
      </c>
      <c r="CZ99" s="99">
        <f t="shared" si="383"/>
        <v>0</v>
      </c>
      <c r="DA99" s="99">
        <f t="shared" si="384"/>
        <v>0</v>
      </c>
      <c r="DB99" s="34" t="str">
        <f>$A$4</f>
        <v>Ferrari</v>
      </c>
      <c r="DC99" s="66">
        <f>SUM((CW99/CW119)*100)</f>
        <v>0</v>
      </c>
      <c r="DD99" s="34" t="str">
        <f>$B$4</f>
        <v>Vettel</v>
      </c>
      <c r="DE99" s="99">
        <f>SUM((CY99/CY119)*100)</f>
        <v>4.117647058823529</v>
      </c>
      <c r="DF99" s="99">
        <f>SUM((CZ99/CZ119)*100)</f>
        <v>0</v>
      </c>
      <c r="DG99" s="99">
        <f>SUM((DA99/DA119)*100)</f>
        <v>0</v>
      </c>
    </row>
    <row r="100" spans="4:111" ht="16.149999999999999" thickBot="1" x14ac:dyDescent="0.55000000000000004">
      <c r="D100" s="127"/>
      <c r="E100" s="74" t="s">
        <v>60</v>
      </c>
      <c r="F100" s="66" t="s">
        <v>47</v>
      </c>
      <c r="G100" s="67" t="s">
        <v>47</v>
      </c>
      <c r="H100" s="67" t="s">
        <v>47</v>
      </c>
      <c r="I100" s="67" t="s">
        <v>47</v>
      </c>
      <c r="J100" s="67" t="s">
        <v>47</v>
      </c>
      <c r="K100" s="67" t="s">
        <v>47</v>
      </c>
      <c r="L100" s="67" t="s">
        <v>47</v>
      </c>
      <c r="M100" s="67" t="s">
        <v>13</v>
      </c>
      <c r="N100" s="67" t="s">
        <v>13</v>
      </c>
      <c r="O100" s="67" t="s">
        <v>13</v>
      </c>
      <c r="P100" s="67" t="s">
        <v>13</v>
      </c>
      <c r="Q100" s="67" t="s">
        <v>13</v>
      </c>
      <c r="R100" s="67" t="s">
        <v>13</v>
      </c>
      <c r="S100" s="67" t="s">
        <v>13</v>
      </c>
      <c r="T100" s="67" t="s">
        <v>13</v>
      </c>
      <c r="U100" s="67" t="s">
        <v>13</v>
      </c>
      <c r="V100" s="67" t="s">
        <v>13</v>
      </c>
      <c r="W100" s="30"/>
      <c r="X100" s="72"/>
      <c r="Y100" s="35" t="str">
        <f>$B$5</f>
        <v>Leclerc</v>
      </c>
      <c r="Z100" s="30">
        <f>COUNTIF(F97:V114, Y100)</f>
        <v>0</v>
      </c>
      <c r="AA100" s="30">
        <f>COUNTIF(F115:V116,Y100)</f>
        <v>0</v>
      </c>
      <c r="AB100" s="30">
        <f>COUNTIF(F117:$V118,Y100)</f>
        <v>0</v>
      </c>
      <c r="AC100" s="30"/>
      <c r="AD100" s="72"/>
      <c r="AE100" s="35" t="str">
        <f>$B$5</f>
        <v>Leclerc</v>
      </c>
      <c r="AF100" s="30">
        <f>SUM((Z100/Z119)*100)</f>
        <v>0</v>
      </c>
      <c r="AG100" s="30">
        <f>SUM((AA100/AA119)*100)</f>
        <v>0</v>
      </c>
      <c r="AH100" s="30">
        <f>SUM((AB100/AB119)*100)</f>
        <v>0</v>
      </c>
      <c r="AJ100" s="127"/>
      <c r="AK100" s="74" t="s">
        <v>60</v>
      </c>
      <c r="AL100" s="66" t="s">
        <v>3</v>
      </c>
      <c r="AM100" s="67" t="s">
        <v>3</v>
      </c>
      <c r="AN100" s="67" t="s">
        <v>3</v>
      </c>
      <c r="AO100" s="67" t="s">
        <v>3</v>
      </c>
      <c r="AP100" s="67" t="s">
        <v>3</v>
      </c>
      <c r="AQ100" s="67" t="s">
        <v>3</v>
      </c>
      <c r="AR100" s="67" t="s">
        <v>3</v>
      </c>
      <c r="AS100" s="67" t="s">
        <v>3</v>
      </c>
      <c r="AT100" s="67" t="s">
        <v>3</v>
      </c>
      <c r="AU100" s="67" t="s">
        <v>3</v>
      </c>
      <c r="AV100" s="67" t="s">
        <v>3</v>
      </c>
      <c r="AW100" s="67" t="s">
        <v>3</v>
      </c>
      <c r="AX100" s="67" t="s">
        <v>3</v>
      </c>
      <c r="AY100" s="67" t="s">
        <v>3</v>
      </c>
      <c r="AZ100" s="67" t="s">
        <v>3</v>
      </c>
      <c r="BA100" s="67" t="s">
        <v>3</v>
      </c>
      <c r="BB100" s="67" t="s">
        <v>3</v>
      </c>
      <c r="BC100" s="30"/>
      <c r="BD100" s="72"/>
      <c r="BE100" s="35" t="str">
        <f>$B$5</f>
        <v>Leclerc</v>
      </c>
      <c r="BF100" s="30">
        <f>COUNTIF(AL97:BB114, BE100)</f>
        <v>0</v>
      </c>
      <c r="BG100" s="30">
        <f>COUNTIF(AL115:BB116,BE100)</f>
        <v>0</v>
      </c>
      <c r="BH100" s="30">
        <f>COUNTIF($V117:AL118,BE100)</f>
        <v>0</v>
      </c>
      <c r="BI100" s="30"/>
      <c r="BJ100" s="72"/>
      <c r="BK100" s="35" t="str">
        <f>$B$5</f>
        <v>Leclerc</v>
      </c>
      <c r="BL100" s="30">
        <f>SUM((BF100/BF119)*100)</f>
        <v>0</v>
      </c>
      <c r="BM100" s="30">
        <f>SUM((BG100/BG119)*100)</f>
        <v>0</v>
      </c>
      <c r="BN100" s="30">
        <f>SUM((BH100/BH119)*100)</f>
        <v>0</v>
      </c>
      <c r="BP100" s="95"/>
      <c r="BQ100" s="74" t="s">
        <v>60</v>
      </c>
      <c r="BR100" s="66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8"/>
      <c r="CI100" s="30"/>
      <c r="CJ100" s="72"/>
      <c r="CK100" s="35" t="str">
        <f>$B$5</f>
        <v>Leclerc</v>
      </c>
      <c r="CL100" s="30">
        <f>COUNTIF(BR97:CH114, CK100)</f>
        <v>0</v>
      </c>
      <c r="CM100" s="30">
        <f>COUNTIF(BR115:CH116,CK100)</f>
        <v>0</v>
      </c>
      <c r="CN100" s="30">
        <f>COUNTIF($V117:BR118,CK100)</f>
        <v>0</v>
      </c>
      <c r="CO100" s="30"/>
      <c r="CP100" s="72"/>
      <c r="CQ100" s="35" t="str">
        <f>$B$5</f>
        <v>Leclerc</v>
      </c>
      <c r="CR100" s="30" t="e">
        <f>SUM((CL100/CL119)*100)</f>
        <v>#DIV/0!</v>
      </c>
      <c r="CS100" s="30" t="e">
        <f>SUM((CM100/CM119)*100)</f>
        <v>#DIV/0!</v>
      </c>
      <c r="CT100" s="30" t="e">
        <f>SUM((CN100/CN119)*100)</f>
        <v>#DIV/0!</v>
      </c>
      <c r="CV100" s="30"/>
      <c r="CW100" s="30"/>
      <c r="CX100" s="35" t="str">
        <f>$B$5</f>
        <v>Leclerc</v>
      </c>
      <c r="CY100" s="30">
        <f t="shared" si="382"/>
        <v>0</v>
      </c>
      <c r="CZ100" s="30">
        <f t="shared" si="383"/>
        <v>0</v>
      </c>
      <c r="DA100" s="30">
        <f t="shared" si="384"/>
        <v>0</v>
      </c>
      <c r="DB100" s="30"/>
      <c r="DC100" s="72"/>
      <c r="DD100" s="35" t="str">
        <f>$B$5</f>
        <v>Leclerc</v>
      </c>
      <c r="DE100" s="30">
        <f>SUM((CY100/CY119)*100)</f>
        <v>0</v>
      </c>
      <c r="DF100" s="30">
        <f>SUM((CZ100/CZ119)*100)</f>
        <v>0</v>
      </c>
      <c r="DG100" s="30">
        <f>SUM((DA100/DA119)*100)</f>
        <v>0</v>
      </c>
    </row>
    <row r="101" spans="4:111" ht="15.75" x14ac:dyDescent="0.5">
      <c r="D101" s="127"/>
      <c r="E101" s="81" t="s">
        <v>58</v>
      </c>
      <c r="F101" s="70">
        <f>SUM(VLOOKUP($D$2,$D$2:$BL$18,MATCH(F100,$D$1:$BL$1,0),FALSE))</f>
        <v>-12</v>
      </c>
      <c r="G101" s="76">
        <f>SUM(VLOOKUP($D$3,$D$2:$BL$18,MATCH(G100,$D$1:$BL$1,0),FALSE))</f>
        <v>3</v>
      </c>
      <c r="H101" s="76">
        <f>SUM(VLOOKUP($D$4,$D$2:$BL$18,MATCH(H100,$D$1:$BL$1,0),FALSE))</f>
        <v>3</v>
      </c>
      <c r="I101" s="76">
        <f>SUM(VLOOKUP($D$5,$D$2:$BL$18,MATCH(I100,$D$1:$BL$1,0),FALSE))</f>
        <v>18</v>
      </c>
      <c r="J101" s="76">
        <f>SUM(VLOOKUP($D$6,$D$2:$BL$18,MATCH(J100,$D$1:$BL$1,0),FALSE))</f>
        <v>5</v>
      </c>
      <c r="K101" s="76">
        <f>SUM(VLOOKUP($D$7,$D$2:$BL$18,MATCH(K100,$D$1:$BL$1,0),FALSE))</f>
        <v>9</v>
      </c>
      <c r="L101" s="76">
        <f>SUM(VLOOKUP($D$8,$D$2:$BL$18,MATCH(L100,$D$1:$BL$1,0),FALSE))</f>
        <v>-11</v>
      </c>
      <c r="M101" s="76">
        <f>SUM(VLOOKUP($D$9,$D$2:$BL$18,MATCH(M100,$D$1:$BL$1,0),FALSE))</f>
        <v>-4</v>
      </c>
      <c r="N101" s="76">
        <f>SUM(VLOOKUP($D$10,$D$2:$BL$18,MATCH(N100,$D$1:$BL$1,0),FALSE))</f>
        <v>-2</v>
      </c>
      <c r="O101" s="76">
        <f>SUM(VLOOKUP($D$11,$D$2:$BL$18,MATCH(O100,$D$1:$BL$1,0),FALSE))</f>
        <v>41</v>
      </c>
      <c r="P101" s="76">
        <f>SUM(VLOOKUP($D$12,$D$2:$BL$18,MATCH(P100,$D$1:$BL$1,0),FALSE))</f>
        <v>42</v>
      </c>
      <c r="Q101" s="76">
        <f>SUM(VLOOKUP($D$13,$D$2:$BL$18,MATCH(Q100,$D$1:$BL$1,0),FALSE))</f>
        <v>32</v>
      </c>
      <c r="R101" s="76">
        <f>SUM(VLOOKUP($D$14,$D$2:$BL$18,MATCH(R100,$D$1:$BL$1,0),FALSE))</f>
        <v>-2</v>
      </c>
      <c r="S101" s="76">
        <f>SUM(VLOOKUP($D$15,$D$2:$BL$18,MATCH(S100,$D$1:$BL$1,0),FALSE))</f>
        <v>18</v>
      </c>
      <c r="T101" s="76">
        <f>SUM(VLOOKUP($D$16,$D$2:$BL$18,MATCH(T100,$D$1:$BL$1,0),FALSE))</f>
        <v>47</v>
      </c>
      <c r="U101" s="76">
        <f>SUM(VLOOKUP($D$17,$D$2:$BL$18,MATCH(U100,$D$1:$BL$1,0),FALSE))</f>
        <v>-2</v>
      </c>
      <c r="V101" s="29">
        <f>SUM(VLOOKUP($D$18,$D$2:$BL$18,MATCH(V100,$D$1:$BL$1,0),FALSE))</f>
        <v>44</v>
      </c>
      <c r="W101" s="101" t="str">
        <f>$A$6</f>
        <v>Red Bull</v>
      </c>
      <c r="X101" s="66">
        <f>COUNTIF(F97:V114, W101)</f>
        <v>0</v>
      </c>
      <c r="Y101" s="101" t="str">
        <f>$B$6</f>
        <v>Verstappen</v>
      </c>
      <c r="Z101" s="99">
        <f>COUNTIF(F97:V114, Y101)</f>
        <v>10</v>
      </c>
      <c r="AA101" s="99">
        <f>COUNTIF(F115:V116,Y101)</f>
        <v>0</v>
      </c>
      <c r="AB101" s="99">
        <f>COUNTIF(F117:V118,Y101)</f>
        <v>0</v>
      </c>
      <c r="AC101" s="101" t="str">
        <f>$A$6</f>
        <v>Red Bull</v>
      </c>
      <c r="AD101" s="66">
        <f>SUM((X101/X119)*100)</f>
        <v>0</v>
      </c>
      <c r="AE101" s="101" t="str">
        <f>$B$6</f>
        <v>Verstappen</v>
      </c>
      <c r="AF101" s="99">
        <f>SUM((Z101/Z119)*100)</f>
        <v>11.76470588235294</v>
      </c>
      <c r="AG101" s="99">
        <f>SUM((AA101/AA119)*100)</f>
        <v>0</v>
      </c>
      <c r="AH101" s="99">
        <f>SUM((AB101/AB119)*100)</f>
        <v>0</v>
      </c>
      <c r="AJ101" s="127"/>
      <c r="AK101" s="81" t="s">
        <v>58</v>
      </c>
      <c r="AL101" s="70">
        <f>SUM(VLOOKUP($D$2,$D$2:$BL$18,MATCH(AL100,$D$1:$BL$1,0),FALSE))</f>
        <v>27</v>
      </c>
      <c r="AM101" s="76">
        <f>SUM(VLOOKUP($D$3,$D$2:$BL$18,MATCH(AM100,$D$1:$BL$1,0),FALSE))</f>
        <v>44</v>
      </c>
      <c r="AN101" s="76">
        <f>SUM(VLOOKUP($D$4,$D$2:$BL$18,MATCH(AN100,$D$1:$BL$1,0),FALSE))</f>
        <v>49</v>
      </c>
      <c r="AO101" s="76">
        <f>SUM(VLOOKUP($D$5,$D$2:$BL$18,MATCH(AO100,$D$1:$BL$1,0),FALSE))</f>
        <v>44</v>
      </c>
      <c r="AP101" s="76">
        <f>SUM(VLOOKUP($D$6,$D$2:$BL$18,MATCH(AP100,$D$1:$BL$1,0),FALSE))</f>
        <v>54</v>
      </c>
      <c r="AQ101" s="76">
        <f>SUM(VLOOKUP($D$7,$D$2:$BL$18,MATCH(AQ100,$D$1:$BL$1,0),FALSE))</f>
        <v>44</v>
      </c>
      <c r="AR101" s="76">
        <f>SUM(VLOOKUP($D$8,$D$2:$BL$18,MATCH(AR100,$D$1:$BL$1,0),FALSE))</f>
        <v>44</v>
      </c>
      <c r="AS101" s="76">
        <f>SUM(VLOOKUP($D$9,$D$2:$BL$18,MATCH(AS100,$D$1:$BL$1,0),FALSE))</f>
        <v>17</v>
      </c>
      <c r="AT101" s="76">
        <f>SUM(VLOOKUP($D$10,$D$2:$BL$18,MATCH(AT100,$D$1:$BL$1,0),FALSE))</f>
        <v>49</v>
      </c>
      <c r="AU101" s="76">
        <f>SUM(VLOOKUP($D$11,$D$2:$BL$18,MATCH(AU100,$D$1:$BL$1,0),FALSE))</f>
        <v>42</v>
      </c>
      <c r="AV101" s="76">
        <f>SUM(VLOOKUP($D$12,$D$2:$BL$18,MATCH(AV100,$D$1:$BL$1,0),FALSE))</f>
        <v>43</v>
      </c>
      <c r="AW101" s="76">
        <f>SUM(VLOOKUP($D$13,$D$2:$BL$18,MATCH(AW100,$D$1:$BL$1,0),FALSE))</f>
        <v>49</v>
      </c>
      <c r="AX101" s="76">
        <f>SUM(VLOOKUP($D$14,$D$2:$BL$18,MATCH(AX100,$D$1:$BL$1,0),FALSE))</f>
        <v>48</v>
      </c>
      <c r="AY101" s="76">
        <f>SUM(VLOOKUP($D$15,$D$2:$BL$18,MATCH(AY100,$D$1:$BL$1,0),FALSE))</f>
        <v>49</v>
      </c>
      <c r="AZ101" s="76">
        <f>SUM(VLOOKUP($D$16,$D$2:$BL$18,MATCH(AZ100,$D$1:$BL$1,0),FALSE))</f>
        <v>59</v>
      </c>
      <c r="BA101" s="76">
        <f>SUM(VLOOKUP($D$17,$D$2:$BL$18,MATCH(BA100,$D$1:$BL$1,0),FALSE))</f>
        <v>10</v>
      </c>
      <c r="BB101" s="29">
        <f>SUM(VLOOKUP($D$18,$D$2:$BL$18,MATCH(BB100,$D$1:$BL$1,0),FALSE))</f>
        <v>27</v>
      </c>
      <c r="BC101" s="101" t="str">
        <f>$A$6</f>
        <v>Red Bull</v>
      </c>
      <c r="BD101" s="66">
        <f>COUNTIF(AL97:BB114, BC101)</f>
        <v>0</v>
      </c>
      <c r="BE101" s="101" t="str">
        <f>$B$6</f>
        <v>Verstappen</v>
      </c>
      <c r="BF101" s="99">
        <f>COUNTIF(AL97:BB114, BE101)</f>
        <v>17</v>
      </c>
      <c r="BG101" s="99">
        <f>COUNTIF(AL115:BB116,BE101)</f>
        <v>0</v>
      </c>
      <c r="BH101" s="99">
        <f>COUNTIF(AL117:BB118,BE101)</f>
        <v>0</v>
      </c>
      <c r="BI101" s="101" t="str">
        <f>$A$6</f>
        <v>Red Bull</v>
      </c>
      <c r="BJ101" s="66">
        <f>SUM((BD101/BD119)*100)</f>
        <v>0</v>
      </c>
      <c r="BK101" s="101" t="str">
        <f>$B$6</f>
        <v>Verstappen</v>
      </c>
      <c r="BL101" s="99">
        <f>SUM((BF101/BF119)*100)</f>
        <v>20</v>
      </c>
      <c r="BM101" s="99">
        <f>SUM((BG101/BG119)*100)</f>
        <v>0</v>
      </c>
      <c r="BN101" s="99">
        <f>SUM((BH101/BH119)*100)</f>
        <v>0</v>
      </c>
      <c r="BP101" s="95"/>
      <c r="BQ101" s="81" t="s">
        <v>58</v>
      </c>
      <c r="BR101" s="70" t="e">
        <f>SUM(VLOOKUP($D$2,$D$2:$BL$18,MATCH(BR100,$D$1:$BL$1,0),FALSE))</f>
        <v>#N/A</v>
      </c>
      <c r="BS101" s="76" t="e">
        <f>SUM(VLOOKUP($D$3,$D$2:$BL$18,MATCH(BS100,$D$1:$BL$1,0),FALSE))</f>
        <v>#N/A</v>
      </c>
      <c r="BT101" s="76" t="e">
        <f>SUM(VLOOKUP($D$4,$D$2:$BL$18,MATCH(BT100,$D$1:$BL$1,0),FALSE))</f>
        <v>#N/A</v>
      </c>
      <c r="BU101" s="76" t="e">
        <f>SUM(VLOOKUP($D$5,$D$2:$BL$18,MATCH(BU100,$D$1:$BL$1,0),FALSE))</f>
        <v>#N/A</v>
      </c>
      <c r="BV101" s="76" t="e">
        <f>SUM(VLOOKUP($D$6,$D$2:$BL$18,MATCH(BV100,$D$1:$BL$1,0),FALSE))</f>
        <v>#N/A</v>
      </c>
      <c r="BW101" s="76" t="e">
        <f>SUM(VLOOKUP($D$7,$D$2:$BL$18,MATCH(BW100,$D$1:$BL$1,0),FALSE))</f>
        <v>#N/A</v>
      </c>
      <c r="BX101" s="76" t="e">
        <f>SUM(VLOOKUP($D$8,$D$2:$BL$18,MATCH(BX100,$D$1:$BL$1,0),FALSE))</f>
        <v>#N/A</v>
      </c>
      <c r="BY101" s="76" t="e">
        <f>SUM(VLOOKUP($D$9,$D$2:$BL$18,MATCH(BY100,$D$1:$BL$1,0),FALSE))</f>
        <v>#N/A</v>
      </c>
      <c r="BZ101" s="76" t="e">
        <f>SUM(VLOOKUP($D$10,$D$2:$BL$18,MATCH(BZ100,$D$1:$BL$1,0),FALSE))</f>
        <v>#N/A</v>
      </c>
      <c r="CA101" s="76" t="e">
        <f>SUM(VLOOKUP($D$11,$D$2:$BL$18,MATCH(CA100,$D$1:$BL$1,0),FALSE))</f>
        <v>#N/A</v>
      </c>
      <c r="CB101" s="76" t="e">
        <f>SUM(VLOOKUP($D$12,$D$2:$BL$18,MATCH(CB100,$D$1:$BL$1,0),FALSE))</f>
        <v>#N/A</v>
      </c>
      <c r="CC101" s="76" t="e">
        <f>SUM(VLOOKUP($D$13,$D$2:$BL$18,MATCH(CC100,$D$1:$BL$1,0),FALSE))</f>
        <v>#N/A</v>
      </c>
      <c r="CD101" s="76" t="e">
        <f>SUM(VLOOKUP($D$14,$D$2:$BL$18,MATCH(CD100,$D$1:$BL$1,0),FALSE))</f>
        <v>#N/A</v>
      </c>
      <c r="CE101" s="76" t="e">
        <f>SUM(VLOOKUP($D$15,$D$2:$BL$18,MATCH(CE100,$D$1:$BL$1,0),FALSE))</f>
        <v>#N/A</v>
      </c>
      <c r="CF101" s="76" t="e">
        <f>SUM(VLOOKUP($D$16,$D$2:$BL$18,MATCH(CF100,$D$1:$BL$1,0),FALSE))</f>
        <v>#N/A</v>
      </c>
      <c r="CG101" s="76" t="e">
        <f>SUM(VLOOKUP($D$17,$D$2:$BL$18,MATCH(CG100,$D$1:$BL$1,0),FALSE))</f>
        <v>#N/A</v>
      </c>
      <c r="CH101" s="29" t="e">
        <f>SUM(VLOOKUP($D$18,$D$2:$BL$18,MATCH(CH100,$D$1:$BL$1,0),FALSE))</f>
        <v>#N/A</v>
      </c>
      <c r="CI101" s="101" t="str">
        <f>$A$6</f>
        <v>Red Bull</v>
      </c>
      <c r="CJ101" s="66">
        <f>COUNTIF(BR97:CH114, CI101)</f>
        <v>0</v>
      </c>
      <c r="CK101" s="101" t="str">
        <f>$B$6</f>
        <v>Verstappen</v>
      </c>
      <c r="CL101" s="99">
        <f>COUNTIF(BR97:CH114, CK101)</f>
        <v>0</v>
      </c>
      <c r="CM101" s="99">
        <f>COUNTIF(BR115:CH116,CK101)</f>
        <v>0</v>
      </c>
      <c r="CN101" s="99">
        <f>COUNTIF(BR117:CH118,CK101)</f>
        <v>0</v>
      </c>
      <c r="CO101" s="101" t="str">
        <f>$A$6</f>
        <v>Red Bull</v>
      </c>
      <c r="CP101" s="66" t="e">
        <f>SUM((CJ101/CJ119)*100)</f>
        <v>#DIV/0!</v>
      </c>
      <c r="CQ101" s="101" t="str">
        <f>$B$6</f>
        <v>Verstappen</v>
      </c>
      <c r="CR101" s="99" t="e">
        <f>SUM((CL101/CL119)*100)</f>
        <v>#DIV/0!</v>
      </c>
      <c r="CS101" s="99" t="e">
        <f>SUM((CM101/CM119)*100)</f>
        <v>#DIV/0!</v>
      </c>
      <c r="CT101" s="99" t="e">
        <f>SUM((CN101/CN119)*100)</f>
        <v>#DIV/0!</v>
      </c>
      <c r="CV101" s="101" t="str">
        <f>$A$6</f>
        <v>Red Bull</v>
      </c>
      <c r="CW101" s="99">
        <f>SUM(X101,BD101,CJ101)</f>
        <v>0</v>
      </c>
      <c r="CX101" s="101" t="str">
        <f>$B$6</f>
        <v>Verstappen</v>
      </c>
      <c r="CY101" s="99">
        <f t="shared" si="382"/>
        <v>27</v>
      </c>
      <c r="CZ101" s="99">
        <f t="shared" si="383"/>
        <v>0</v>
      </c>
      <c r="DA101" s="99">
        <f t="shared" si="384"/>
        <v>0</v>
      </c>
      <c r="DB101" s="101" t="str">
        <f>$A$6</f>
        <v>Red Bull</v>
      </c>
      <c r="DC101" s="66">
        <f>SUM((CW101/CW119)*100)</f>
        <v>0</v>
      </c>
      <c r="DD101" s="101" t="str">
        <f>$B$6</f>
        <v>Verstappen</v>
      </c>
      <c r="DE101" s="99">
        <f>SUM((CY101/CY119)*100)</f>
        <v>15.882352941176469</v>
      </c>
      <c r="DF101" s="99">
        <f>SUM((CZ101/CZ119)*100)</f>
        <v>0</v>
      </c>
      <c r="DG101" s="99">
        <f>SUM((DA101/DA119)*100)</f>
        <v>0</v>
      </c>
    </row>
    <row r="102" spans="4:111" ht="16.149999999999999" thickBot="1" x14ac:dyDescent="0.55000000000000004">
      <c r="D102" s="127"/>
      <c r="E102" s="82" t="s">
        <v>1</v>
      </c>
      <c r="F102" s="72">
        <f>SUM(VLOOKUP($D$2,$BM$2:$CQ$18,MATCH(F100,$BM$1:$CQ$1,0),FALSE))</f>
        <v>5.9</v>
      </c>
      <c r="G102" s="73">
        <f>SUM(VLOOKUP($D$3,$BM$2:$CQ$18,MATCH(G100,$BM$1:$CQ$1,0),FALSE))</f>
        <v>5.9</v>
      </c>
      <c r="H102" s="73">
        <f>SUM(VLOOKUP($D$4,$BM$2:$CQ$18,MATCH(H100,$BM$1:$CQ$1,0),FALSE))</f>
        <v>5.9</v>
      </c>
      <c r="I102" s="73">
        <f>SUM(VLOOKUP($D$5,$BM$2:$CQ$18,MATCH(I100,$BM$1:$CQ$1,0),FALSE))</f>
        <v>5.9</v>
      </c>
      <c r="J102" s="73">
        <f>SUM(VLOOKUP($D$6,$BM$2:$CQ$18,MATCH(J100,$BM$1:$CQ$1,0),FALSE))</f>
        <v>5.9</v>
      </c>
      <c r="K102" s="73">
        <f>SUM(VLOOKUP($D$7,$BM$2:$CQ$18,MATCH(K100,$BM$1:$CQ$1,0),FALSE))</f>
        <v>5.9</v>
      </c>
      <c r="L102" s="73">
        <f>SUM(VLOOKUP($D$8,$BM$2:$CQ$18,MATCH(L100,$BM$1:$CQ$1,0),FALSE))</f>
        <v>5.9</v>
      </c>
      <c r="M102" s="73">
        <f>SUM(VLOOKUP($D$9,$BM$2:$CQ$18,MATCH(M100,$BM$1:$CQ$1,0),FALSE))</f>
        <v>26.1</v>
      </c>
      <c r="N102" s="73">
        <f>SUM(VLOOKUP($D$10,$BM$2:$CQ$18,MATCH(N100,$BM$1:$CQ$1,0),FALSE))</f>
        <v>26.1</v>
      </c>
      <c r="O102" s="73">
        <f>SUM(VLOOKUP($D$11,$BM$2:$CQ$18,MATCH(O100,$BM$1:$CQ$1,0),FALSE))</f>
        <v>26.1</v>
      </c>
      <c r="P102" s="73">
        <f>SUM(VLOOKUP($D$12,$BM$2:$CQ$18,MATCH(P100,$BM$1:$CQ$1,0),FALSE))</f>
        <v>26.1</v>
      </c>
      <c r="Q102" s="73">
        <f>SUM(VLOOKUP($D$13,$BM$2:$CQ$18,MATCH(Q100,$BM$1:$CQ$1,0),FALSE))</f>
        <v>26.1</v>
      </c>
      <c r="R102" s="73">
        <f>SUM(VLOOKUP($D$14,$BM$2:$CQ$18,MATCH(R100,$BM$1:$CQ$1,0),FALSE))</f>
        <v>26.1</v>
      </c>
      <c r="S102" s="73">
        <f>SUM(VLOOKUP($D$15,$BM$2:$CQ$18,MATCH(S100,$BM$1:$CQ$1,0),FALSE))</f>
        <v>26.1</v>
      </c>
      <c r="T102" s="73">
        <f>SUM(VLOOKUP($D$16,$BM$2:$CQ$18,MATCH(T100,$BM$1:$CQ$1,0),FALSE))</f>
        <v>26.1</v>
      </c>
      <c r="U102" s="73">
        <f>SUM(VLOOKUP($D$17,$BM$2:$CQ$18,MATCH(U100,$BM$1:$CQ$1,0),FALSE))</f>
        <v>26.2</v>
      </c>
      <c r="V102" s="63">
        <f>SUM(VLOOKUP($D$18,$BM$2:$CQ$18,MATCH(V100,$BM$1:$CQ$1,0),FALSE))</f>
        <v>26.3</v>
      </c>
      <c r="W102" s="30"/>
      <c r="X102" s="72"/>
      <c r="Y102" s="102" t="str">
        <f>$B$7</f>
        <v>Albon</v>
      </c>
      <c r="Z102" s="30">
        <f>COUNTIF(F97:V114, Y102)</f>
        <v>0</v>
      </c>
      <c r="AA102" s="30">
        <f>COUNTIF(F115:V116,Y102)</f>
        <v>0</v>
      </c>
      <c r="AB102" s="30">
        <f>COUNTIF(F117:V118,Y102)</f>
        <v>0</v>
      </c>
      <c r="AC102" s="30"/>
      <c r="AD102" s="72"/>
      <c r="AE102" s="102" t="str">
        <f>$B$7</f>
        <v>Albon</v>
      </c>
      <c r="AF102" s="30">
        <f>SUM((Z102/Z119)*100)</f>
        <v>0</v>
      </c>
      <c r="AG102" s="30">
        <f>SUM((AA102/AA119)*100)</f>
        <v>0</v>
      </c>
      <c r="AH102" s="30">
        <f>SUM((AB102/AB119)*100)</f>
        <v>0</v>
      </c>
      <c r="AJ102" s="127"/>
      <c r="AK102" s="82" t="s">
        <v>1</v>
      </c>
      <c r="AL102" s="72">
        <f>SUM(VLOOKUP($D$2,$BM$2:$CQ$18,MATCH(AL100,$BM$1:$CQ$1,0),FALSE))</f>
        <v>31.3</v>
      </c>
      <c r="AM102" s="73">
        <f>SUM(VLOOKUP($D$3,$BM$2:$CQ$18,MATCH(AM100,$BM$1:$CQ$1,0),FALSE))</f>
        <v>31.3</v>
      </c>
      <c r="AN102" s="73">
        <f>SUM(VLOOKUP($D$4,$BM$2:$CQ$18,MATCH(AN100,$BM$1:$CQ$1,0),FALSE))</f>
        <v>31.2</v>
      </c>
      <c r="AO102" s="73">
        <f>SUM(VLOOKUP($D$5,$BM$2:$CQ$18,MATCH(AO100,$BM$1:$CQ$1,0),FALSE))</f>
        <v>31.3</v>
      </c>
      <c r="AP102" s="73">
        <f>SUM(VLOOKUP($D$6,$BM$2:$CQ$18,MATCH(AP100,$BM$1:$CQ$1,0),FALSE))</f>
        <v>31.3</v>
      </c>
      <c r="AQ102" s="73">
        <f>SUM(VLOOKUP($D$7,$BM$2:$CQ$18,MATCH(AQ100,$BM$1:$CQ$1,0),FALSE))</f>
        <v>31.3</v>
      </c>
      <c r="AR102" s="73">
        <f>SUM(VLOOKUP($D$8,$BM$2:$CQ$18,MATCH(AR100,$BM$1:$CQ$1,0),FALSE))</f>
        <v>31.4</v>
      </c>
      <c r="AS102" s="73">
        <f>SUM(VLOOKUP($D$9,$BM$2:$CQ$18,MATCH(AS100,$BM$1:$CQ$1,0),FALSE))</f>
        <v>31.4</v>
      </c>
      <c r="AT102" s="73">
        <f>SUM(VLOOKUP($D$10,$BM$2:$CQ$18,MATCH(AT100,$BM$1:$CQ$1,0),FALSE))</f>
        <v>31.4</v>
      </c>
      <c r="AU102" s="73">
        <f>SUM(VLOOKUP($D$11,$BM$2:$CQ$18,MATCH(AU100,$BM$1:$CQ$1,0),FALSE))</f>
        <v>31.4</v>
      </c>
      <c r="AV102" s="73">
        <f>SUM(VLOOKUP($D$12,$BM$2:$CQ$18,MATCH(AV100,$BM$1:$CQ$1,0),FALSE))</f>
        <v>31.4</v>
      </c>
      <c r="AW102" s="73">
        <f>SUM(VLOOKUP($D$13,$BM$2:$CQ$18,MATCH(AW100,$BM$1:$CQ$1,0),FALSE))</f>
        <v>31.5</v>
      </c>
      <c r="AX102" s="73">
        <f>SUM(VLOOKUP($D$14,$BM$2:$CQ$18,MATCH(AX100,$BM$1:$CQ$1,0),FALSE))</f>
        <v>31.5</v>
      </c>
      <c r="AY102" s="73">
        <f>SUM(VLOOKUP($D$15,$BM$2:$CQ$18,MATCH(AY100,$BM$1:$CQ$1,0),FALSE))</f>
        <v>31.5</v>
      </c>
      <c r="AZ102" s="73">
        <f>SUM(VLOOKUP($D$16,$BM$2:$CQ$18,MATCH(AZ100,$BM$1:$CQ$1,0),FALSE))</f>
        <v>31.5</v>
      </c>
      <c r="BA102" s="73">
        <f>SUM(VLOOKUP($D$17,$BM$2:$CQ$18,MATCH(BA100,$BM$1:$CQ$1,0),FALSE))</f>
        <v>31.5</v>
      </c>
      <c r="BB102" s="63">
        <f>SUM(VLOOKUP($D$18,$BM$2:$CQ$18,MATCH(BB100,$BM$1:$CQ$1,0),FALSE))</f>
        <v>31.3</v>
      </c>
      <c r="BC102" s="30"/>
      <c r="BD102" s="72"/>
      <c r="BE102" s="102" t="str">
        <f>$B$7</f>
        <v>Albon</v>
      </c>
      <c r="BF102" s="30">
        <f>COUNTIF(AL97:BB114, BE102)</f>
        <v>10</v>
      </c>
      <c r="BG102" s="30">
        <f>COUNTIF(AL115:BB116,BE102)</f>
        <v>0</v>
      </c>
      <c r="BH102" s="30">
        <f>COUNTIF(AL117:BB118,BE102)</f>
        <v>0</v>
      </c>
      <c r="BI102" s="30"/>
      <c r="BJ102" s="72"/>
      <c r="BK102" s="102" t="str">
        <f>$B$7</f>
        <v>Albon</v>
      </c>
      <c r="BL102" s="30">
        <f>SUM((BF102/BF119)*100)</f>
        <v>11.76470588235294</v>
      </c>
      <c r="BM102" s="30">
        <f>SUM((BG102/BG119)*100)</f>
        <v>0</v>
      </c>
      <c r="BN102" s="30">
        <f>SUM((BH102/BH119)*100)</f>
        <v>0</v>
      </c>
      <c r="BP102" s="95"/>
      <c r="BQ102" s="82" t="s">
        <v>1</v>
      </c>
      <c r="BR102" s="72" t="e">
        <f>SUM(VLOOKUP($D$2,$BM$2:$CQ$18,MATCH(BR100,$BM$1:$CQ$1,0),FALSE))</f>
        <v>#N/A</v>
      </c>
      <c r="BS102" s="73" t="e">
        <f>SUM(VLOOKUP($D$3,$BM$2:$CQ$18,MATCH(BS100,$BM$1:$CQ$1,0),FALSE))</f>
        <v>#N/A</v>
      </c>
      <c r="BT102" s="73" t="e">
        <f>SUM(VLOOKUP($D$4,$BM$2:$CQ$18,MATCH(BT100,$BM$1:$CQ$1,0),FALSE))</f>
        <v>#N/A</v>
      </c>
      <c r="BU102" s="73" t="e">
        <f>SUM(VLOOKUP($D$5,$BM$2:$CQ$18,MATCH(BU100,$BM$1:$CQ$1,0),FALSE))</f>
        <v>#N/A</v>
      </c>
      <c r="BV102" s="73" t="e">
        <f>SUM(VLOOKUP($D$6,$BM$2:$CQ$18,MATCH(BV100,$BM$1:$CQ$1,0),FALSE))</f>
        <v>#N/A</v>
      </c>
      <c r="BW102" s="73" t="e">
        <f>SUM(VLOOKUP($D$7,$BM$2:$CQ$18,MATCH(BW100,$BM$1:$CQ$1,0),FALSE))</f>
        <v>#N/A</v>
      </c>
      <c r="BX102" s="73" t="e">
        <f>SUM(VLOOKUP($D$8,$BM$2:$CQ$18,MATCH(BX100,$BM$1:$CQ$1,0),FALSE))</f>
        <v>#N/A</v>
      </c>
      <c r="BY102" s="73" t="e">
        <f>SUM(VLOOKUP($D$9,$BM$2:$CQ$18,MATCH(BY100,$BM$1:$CQ$1,0),FALSE))</f>
        <v>#N/A</v>
      </c>
      <c r="BZ102" s="73" t="e">
        <f>SUM(VLOOKUP($D$10,$BM$2:$CQ$18,MATCH(BZ100,$BM$1:$CQ$1,0),FALSE))</f>
        <v>#N/A</v>
      </c>
      <c r="CA102" s="73" t="e">
        <f>SUM(VLOOKUP($D$11,$BM$2:$CQ$18,MATCH(CA100,$BM$1:$CQ$1,0),FALSE))</f>
        <v>#N/A</v>
      </c>
      <c r="CB102" s="73" t="e">
        <f>SUM(VLOOKUP($D$12,$BM$2:$CQ$18,MATCH(CB100,$BM$1:$CQ$1,0),FALSE))</f>
        <v>#N/A</v>
      </c>
      <c r="CC102" s="73" t="e">
        <f>SUM(VLOOKUP($D$13,$BM$2:$CQ$18,MATCH(CC100,$BM$1:$CQ$1,0),FALSE))</f>
        <v>#N/A</v>
      </c>
      <c r="CD102" s="73" t="e">
        <f>SUM(VLOOKUP($D$14,$BM$2:$CQ$18,MATCH(CD100,$BM$1:$CQ$1,0),FALSE))</f>
        <v>#N/A</v>
      </c>
      <c r="CE102" s="73" t="e">
        <f>SUM(VLOOKUP($D$15,$BM$2:$CQ$18,MATCH(CE100,$BM$1:$CQ$1,0),FALSE))</f>
        <v>#N/A</v>
      </c>
      <c r="CF102" s="73" t="e">
        <f>SUM(VLOOKUP($D$16,$BM$2:$CQ$18,MATCH(CF100,$BM$1:$CQ$1,0),FALSE))</f>
        <v>#N/A</v>
      </c>
      <c r="CG102" s="73" t="e">
        <f>SUM(VLOOKUP($D$17,$BM$2:$CQ$18,MATCH(CG100,$BM$1:$CQ$1,0),FALSE))</f>
        <v>#N/A</v>
      </c>
      <c r="CH102" s="63" t="e">
        <f>SUM(VLOOKUP($D$18,$BM$2:$CQ$18,MATCH(CH100,$BM$1:$CQ$1,0),FALSE))</f>
        <v>#N/A</v>
      </c>
      <c r="CI102" s="30"/>
      <c r="CJ102" s="72"/>
      <c r="CK102" s="102" t="str">
        <f>$B$7</f>
        <v>Albon</v>
      </c>
      <c r="CL102" s="30">
        <f>COUNTIF(BR97:CH114, CK102)</f>
        <v>0</v>
      </c>
      <c r="CM102" s="30">
        <f>COUNTIF(BR115:CH116,CK102)</f>
        <v>0</v>
      </c>
      <c r="CN102" s="30">
        <f>COUNTIF(BR117:CH118,CK102)</f>
        <v>0</v>
      </c>
      <c r="CO102" s="30"/>
      <c r="CP102" s="72"/>
      <c r="CQ102" s="102" t="str">
        <f>$B$7</f>
        <v>Albon</v>
      </c>
      <c r="CR102" s="30" t="e">
        <f>SUM((CL102/CL119)*100)</f>
        <v>#DIV/0!</v>
      </c>
      <c r="CS102" s="30" t="e">
        <f>SUM((CM102/CM119)*100)</f>
        <v>#DIV/0!</v>
      </c>
      <c r="CT102" s="30" t="e">
        <f>SUM((CN102/CN119)*100)</f>
        <v>#DIV/0!</v>
      </c>
      <c r="CV102" s="30"/>
      <c r="CW102" s="30"/>
      <c r="CX102" s="102" t="str">
        <f>$B$7</f>
        <v>Albon</v>
      </c>
      <c r="CY102" s="30">
        <f t="shared" si="382"/>
        <v>10</v>
      </c>
      <c r="CZ102" s="30">
        <f t="shared" si="383"/>
        <v>0</v>
      </c>
      <c r="DA102" s="30">
        <f t="shared" si="384"/>
        <v>0</v>
      </c>
      <c r="DB102" s="30"/>
      <c r="DC102" s="72"/>
      <c r="DD102" s="102" t="str">
        <f>$B$7</f>
        <v>Albon</v>
      </c>
      <c r="DE102" s="30">
        <f>SUM((CY102/CY119)*100)</f>
        <v>5.8823529411764701</v>
      </c>
      <c r="DF102" s="30">
        <f>SUM((CZ102/CZ119)*100)</f>
        <v>0</v>
      </c>
      <c r="DG102" s="30">
        <f>SUM((DA102/DA119)*100)</f>
        <v>0</v>
      </c>
    </row>
    <row r="103" spans="4:111" ht="15.75" x14ac:dyDescent="0.5">
      <c r="D103" s="127"/>
      <c r="E103" s="74" t="s">
        <v>61</v>
      </c>
      <c r="F103" s="66" t="s">
        <v>38</v>
      </c>
      <c r="G103" s="67" t="s">
        <v>38</v>
      </c>
      <c r="H103" s="67" t="s">
        <v>33</v>
      </c>
      <c r="I103" s="67" t="s">
        <v>40</v>
      </c>
      <c r="J103" s="67" t="s">
        <v>40</v>
      </c>
      <c r="K103" s="67" t="s">
        <v>40</v>
      </c>
      <c r="L103" s="67" t="s">
        <v>40</v>
      </c>
      <c r="M103" s="67" t="s">
        <v>48</v>
      </c>
      <c r="N103" s="67" t="s">
        <v>48</v>
      </c>
      <c r="O103" s="67" t="s">
        <v>48</v>
      </c>
      <c r="P103" s="67" t="s">
        <v>48</v>
      </c>
      <c r="Q103" s="67" t="s">
        <v>48</v>
      </c>
      <c r="R103" s="67" t="s">
        <v>48</v>
      </c>
      <c r="S103" s="67" t="s">
        <v>48</v>
      </c>
      <c r="T103" s="67" t="s">
        <v>48</v>
      </c>
      <c r="U103" s="67" t="s">
        <v>48</v>
      </c>
      <c r="V103" s="67" t="s">
        <v>48</v>
      </c>
      <c r="W103" s="40" t="str">
        <f>$A$8</f>
        <v>McLaren</v>
      </c>
      <c r="X103" s="66">
        <f>COUNTIF(F97:V114, W103)</f>
        <v>0</v>
      </c>
      <c r="Y103" s="40" t="str">
        <f>$B$8</f>
        <v>Sainz</v>
      </c>
      <c r="Z103" s="99">
        <f>COUNTIF(F97:V114, Y103)</f>
        <v>10</v>
      </c>
      <c r="AA103" s="99">
        <f>COUNTIF(F115:V116,Y103)</f>
        <v>0</v>
      </c>
      <c r="AB103" s="99">
        <f>COUNTIF(F117:V118,Y103)</f>
        <v>0</v>
      </c>
      <c r="AC103" s="40" t="str">
        <f>$A$8</f>
        <v>McLaren</v>
      </c>
      <c r="AD103" s="66">
        <f>SUM((X103/X119)*100)</f>
        <v>0</v>
      </c>
      <c r="AE103" s="40" t="str">
        <f>$B$8</f>
        <v>Sainz</v>
      </c>
      <c r="AF103" s="99">
        <f>SUM((Z103/Z119)*100)</f>
        <v>11.76470588235294</v>
      </c>
      <c r="AG103" s="99">
        <f>SUM((AA103/AA119)*100)</f>
        <v>0</v>
      </c>
      <c r="AH103" s="99">
        <f>SUM((AB103/AB119)*100)</f>
        <v>0</v>
      </c>
      <c r="AJ103" s="127"/>
      <c r="AK103" s="74" t="s">
        <v>61</v>
      </c>
      <c r="AL103" s="66" t="s">
        <v>8</v>
      </c>
      <c r="AM103" s="67" t="s">
        <v>8</v>
      </c>
      <c r="AN103" s="67" t="s">
        <v>8</v>
      </c>
      <c r="AO103" s="67" t="s">
        <v>8</v>
      </c>
      <c r="AP103" s="67" t="s">
        <v>8</v>
      </c>
      <c r="AQ103" s="67" t="s">
        <v>8</v>
      </c>
      <c r="AR103" s="67" t="s">
        <v>8</v>
      </c>
      <c r="AS103" s="67" t="s">
        <v>15</v>
      </c>
      <c r="AT103" s="67" t="s">
        <v>15</v>
      </c>
      <c r="AU103" s="67" t="s">
        <v>15</v>
      </c>
      <c r="AV103" s="67" t="s">
        <v>15</v>
      </c>
      <c r="AW103" s="67" t="s">
        <v>15</v>
      </c>
      <c r="AX103" s="67" t="s">
        <v>15</v>
      </c>
      <c r="AY103" s="67" t="s">
        <v>15</v>
      </c>
      <c r="AZ103" s="67" t="s">
        <v>15</v>
      </c>
      <c r="BA103" s="67" t="s">
        <v>15</v>
      </c>
      <c r="BB103" s="67" t="s">
        <v>15</v>
      </c>
      <c r="BC103" s="40" t="str">
        <f>$A$8</f>
        <v>McLaren</v>
      </c>
      <c r="BD103" s="66">
        <f>COUNTIF(AL97:BB114, BC103)</f>
        <v>0</v>
      </c>
      <c r="BE103" s="40" t="str">
        <f>$B$8</f>
        <v>Sainz</v>
      </c>
      <c r="BF103" s="99">
        <f>COUNTIF(AL97:BB114, BE103)</f>
        <v>0</v>
      </c>
      <c r="BG103" s="99">
        <f>COUNTIF(AL115:BB116,BE103)</f>
        <v>0</v>
      </c>
      <c r="BH103" s="99">
        <f>COUNTIF(AL117:BB118,BE103)</f>
        <v>0</v>
      </c>
      <c r="BI103" s="40" t="str">
        <f>$A$8</f>
        <v>McLaren</v>
      </c>
      <c r="BJ103" s="66">
        <f>SUM((BD103/BD119)*100)</f>
        <v>0</v>
      </c>
      <c r="BK103" s="40" t="str">
        <f>$B$8</f>
        <v>Sainz</v>
      </c>
      <c r="BL103" s="99">
        <f>SUM((BF103/BF119)*100)</f>
        <v>0</v>
      </c>
      <c r="BM103" s="99">
        <f>SUM((BG103/BG119)*100)</f>
        <v>0</v>
      </c>
      <c r="BN103" s="99">
        <f>SUM((BH103/BH119)*100)</f>
        <v>0</v>
      </c>
      <c r="BP103" s="95"/>
      <c r="BQ103" s="74" t="s">
        <v>61</v>
      </c>
      <c r="BR103" s="66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8"/>
      <c r="CI103" s="40" t="str">
        <f>$A$8</f>
        <v>McLaren</v>
      </c>
      <c r="CJ103" s="66">
        <f>COUNTIF(BR97:CH114, CI103)</f>
        <v>0</v>
      </c>
      <c r="CK103" s="40" t="str">
        <f>$B$8</f>
        <v>Sainz</v>
      </c>
      <c r="CL103" s="99">
        <f>COUNTIF(BR97:CH114, CK103)</f>
        <v>0</v>
      </c>
      <c r="CM103" s="99">
        <f>COUNTIF(BR115:CH116,CK103)</f>
        <v>0</v>
      </c>
      <c r="CN103" s="99">
        <f>COUNTIF(BR117:CH118,CK103)</f>
        <v>0</v>
      </c>
      <c r="CO103" s="40" t="str">
        <f>$A$8</f>
        <v>McLaren</v>
      </c>
      <c r="CP103" s="66" t="e">
        <f>SUM((CJ103/CJ119)*100)</f>
        <v>#DIV/0!</v>
      </c>
      <c r="CQ103" s="40" t="str">
        <f>$B$8</f>
        <v>Sainz</v>
      </c>
      <c r="CR103" s="99" t="e">
        <f>SUM((CL103/CL119)*100)</f>
        <v>#DIV/0!</v>
      </c>
      <c r="CS103" s="99" t="e">
        <f>SUM((CM103/CM119)*100)</f>
        <v>#DIV/0!</v>
      </c>
      <c r="CT103" s="99" t="e">
        <f>SUM((CN103/CN119)*100)</f>
        <v>#DIV/0!</v>
      </c>
      <c r="CV103" s="40" t="str">
        <f>$A$8</f>
        <v>McLaren</v>
      </c>
      <c r="CW103" s="99">
        <f>SUM(X103,BD103,CJ103)</f>
        <v>0</v>
      </c>
      <c r="CX103" s="40" t="str">
        <f>$B$8</f>
        <v>Sainz</v>
      </c>
      <c r="CY103" s="99">
        <f t="shared" si="382"/>
        <v>10</v>
      </c>
      <c r="CZ103" s="99">
        <f t="shared" si="383"/>
        <v>0</v>
      </c>
      <c r="DA103" s="99">
        <f t="shared" si="384"/>
        <v>0</v>
      </c>
      <c r="DB103" s="40" t="str">
        <f>$A$8</f>
        <v>McLaren</v>
      </c>
      <c r="DC103" s="66">
        <f>SUM((CW103/CW119)*100)</f>
        <v>0</v>
      </c>
      <c r="DD103" s="40" t="str">
        <f>$B$8</f>
        <v>Sainz</v>
      </c>
      <c r="DE103" s="99">
        <f>SUM((CY103/CY119)*100)</f>
        <v>5.8823529411764701</v>
      </c>
      <c r="DF103" s="99">
        <f>SUM((CZ103/CZ119)*100)</f>
        <v>0</v>
      </c>
      <c r="DG103" s="99">
        <f>SUM((DA103/DA119)*100)</f>
        <v>0</v>
      </c>
    </row>
    <row r="104" spans="4:111" ht="16.149999999999999" thickBot="1" x14ac:dyDescent="0.55000000000000004">
      <c r="D104" s="127"/>
      <c r="E104" s="81" t="s">
        <v>58</v>
      </c>
      <c r="F104" s="70">
        <f>SUM(VLOOKUP($D$2,$D$2:$BL$18,MATCH(F103,$D$1:$BL$1,0),FALSE))</f>
        <v>-14</v>
      </c>
      <c r="G104" s="76">
        <f>SUM(VLOOKUP($D$3,$D$2:$BL$18,MATCH(G103,$D$1:$BL$1,0),FALSE))</f>
        <v>17</v>
      </c>
      <c r="H104" s="76">
        <f>SUM(VLOOKUP($D$4,$D$2:$BL$18,MATCH(H103,$D$1:$BL$1,0),FALSE))</f>
        <v>11</v>
      </c>
      <c r="I104" s="76">
        <f>SUM(VLOOKUP($D$5,$D$2:$BL$18,MATCH(I103,$D$1:$BL$1,0),FALSE))</f>
        <v>9</v>
      </c>
      <c r="J104" s="76">
        <f>SUM(VLOOKUP($D$6,$D$2:$BL$18,MATCH(J103,$D$1:$BL$1,0),FALSE))</f>
        <v>8</v>
      </c>
      <c r="K104" s="76">
        <f>SUM(VLOOKUP($D$7,$D$2:$BL$18,MATCH(K103,$D$1:$BL$1,0),FALSE))</f>
        <v>10</v>
      </c>
      <c r="L104" s="76">
        <f>SUM(VLOOKUP($D$8,$D$2:$BL$18,MATCH(L103,$D$1:$BL$1,0),FALSE))</f>
        <v>-14</v>
      </c>
      <c r="M104" s="76">
        <f>SUM(VLOOKUP($D$9,$D$2:$BL$18,MATCH(M103,$D$1:$BL$1,0),FALSE))</f>
        <v>15</v>
      </c>
      <c r="N104" s="76">
        <f>SUM(VLOOKUP($D$10,$D$2:$BL$18,MATCH(N103,$D$1:$BL$1,0),FALSE))</f>
        <v>-14</v>
      </c>
      <c r="O104" s="76">
        <f>SUM(VLOOKUP($D$11,$D$2:$BL$18,MATCH(O103,$D$1:$BL$1,0),FALSE))</f>
        <v>13</v>
      </c>
      <c r="P104" s="76">
        <f>SUM(VLOOKUP($D$12,$D$2:$BL$18,MATCH(P103,$D$1:$BL$1,0),FALSE))</f>
        <v>13</v>
      </c>
      <c r="Q104" s="76">
        <f>SUM(VLOOKUP($D$13,$D$2:$BL$18,MATCH(Q103,$D$1:$BL$1,0),FALSE))</f>
        <v>6</v>
      </c>
      <c r="R104" s="76">
        <f>SUM(VLOOKUP($D$14,$D$2:$BL$18,MATCH(R103,$D$1:$BL$1,0),FALSE))</f>
        <v>15</v>
      </c>
      <c r="S104" s="76">
        <f>SUM(VLOOKUP($D$15,$D$2:$BL$18,MATCH(S103,$D$1:$BL$1,0),FALSE))</f>
        <v>-14</v>
      </c>
      <c r="T104" s="76">
        <f>SUM(VLOOKUP($D$16,$D$2:$BL$18,MATCH(T103,$D$1:$BL$1,0),FALSE))</f>
        <v>12</v>
      </c>
      <c r="U104" s="76">
        <f>SUM(VLOOKUP($D$17,$D$2:$BL$18,MATCH(U103,$D$1:$BL$1,0),FALSE))</f>
        <v>-12</v>
      </c>
      <c r="V104" s="29">
        <f>SUM(VLOOKUP($D$18,$D$2:$BL$18,MATCH(V103,$D$1:$BL$1,0),FALSE))</f>
        <v>4</v>
      </c>
      <c r="W104" s="30"/>
      <c r="X104" s="72"/>
      <c r="Y104" s="41" t="str">
        <f>$B$9</f>
        <v>Norris</v>
      </c>
      <c r="Z104" s="30">
        <f>COUNTIF(F97:V114, Y104)</f>
        <v>7</v>
      </c>
      <c r="AA104" s="30">
        <f>COUNTIF(F115:V116,Y104)</f>
        <v>5</v>
      </c>
      <c r="AB104" s="30">
        <f>COUNTIF(F117:V118,Y104)</f>
        <v>0</v>
      </c>
      <c r="AC104" s="30"/>
      <c r="AD104" s="72"/>
      <c r="AE104" s="41" t="str">
        <f>$B$9</f>
        <v>Norris</v>
      </c>
      <c r="AF104" s="30">
        <f>SUM((Z104/Z119)*100)</f>
        <v>8.235294117647058</v>
      </c>
      <c r="AG104" s="30">
        <f>SUM((AA104/AA119)*100)</f>
        <v>29.411764705882355</v>
      </c>
      <c r="AH104" s="30">
        <f>SUM((AB104/AB119)*100)</f>
        <v>0</v>
      </c>
      <c r="AJ104" s="127"/>
      <c r="AK104" s="81" t="s">
        <v>58</v>
      </c>
      <c r="AL104" s="70">
        <f>SUM(VLOOKUP($D$2,$D$2:$BL$18,MATCH(AL103,$D$1:$BL$1,0),FALSE))</f>
        <v>6</v>
      </c>
      <c r="AM104" s="76">
        <f>SUM(VLOOKUP($D$3,$D$2:$BL$18,MATCH(AM103,$D$1:$BL$1,0),FALSE))</f>
        <v>-9</v>
      </c>
      <c r="AN104" s="76">
        <f>SUM(VLOOKUP($D$4,$D$2:$BL$18,MATCH(AN103,$D$1:$BL$1,0),FALSE))</f>
        <v>21</v>
      </c>
      <c r="AO104" s="76">
        <f>SUM(VLOOKUP($D$5,$D$2:$BL$18,MATCH(AO103,$D$1:$BL$1,0),FALSE))</f>
        <v>6</v>
      </c>
      <c r="AP104" s="76">
        <f>SUM(VLOOKUP($D$6,$D$2:$BL$18,MATCH(AP103,$D$1:$BL$1,0),FALSE))</f>
        <v>2</v>
      </c>
      <c r="AQ104" s="76">
        <f>SUM(VLOOKUP($D$7,$D$2:$BL$18,MATCH(AQ103,$D$1:$BL$1,0),FALSE))</f>
        <v>20</v>
      </c>
      <c r="AR104" s="76">
        <f>SUM(VLOOKUP($D$8,$D$2:$BL$18,MATCH(AR103,$D$1:$BL$1,0),FALSE))</f>
        <v>8</v>
      </c>
      <c r="AS104" s="76">
        <f>SUM(VLOOKUP($D$9,$D$2:$BL$18,MATCH(AS103,$D$1:$BL$1,0),FALSE))</f>
        <v>-1</v>
      </c>
      <c r="AT104" s="76">
        <f>SUM(VLOOKUP($D$10,$D$2:$BL$18,MATCH(AT103,$D$1:$BL$1,0),FALSE))</f>
        <v>36</v>
      </c>
      <c r="AU104" s="76">
        <f>SUM(VLOOKUP($D$11,$D$2:$BL$18,MATCH(AU103,$D$1:$BL$1,0),FALSE))</f>
        <v>16</v>
      </c>
      <c r="AV104" s="76">
        <f>SUM(VLOOKUP($D$12,$D$2:$BL$18,MATCH(AV103,$D$1:$BL$1,0),FALSE))</f>
        <v>-6</v>
      </c>
      <c r="AW104" s="76">
        <f>SUM(VLOOKUP($D$13,$D$2:$BL$18,MATCH(AW103,$D$1:$BL$1,0),FALSE))</f>
        <v>-1</v>
      </c>
      <c r="AX104" s="76">
        <f>SUM(VLOOKUP($D$14,$D$2:$BL$18,MATCH(AX103,$D$1:$BL$1,0),FALSE))</f>
        <v>2</v>
      </c>
      <c r="AY104" s="76">
        <f>SUM(VLOOKUP($D$15,$D$2:$BL$18,MATCH(AY103,$D$1:$BL$1,0),FALSE))</f>
        <v>16</v>
      </c>
      <c r="AZ104" s="76">
        <f>SUM(VLOOKUP($D$16,$D$2:$BL$18,MATCH(AZ103,$D$1:$BL$1,0),FALSE))</f>
        <v>28</v>
      </c>
      <c r="BA104" s="76">
        <f>SUM(VLOOKUP($D$17,$D$2:$BL$18,MATCH(BA103,$D$1:$BL$1,0),FALSE))</f>
        <v>24</v>
      </c>
      <c r="BB104" s="29">
        <f>SUM(VLOOKUP($D$18,$D$2:$BL$18,MATCH(BB103,$D$1:$BL$1,0),FALSE))</f>
        <v>24</v>
      </c>
      <c r="BC104" s="30"/>
      <c r="BD104" s="72"/>
      <c r="BE104" s="41" t="str">
        <f>$B$9</f>
        <v>Norris</v>
      </c>
      <c r="BF104" s="30">
        <f>COUNTIF(AL97:BB114, BE104)</f>
        <v>0</v>
      </c>
      <c r="BG104" s="30">
        <f>COUNTIF(AL115:BB116,BE104)</f>
        <v>0</v>
      </c>
      <c r="BH104" s="30">
        <f>COUNTIF(AL117:BB118,BE104)</f>
        <v>0</v>
      </c>
      <c r="BI104" s="30"/>
      <c r="BJ104" s="72"/>
      <c r="BK104" s="41" t="str">
        <f>$B$9</f>
        <v>Norris</v>
      </c>
      <c r="BL104" s="30">
        <f>SUM((BF104/BF119)*100)</f>
        <v>0</v>
      </c>
      <c r="BM104" s="30">
        <f>SUM((BG104/BG119)*100)</f>
        <v>0</v>
      </c>
      <c r="BN104" s="30">
        <f>SUM((BH104/BH119)*100)</f>
        <v>0</v>
      </c>
      <c r="BP104" s="95"/>
      <c r="BQ104" s="81" t="s">
        <v>58</v>
      </c>
      <c r="BR104" s="70" t="e">
        <f>SUM(VLOOKUP($D$2,$D$2:$BL$18,MATCH(BR103,$D$1:$BL$1,0),FALSE))</f>
        <v>#N/A</v>
      </c>
      <c r="BS104" s="76" t="e">
        <f>SUM(VLOOKUP($D$3,$D$2:$BL$18,MATCH(BS103,$D$1:$BL$1,0),FALSE))</f>
        <v>#N/A</v>
      </c>
      <c r="BT104" s="76" t="e">
        <f>SUM(VLOOKUP($D$4,$D$2:$BL$18,MATCH(BT103,$D$1:$BL$1,0),FALSE))</f>
        <v>#N/A</v>
      </c>
      <c r="BU104" s="76" t="e">
        <f>SUM(VLOOKUP($D$5,$D$2:$BL$18,MATCH(BU103,$D$1:$BL$1,0),FALSE))</f>
        <v>#N/A</v>
      </c>
      <c r="BV104" s="76" t="e">
        <f>SUM(VLOOKUP($D$6,$D$2:$BL$18,MATCH(BV103,$D$1:$BL$1,0),FALSE))</f>
        <v>#N/A</v>
      </c>
      <c r="BW104" s="76" t="e">
        <f>SUM(VLOOKUP($D$7,$D$2:$BL$18,MATCH(BW103,$D$1:$BL$1,0),FALSE))</f>
        <v>#N/A</v>
      </c>
      <c r="BX104" s="76" t="e">
        <f>SUM(VLOOKUP($D$8,$D$2:$BL$18,MATCH(BX103,$D$1:$BL$1,0),FALSE))</f>
        <v>#N/A</v>
      </c>
      <c r="BY104" s="76" t="e">
        <f>SUM(VLOOKUP($D$9,$D$2:$BL$18,MATCH(BY103,$D$1:$BL$1,0),FALSE))</f>
        <v>#N/A</v>
      </c>
      <c r="BZ104" s="76" t="e">
        <f>SUM(VLOOKUP($D$10,$D$2:$BL$18,MATCH(BZ103,$D$1:$BL$1,0),FALSE))</f>
        <v>#N/A</v>
      </c>
      <c r="CA104" s="76" t="e">
        <f>SUM(VLOOKUP($D$11,$D$2:$BL$18,MATCH(CA103,$D$1:$BL$1,0),FALSE))</f>
        <v>#N/A</v>
      </c>
      <c r="CB104" s="76" t="e">
        <f>SUM(VLOOKUP($D$12,$D$2:$BL$18,MATCH(CB103,$D$1:$BL$1,0),FALSE))</f>
        <v>#N/A</v>
      </c>
      <c r="CC104" s="76" t="e">
        <f>SUM(VLOOKUP($D$13,$D$2:$BL$18,MATCH(CC103,$D$1:$BL$1,0),FALSE))</f>
        <v>#N/A</v>
      </c>
      <c r="CD104" s="76" t="e">
        <f>SUM(VLOOKUP($D$14,$D$2:$BL$18,MATCH(CD103,$D$1:$BL$1,0),FALSE))</f>
        <v>#N/A</v>
      </c>
      <c r="CE104" s="76" t="e">
        <f>SUM(VLOOKUP($D$15,$D$2:$BL$18,MATCH(CE103,$D$1:$BL$1,0),FALSE))</f>
        <v>#N/A</v>
      </c>
      <c r="CF104" s="76" t="e">
        <f>SUM(VLOOKUP($D$16,$D$2:$BL$18,MATCH(CF103,$D$1:$BL$1,0),FALSE))</f>
        <v>#N/A</v>
      </c>
      <c r="CG104" s="76" t="e">
        <f>SUM(VLOOKUP($D$17,$D$2:$BL$18,MATCH(CG103,$D$1:$BL$1,0),FALSE))</f>
        <v>#N/A</v>
      </c>
      <c r="CH104" s="29" t="e">
        <f>SUM(VLOOKUP($D$18,$D$2:$BL$18,MATCH(CH103,$D$1:$BL$1,0),FALSE))</f>
        <v>#N/A</v>
      </c>
      <c r="CI104" s="30"/>
      <c r="CJ104" s="72"/>
      <c r="CK104" s="41" t="str">
        <f>$B$9</f>
        <v>Norris</v>
      </c>
      <c r="CL104" s="30">
        <f>COUNTIF(BR97:CH114, CK104)</f>
        <v>0</v>
      </c>
      <c r="CM104" s="30">
        <f>COUNTIF(BR115:CH116,CK104)</f>
        <v>0</v>
      </c>
      <c r="CN104" s="30">
        <f>COUNTIF(BR117:CH118,CK104)</f>
        <v>0</v>
      </c>
      <c r="CO104" s="30"/>
      <c r="CP104" s="72"/>
      <c r="CQ104" s="41" t="str">
        <f>$B$9</f>
        <v>Norris</v>
      </c>
      <c r="CR104" s="30" t="e">
        <f>SUM((CL104/CL119)*100)</f>
        <v>#DIV/0!</v>
      </c>
      <c r="CS104" s="30" t="e">
        <f>SUM((CM104/CM119)*100)</f>
        <v>#DIV/0!</v>
      </c>
      <c r="CT104" s="30" t="e">
        <f>SUM((CN104/CN119)*100)</f>
        <v>#DIV/0!</v>
      </c>
      <c r="CV104" s="30"/>
      <c r="CW104" s="30"/>
      <c r="CX104" s="41" t="str">
        <f>$B$9</f>
        <v>Norris</v>
      </c>
      <c r="CY104" s="30">
        <f t="shared" si="382"/>
        <v>7</v>
      </c>
      <c r="CZ104" s="30">
        <f t="shared" si="383"/>
        <v>5</v>
      </c>
      <c r="DA104" s="30">
        <f t="shared" si="384"/>
        <v>0</v>
      </c>
      <c r="DB104" s="30"/>
      <c r="DC104" s="72"/>
      <c r="DD104" s="41" t="str">
        <f>$B$9</f>
        <v>Norris</v>
      </c>
      <c r="DE104" s="30">
        <f>SUM((CY104/CY119)*100)</f>
        <v>4.117647058823529</v>
      </c>
      <c r="DF104" s="30">
        <f>SUM((CZ104/CZ119)*100)</f>
        <v>14.705882352941178</v>
      </c>
      <c r="DG104" s="30">
        <f>SUM((DA104/DA119)*100)</f>
        <v>0</v>
      </c>
    </row>
    <row r="105" spans="4:111" ht="16.149999999999999" thickBot="1" x14ac:dyDescent="0.55000000000000004">
      <c r="D105" s="127"/>
      <c r="E105" s="82" t="s">
        <v>1</v>
      </c>
      <c r="F105" s="72">
        <f>SUM(VLOOKUP($D$2,$BM$2:$CQ$18,MATCH(F103,$BM$1:$CQ$1,0),FALSE))</f>
        <v>10.3</v>
      </c>
      <c r="G105" s="73">
        <f>SUM(VLOOKUP($D$3,$BM$2:$CQ$18,MATCH(G103,$BM$1:$CQ$1,0),FALSE))</f>
        <v>0</v>
      </c>
      <c r="H105" s="73">
        <f>SUM(VLOOKUP($D$4,$BM$2:$CQ$18,MATCH(H103,$BM$1:$CQ$1,0),FALSE))</f>
        <v>9.8000000000000007</v>
      </c>
      <c r="I105" s="73">
        <f>SUM(VLOOKUP($D$5,$BM$2:$CQ$18,MATCH(I103,$BM$1:$CQ$1,0),FALSE))</f>
        <v>0</v>
      </c>
      <c r="J105" s="73">
        <f>SUM(VLOOKUP($D$6,$BM$2:$CQ$18,MATCH(J103,$BM$1:$CQ$1,0),FALSE))</f>
        <v>8.9</v>
      </c>
      <c r="K105" s="73">
        <f>SUM(VLOOKUP($D$7,$BM$2:$CQ$18,MATCH(K103,$BM$1:$CQ$1,0),FALSE))</f>
        <v>0</v>
      </c>
      <c r="L105" s="73">
        <f>SUM(VLOOKUP($D$8,$BM$2:$CQ$18,MATCH(L103,$BM$1:$CQ$1,0),FALSE))</f>
        <v>8.9</v>
      </c>
      <c r="M105" s="73">
        <f>SUM(VLOOKUP($D$9,$BM$2:$CQ$18,MATCH(M103,$BM$1:$CQ$1,0),FALSE))</f>
        <v>6.7</v>
      </c>
      <c r="N105" s="73">
        <f>SUM(VLOOKUP($D$10,$BM$2:$CQ$18,MATCH(N103,$BM$1:$CQ$1,0),FALSE))</f>
        <v>6.7</v>
      </c>
      <c r="O105" s="73">
        <f>SUM(VLOOKUP($D$11,$BM$2:$CQ$18,MATCH(O103,$BM$1:$CQ$1,0),FALSE))</f>
        <v>6.7</v>
      </c>
      <c r="P105" s="73">
        <f>SUM(VLOOKUP($D$12,$BM$2:$CQ$18,MATCH(P103,$BM$1:$CQ$1,0),FALSE))</f>
        <v>6.6</v>
      </c>
      <c r="Q105" s="73">
        <f>SUM(VLOOKUP($D$13,$BM$2:$CQ$18,MATCH(Q103,$BM$1:$CQ$1,0),FALSE))</f>
        <v>6.6</v>
      </c>
      <c r="R105" s="73">
        <f>SUM(VLOOKUP($D$14,$BM$2:$CQ$18,MATCH(R103,$BM$1:$CQ$1,0),FALSE))</f>
        <v>6.6</v>
      </c>
      <c r="S105" s="73">
        <f>SUM(VLOOKUP($D$15,$BM$2:$CQ$18,MATCH(S103,$BM$1:$CQ$1,0),FALSE))</f>
        <v>6.6</v>
      </c>
      <c r="T105" s="73">
        <f>SUM(VLOOKUP($D$16,$BM$2:$CQ$18,MATCH(T103,$BM$1:$CQ$1,0),FALSE))</f>
        <v>6.6</v>
      </c>
      <c r="U105" s="73">
        <f>SUM(VLOOKUP($D$17,$BM$2:$CQ$18,MATCH(U103,$BM$1:$CQ$1,0),FALSE))</f>
        <v>6.6</v>
      </c>
      <c r="V105" s="63">
        <f>SUM(VLOOKUP($D$18,$BM$2:$CQ$18,MATCH(V103,$BM$1:$CQ$1,0),FALSE))</f>
        <v>6.6</v>
      </c>
      <c r="W105" s="43" t="str">
        <f>$A$10</f>
        <v>Renault</v>
      </c>
      <c r="X105" s="66">
        <f>COUNTIF(F97:V114, W105)</f>
        <v>0</v>
      </c>
      <c r="Y105" s="43" t="str">
        <f>$B$10</f>
        <v>Ricciardo</v>
      </c>
      <c r="Z105" s="99">
        <f>COUNTIF(F97:V114, Y105)</f>
        <v>0</v>
      </c>
      <c r="AA105" s="99">
        <f>COUNTIF(F115:V116,Y105)</f>
        <v>0</v>
      </c>
      <c r="AB105" s="99">
        <f>COUNTIF(F117:V118,Y105)</f>
        <v>0</v>
      </c>
      <c r="AC105" s="43" t="str">
        <f>$A$10</f>
        <v>Renault</v>
      </c>
      <c r="AD105" s="66">
        <f>SUM((X105/X119)*100)</f>
        <v>0</v>
      </c>
      <c r="AE105" s="43" t="str">
        <f>$B$10</f>
        <v>Ricciardo</v>
      </c>
      <c r="AF105" s="99">
        <f>SUM((Z105/Z119)*100)</f>
        <v>0</v>
      </c>
      <c r="AG105" s="99">
        <f>SUM((AA105/AA119)*100)</f>
        <v>0</v>
      </c>
      <c r="AH105" s="99">
        <f>SUM((AB105/AB119)*100)</f>
        <v>0</v>
      </c>
      <c r="AJ105" s="127"/>
      <c r="AK105" s="82" t="s">
        <v>1</v>
      </c>
      <c r="AL105" s="72">
        <f>SUM(VLOOKUP($D$2,$BM$2:$CQ$18,MATCH(AL103,$BM$1:$CQ$1,0),FALSE))</f>
        <v>21.8</v>
      </c>
      <c r="AM105" s="73">
        <f>SUM(VLOOKUP($D$3,$BM$2:$CQ$18,MATCH(AM103,$BM$1:$CQ$1,0),FALSE))</f>
        <v>0</v>
      </c>
      <c r="AN105" s="73">
        <f>SUM(VLOOKUP($D$4,$BM$2:$CQ$18,MATCH(AN103,$BM$1:$CQ$1,0),FALSE))</f>
        <v>0</v>
      </c>
      <c r="AO105" s="73">
        <f>SUM(VLOOKUP($D$5,$BM$2:$CQ$18,MATCH(AO103,$BM$1:$CQ$1,0),FALSE))</f>
        <v>0</v>
      </c>
      <c r="AP105" s="73">
        <f>SUM(VLOOKUP($D$6,$BM$2:$CQ$18,MATCH(AP103,$BM$1:$CQ$1,0),FALSE))</f>
        <v>20.8</v>
      </c>
      <c r="AQ105" s="73">
        <f>SUM(VLOOKUP($D$7,$BM$2:$CQ$18,MATCH(AQ103,$BM$1:$CQ$1,0),FALSE))</f>
        <v>0</v>
      </c>
      <c r="AR105" s="73">
        <f>SUM(VLOOKUP($D$8,$BM$2:$CQ$18,MATCH(AR103,$BM$1:$CQ$1,0),FALSE))</f>
        <v>20.6</v>
      </c>
      <c r="AS105" s="73">
        <f>SUM(VLOOKUP($D$9,$BM$2:$CQ$18,MATCH(AS103,$BM$1:$CQ$1,0),FALSE))</f>
        <v>20.7</v>
      </c>
      <c r="AT105" s="73">
        <f>SUM(VLOOKUP($D$10,$BM$2:$CQ$18,MATCH(AT103,$BM$1:$CQ$1,0),FALSE))</f>
        <v>20.6</v>
      </c>
      <c r="AU105" s="73">
        <f>SUM(VLOOKUP($D$11,$BM$2:$CQ$18,MATCH(AU103,$BM$1:$CQ$1,0),FALSE))</f>
        <v>20.6</v>
      </c>
      <c r="AV105" s="73">
        <f>SUM(VLOOKUP($D$12,$BM$2:$CQ$18,MATCH(AV103,$BM$1:$CQ$1,0),FALSE))</f>
        <v>20.5</v>
      </c>
      <c r="AW105" s="73">
        <f>SUM(VLOOKUP($D$13,$BM$2:$CQ$18,MATCH(AW103,$BM$1:$CQ$1,0),FALSE))</f>
        <v>20.5</v>
      </c>
      <c r="AX105" s="73">
        <f>SUM(VLOOKUP($D$14,$BM$2:$CQ$18,MATCH(AX103,$BM$1:$CQ$1,0),FALSE))</f>
        <v>20.399999999999999</v>
      </c>
      <c r="AY105" s="73">
        <f>SUM(VLOOKUP($D$15,$BM$2:$CQ$18,MATCH(AY103,$BM$1:$CQ$1,0),FALSE))</f>
        <v>20.3</v>
      </c>
      <c r="AZ105" s="73">
        <f>SUM(VLOOKUP($D$16,$BM$2:$CQ$18,MATCH(AZ103,$BM$1:$CQ$1,0),FALSE))</f>
        <v>20.3</v>
      </c>
      <c r="BA105" s="73">
        <f>SUM(VLOOKUP($D$17,$BM$2:$CQ$18,MATCH(BA103,$BM$1:$CQ$1,0),FALSE))</f>
        <v>20.3</v>
      </c>
      <c r="BB105" s="63">
        <f>SUM(VLOOKUP($D$18,$BM$2:$CQ$18,MATCH(BB103,$BM$1:$CQ$1,0),FALSE))</f>
        <v>20.3</v>
      </c>
      <c r="BC105" s="43" t="str">
        <f>$A$10</f>
        <v>Renault</v>
      </c>
      <c r="BD105" s="66">
        <f>COUNTIF(AL97:BB114, BC105)</f>
        <v>0</v>
      </c>
      <c r="BE105" s="43" t="str">
        <f>$B$10</f>
        <v>Ricciardo</v>
      </c>
      <c r="BF105" s="99">
        <f>COUNTIF(AL97:BB114, BE105)</f>
        <v>0</v>
      </c>
      <c r="BG105" s="99">
        <f>COUNTIF(AL115:BB116,BE105)</f>
        <v>0</v>
      </c>
      <c r="BH105" s="99">
        <f>COUNTIF(AL117:BB118,BE105)</f>
        <v>0</v>
      </c>
      <c r="BI105" s="43" t="str">
        <f>$A$10</f>
        <v>Renault</v>
      </c>
      <c r="BJ105" s="66">
        <f>SUM((BD105/BD119)*100)</f>
        <v>0</v>
      </c>
      <c r="BK105" s="43" t="str">
        <f>$B$10</f>
        <v>Ricciardo</v>
      </c>
      <c r="BL105" s="99">
        <f>SUM((BF105/BF119)*100)</f>
        <v>0</v>
      </c>
      <c r="BM105" s="99">
        <f>SUM((BG105/BG119)*100)</f>
        <v>0</v>
      </c>
      <c r="BN105" s="99">
        <f>SUM((BH105/BH119)*100)</f>
        <v>0</v>
      </c>
      <c r="BP105" s="95"/>
      <c r="BQ105" s="82" t="s">
        <v>1</v>
      </c>
      <c r="BR105" s="72" t="e">
        <f>SUM(VLOOKUP($D$2,$BM$2:$CQ$18,MATCH(BR103,$BM$1:$CQ$1,0),FALSE))</f>
        <v>#N/A</v>
      </c>
      <c r="BS105" s="73" t="e">
        <f>SUM(VLOOKUP($D$3,$BM$2:$CQ$18,MATCH(BS103,$BM$1:$CQ$1,0),FALSE))</f>
        <v>#N/A</v>
      </c>
      <c r="BT105" s="73" t="e">
        <f>SUM(VLOOKUP($D$4,$BM$2:$CQ$18,MATCH(BT103,$BM$1:$CQ$1,0),FALSE))</f>
        <v>#N/A</v>
      </c>
      <c r="BU105" s="73" t="e">
        <f>SUM(VLOOKUP($D$5,$BM$2:$CQ$18,MATCH(BU103,$BM$1:$CQ$1,0),FALSE))</f>
        <v>#N/A</v>
      </c>
      <c r="BV105" s="73" t="e">
        <f>SUM(VLOOKUP($D$6,$BM$2:$CQ$18,MATCH(BV103,$BM$1:$CQ$1,0),FALSE))</f>
        <v>#N/A</v>
      </c>
      <c r="BW105" s="73" t="e">
        <f>SUM(VLOOKUP($D$7,$BM$2:$CQ$18,MATCH(BW103,$BM$1:$CQ$1,0),FALSE))</f>
        <v>#N/A</v>
      </c>
      <c r="BX105" s="73" t="e">
        <f>SUM(VLOOKUP($D$8,$BM$2:$CQ$18,MATCH(BX103,$BM$1:$CQ$1,0),FALSE))</f>
        <v>#N/A</v>
      </c>
      <c r="BY105" s="73" t="e">
        <f>SUM(VLOOKUP($D$9,$BM$2:$CQ$18,MATCH(BY103,$BM$1:$CQ$1,0),FALSE))</f>
        <v>#N/A</v>
      </c>
      <c r="BZ105" s="73" t="e">
        <f>SUM(VLOOKUP($D$10,$BM$2:$CQ$18,MATCH(BZ103,$BM$1:$CQ$1,0),FALSE))</f>
        <v>#N/A</v>
      </c>
      <c r="CA105" s="73" t="e">
        <f>SUM(VLOOKUP($D$11,$BM$2:$CQ$18,MATCH(CA103,$BM$1:$CQ$1,0),FALSE))</f>
        <v>#N/A</v>
      </c>
      <c r="CB105" s="73" t="e">
        <f>SUM(VLOOKUP($D$12,$BM$2:$CQ$18,MATCH(CB103,$BM$1:$CQ$1,0),FALSE))</f>
        <v>#N/A</v>
      </c>
      <c r="CC105" s="73" t="e">
        <f>SUM(VLOOKUP($D$13,$BM$2:$CQ$18,MATCH(CC103,$BM$1:$CQ$1,0),FALSE))</f>
        <v>#N/A</v>
      </c>
      <c r="CD105" s="73" t="e">
        <f>SUM(VLOOKUP($D$14,$BM$2:$CQ$18,MATCH(CD103,$BM$1:$CQ$1,0),FALSE))</f>
        <v>#N/A</v>
      </c>
      <c r="CE105" s="73" t="e">
        <f>SUM(VLOOKUP($D$15,$BM$2:$CQ$18,MATCH(CE103,$BM$1:$CQ$1,0),FALSE))</f>
        <v>#N/A</v>
      </c>
      <c r="CF105" s="73" t="e">
        <f>SUM(VLOOKUP($D$16,$BM$2:$CQ$18,MATCH(CF103,$BM$1:$CQ$1,0),FALSE))</f>
        <v>#N/A</v>
      </c>
      <c r="CG105" s="73" t="e">
        <f>SUM(VLOOKUP($D$17,$BM$2:$CQ$18,MATCH(CG103,$BM$1:$CQ$1,0),FALSE))</f>
        <v>#N/A</v>
      </c>
      <c r="CH105" s="63" t="e">
        <f>SUM(VLOOKUP($D$18,$BM$2:$CQ$18,MATCH(CH103,$BM$1:$CQ$1,0),FALSE))</f>
        <v>#N/A</v>
      </c>
      <c r="CI105" s="43" t="str">
        <f>$A$10</f>
        <v>Renault</v>
      </c>
      <c r="CJ105" s="66">
        <f>COUNTIF(BR97:CH114, CI105)</f>
        <v>0</v>
      </c>
      <c r="CK105" s="43" t="str">
        <f>$B$10</f>
        <v>Ricciardo</v>
      </c>
      <c r="CL105" s="99">
        <f>COUNTIF(BR97:CH114, CK105)</f>
        <v>0</v>
      </c>
      <c r="CM105" s="99">
        <f>COUNTIF(BR115:CH116,CK105)</f>
        <v>0</v>
      </c>
      <c r="CN105" s="99">
        <f>COUNTIF(BR117:CH118,CK105)</f>
        <v>0</v>
      </c>
      <c r="CO105" s="43" t="str">
        <f>$A$10</f>
        <v>Renault</v>
      </c>
      <c r="CP105" s="66" t="e">
        <f>SUM((CJ105/CJ119)*100)</f>
        <v>#DIV/0!</v>
      </c>
      <c r="CQ105" s="43" t="str">
        <f>$B$10</f>
        <v>Ricciardo</v>
      </c>
      <c r="CR105" s="99" t="e">
        <f>SUM((CL105/CL119)*100)</f>
        <v>#DIV/0!</v>
      </c>
      <c r="CS105" s="99" t="e">
        <f>SUM((CM105/CM119)*100)</f>
        <v>#DIV/0!</v>
      </c>
      <c r="CT105" s="99" t="e">
        <f>SUM((CN105/CN119)*100)</f>
        <v>#DIV/0!</v>
      </c>
      <c r="CV105" s="43" t="str">
        <f>$A$10</f>
        <v>Renault</v>
      </c>
      <c r="CW105" s="99">
        <f>SUM(X105,BD105,CJ105)</f>
        <v>0</v>
      </c>
      <c r="CX105" s="43" t="str">
        <f>$B$10</f>
        <v>Ricciardo</v>
      </c>
      <c r="CY105" s="99">
        <f t="shared" si="382"/>
        <v>0</v>
      </c>
      <c r="CZ105" s="99">
        <f t="shared" si="383"/>
        <v>0</v>
      </c>
      <c r="DA105" s="99">
        <f t="shared" si="384"/>
        <v>0</v>
      </c>
      <c r="DB105" s="43" t="str">
        <f>$A$10</f>
        <v>Renault</v>
      </c>
      <c r="DC105" s="66">
        <f>SUM((CW105/CW119)*100)</f>
        <v>0</v>
      </c>
      <c r="DD105" s="43" t="str">
        <f>$B$10</f>
        <v>Ricciardo</v>
      </c>
      <c r="DE105" s="99">
        <f>SUM((CY105/CY119)*100)</f>
        <v>0</v>
      </c>
      <c r="DF105" s="99">
        <f>SUM((CZ105/CZ119)*100)</f>
        <v>0</v>
      </c>
      <c r="DG105" s="99">
        <f>SUM((DA105/DA119)*100)</f>
        <v>0</v>
      </c>
    </row>
    <row r="106" spans="4:111" ht="16.149999999999999" thickBot="1" x14ac:dyDescent="0.55000000000000004">
      <c r="D106" s="127"/>
      <c r="E106" s="74" t="s">
        <v>62</v>
      </c>
      <c r="F106" s="66" t="s">
        <v>20</v>
      </c>
      <c r="G106" s="67" t="s">
        <v>20</v>
      </c>
      <c r="H106" s="67" t="s">
        <v>20</v>
      </c>
      <c r="I106" s="67" t="s">
        <v>20</v>
      </c>
      <c r="J106" s="67" t="s">
        <v>20</v>
      </c>
      <c r="K106" s="67" t="s">
        <v>20</v>
      </c>
      <c r="L106" s="67" t="s">
        <v>20</v>
      </c>
      <c r="M106" s="67" t="s">
        <v>18</v>
      </c>
      <c r="N106" s="67" t="s">
        <v>18</v>
      </c>
      <c r="O106" s="67" t="s">
        <v>18</v>
      </c>
      <c r="P106" s="67" t="s">
        <v>18</v>
      </c>
      <c r="Q106" s="67" t="s">
        <v>18</v>
      </c>
      <c r="R106" s="67" t="s">
        <v>18</v>
      </c>
      <c r="S106" s="67" t="s">
        <v>18</v>
      </c>
      <c r="T106" s="67" t="s">
        <v>18</v>
      </c>
      <c r="U106" s="67" t="s">
        <v>18</v>
      </c>
      <c r="V106" s="67" t="s">
        <v>18</v>
      </c>
      <c r="W106" s="30"/>
      <c r="X106" s="72"/>
      <c r="Y106" s="44" t="str">
        <f>$B$11</f>
        <v>Ocon</v>
      </c>
      <c r="Z106" s="30">
        <f>COUNTIF(F97:V114, Y106)</f>
        <v>0</v>
      </c>
      <c r="AA106" s="30">
        <f>COUNTIF(F115:V116,Y106)</f>
        <v>0</v>
      </c>
      <c r="AB106" s="30">
        <f>COUNTIF(F117:V118,Y106)</f>
        <v>0</v>
      </c>
      <c r="AC106" s="30"/>
      <c r="AD106" s="72"/>
      <c r="AE106" s="44" t="str">
        <f>$B$11</f>
        <v>Ocon</v>
      </c>
      <c r="AF106" s="30">
        <f>SUM((Z106/Z119)*100)</f>
        <v>0</v>
      </c>
      <c r="AG106" s="30">
        <f>SUM((AA106/AA119)*100)</f>
        <v>0</v>
      </c>
      <c r="AH106" s="30">
        <f>SUM((AB106/AB119)*100)</f>
        <v>0</v>
      </c>
      <c r="AJ106" s="127"/>
      <c r="AK106" s="74" t="s">
        <v>62</v>
      </c>
      <c r="AL106" s="66" t="s">
        <v>45</v>
      </c>
      <c r="AM106" s="67" t="s">
        <v>45</v>
      </c>
      <c r="AN106" s="67" t="s">
        <v>40</v>
      </c>
      <c r="AO106" s="67" t="s">
        <v>40</v>
      </c>
      <c r="AP106" s="67" t="s">
        <v>40</v>
      </c>
      <c r="AQ106" s="67" t="s">
        <v>40</v>
      </c>
      <c r="AR106" s="67" t="s">
        <v>40</v>
      </c>
      <c r="AS106" s="67" t="s">
        <v>48</v>
      </c>
      <c r="AT106" s="67" t="s">
        <v>48</v>
      </c>
      <c r="AU106" s="67" t="s">
        <v>48</v>
      </c>
      <c r="AV106" s="67" t="s">
        <v>48</v>
      </c>
      <c r="AW106" s="67" t="s">
        <v>48</v>
      </c>
      <c r="AX106" s="67" t="s">
        <v>48</v>
      </c>
      <c r="AY106" s="67" t="s">
        <v>48</v>
      </c>
      <c r="AZ106" s="67" t="s">
        <v>48</v>
      </c>
      <c r="BA106" s="67" t="s">
        <v>48</v>
      </c>
      <c r="BB106" s="67" t="s">
        <v>48</v>
      </c>
      <c r="BC106" s="30"/>
      <c r="BD106" s="72"/>
      <c r="BE106" s="44" t="str">
        <f>$B$11</f>
        <v>Ocon</v>
      </c>
      <c r="BF106" s="30">
        <f>COUNTIF(AL97:BB114, BE106)</f>
        <v>0</v>
      </c>
      <c r="BG106" s="30">
        <f>COUNTIF(AL115:BB116,BE106)</f>
        <v>0</v>
      </c>
      <c r="BH106" s="30">
        <f>COUNTIF(AL117:BB118,BE106)</f>
        <v>0</v>
      </c>
      <c r="BI106" s="30"/>
      <c r="BJ106" s="72"/>
      <c r="BK106" s="44" t="str">
        <f>$B$11</f>
        <v>Ocon</v>
      </c>
      <c r="BL106" s="30">
        <f>SUM((BF106/BF119)*100)</f>
        <v>0</v>
      </c>
      <c r="BM106" s="30">
        <f>SUM((BG106/BG119)*100)</f>
        <v>0</v>
      </c>
      <c r="BN106" s="30">
        <f>SUM((BH106/BH119)*100)</f>
        <v>0</v>
      </c>
      <c r="BP106" s="95"/>
      <c r="BQ106" s="74" t="s">
        <v>62</v>
      </c>
      <c r="BR106" s="66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8"/>
      <c r="CI106" s="30"/>
      <c r="CJ106" s="72"/>
      <c r="CK106" s="44" t="str">
        <f>$B$11</f>
        <v>Ocon</v>
      </c>
      <c r="CL106" s="30">
        <f>COUNTIF(BR97:CH114, CK106)</f>
        <v>0</v>
      </c>
      <c r="CM106" s="30">
        <f>COUNTIF(BR115:CH116,CK106)</f>
        <v>0</v>
      </c>
      <c r="CN106" s="30">
        <f>COUNTIF(BR117:CH118,CK106)</f>
        <v>0</v>
      </c>
      <c r="CO106" s="30"/>
      <c r="CP106" s="72"/>
      <c r="CQ106" s="44" t="str">
        <f>$B$11</f>
        <v>Ocon</v>
      </c>
      <c r="CR106" s="30" t="e">
        <f>SUM((CL106/CL119)*100)</f>
        <v>#DIV/0!</v>
      </c>
      <c r="CS106" s="30" t="e">
        <f>SUM((CM106/CM119)*100)</f>
        <v>#DIV/0!</v>
      </c>
      <c r="CT106" s="30" t="e">
        <f>SUM((CN106/CN119)*100)</f>
        <v>#DIV/0!</v>
      </c>
      <c r="CV106" s="30"/>
      <c r="CW106" s="30"/>
      <c r="CX106" s="44" t="str">
        <f>$B$11</f>
        <v>Ocon</v>
      </c>
      <c r="CY106" s="30">
        <f t="shared" si="382"/>
        <v>0</v>
      </c>
      <c r="CZ106" s="30">
        <f t="shared" si="383"/>
        <v>0</v>
      </c>
      <c r="DA106" s="30">
        <f t="shared" si="384"/>
        <v>0</v>
      </c>
      <c r="DB106" s="30"/>
      <c r="DC106" s="72"/>
      <c r="DD106" s="44" t="str">
        <f>$B$11</f>
        <v>Ocon</v>
      </c>
      <c r="DE106" s="30">
        <f>SUM((CY106/CY119)*100)</f>
        <v>0</v>
      </c>
      <c r="DF106" s="30">
        <f>SUM((CZ106/CZ119)*100)</f>
        <v>0</v>
      </c>
      <c r="DG106" s="30">
        <f>SUM((DA106/DA119)*100)</f>
        <v>0</v>
      </c>
    </row>
    <row r="107" spans="4:111" ht="15.75" x14ac:dyDescent="0.5">
      <c r="D107" s="127"/>
      <c r="E107" s="81" t="s">
        <v>58</v>
      </c>
      <c r="F107" s="70">
        <f>SUM(VLOOKUP($D$2,$D$2:$BL$18,MATCH(F106,$D$1:$BL$1,0),FALSE))</f>
        <v>36</v>
      </c>
      <c r="G107" s="76">
        <f>SUM(VLOOKUP($D$3,$D$2:$BL$18,MATCH(G106,$D$1:$BL$1,0),FALSE))</f>
        <v>30</v>
      </c>
      <c r="H107" s="76">
        <f>SUM(VLOOKUP($D$4,$D$2:$BL$18,MATCH(H106,$D$1:$BL$1,0),FALSE))</f>
        <v>-1</v>
      </c>
      <c r="I107" s="76">
        <f>SUM(VLOOKUP($D$5,$D$2:$BL$18,MATCH(I106,$D$1:$BL$1,0),FALSE))</f>
        <v>25</v>
      </c>
      <c r="J107" s="76">
        <f>SUM(VLOOKUP($D$6,$D$2:$BL$18,MATCH(J106,$D$1:$BL$1,0),FALSE))</f>
        <v>19</v>
      </c>
      <c r="K107" s="76">
        <f>SUM(VLOOKUP($D$7,$D$2:$BL$18,MATCH(K106,$D$1:$BL$1,0),FALSE))</f>
        <v>4</v>
      </c>
      <c r="L107" s="76">
        <f>SUM(VLOOKUP($D$8,$D$2:$BL$18,MATCH(L106,$D$1:$BL$1,0),FALSE))</f>
        <v>20</v>
      </c>
      <c r="M107" s="76">
        <f>SUM(VLOOKUP($D$9,$D$2:$BL$18,MATCH(M106,$D$1:$BL$1,0),FALSE))</f>
        <v>37</v>
      </c>
      <c r="N107" s="76">
        <f>SUM(VLOOKUP($D$10,$D$2:$BL$18,MATCH(N106,$D$1:$BL$1,0),FALSE))</f>
        <v>-8</v>
      </c>
      <c r="O107" s="76">
        <f>SUM(VLOOKUP($D$11,$D$2:$BL$18,MATCH(O106,$D$1:$BL$1,0),FALSE))</f>
        <v>0</v>
      </c>
      <c r="P107" s="76">
        <f>SUM(VLOOKUP($D$12,$D$2:$BL$18,MATCH(P106,$D$1:$BL$1,0),FALSE))</f>
        <v>28</v>
      </c>
      <c r="Q107" s="76">
        <f>SUM(VLOOKUP($D$13,$D$2:$BL$18,MATCH(Q106,$D$1:$BL$1,0),FALSE))</f>
        <v>23</v>
      </c>
      <c r="R107" s="76">
        <f>SUM(VLOOKUP($D$14,$D$2:$BL$18,MATCH(R106,$D$1:$BL$1,0),FALSE))</f>
        <v>20</v>
      </c>
      <c r="S107" s="76">
        <f>SUM(VLOOKUP($D$15,$D$2:$BL$18,MATCH(S106,$D$1:$BL$1,0),FALSE))</f>
        <v>26</v>
      </c>
      <c r="T107" s="76">
        <f>SUM(VLOOKUP($D$16,$D$2:$BL$18,MATCH(T106,$D$1:$BL$1,0),FALSE))</f>
        <v>33</v>
      </c>
      <c r="U107" s="76">
        <f>SUM(VLOOKUP($D$17,$D$2:$BL$18,MATCH(U106,$D$1:$BL$1,0),FALSE))</f>
        <v>32</v>
      </c>
      <c r="V107" s="29">
        <f>SUM(VLOOKUP($D$18,$D$2:$BL$18,MATCH(V106,$D$1:$BL$1,0),FALSE))</f>
        <v>17</v>
      </c>
      <c r="W107" s="46" t="str">
        <f>$A$12</f>
        <v>AlphaTauri</v>
      </c>
      <c r="X107" s="66">
        <f>COUNTIF(F97:V114, W107)</f>
        <v>0</v>
      </c>
      <c r="Y107" s="46" t="str">
        <f>$B$12</f>
        <v>Kvyat</v>
      </c>
      <c r="Z107" s="99">
        <f>COUNTIF(F97:V114, Y107)</f>
        <v>0</v>
      </c>
      <c r="AA107" s="99">
        <f>COUNTIF(F115:V116,Y107)</f>
        <v>0</v>
      </c>
      <c r="AB107" s="99">
        <f>COUNTIF(F117:V118,Y107)</f>
        <v>0</v>
      </c>
      <c r="AC107" s="46" t="str">
        <f>$A$12</f>
        <v>AlphaTauri</v>
      </c>
      <c r="AD107" s="66">
        <f>SUM((X107/X119)*100)</f>
        <v>0</v>
      </c>
      <c r="AE107" s="46" t="str">
        <f>$B$12</f>
        <v>Kvyat</v>
      </c>
      <c r="AF107" s="99">
        <f>SUM((Z107/Z119)*100)</f>
        <v>0</v>
      </c>
      <c r="AG107" s="99">
        <f>SUM((AA107/AA119)*100)</f>
        <v>0</v>
      </c>
      <c r="AH107" s="99">
        <f>SUM((AB107/AB119)*100)</f>
        <v>0</v>
      </c>
      <c r="AJ107" s="127"/>
      <c r="AK107" s="81" t="s">
        <v>58</v>
      </c>
      <c r="AL107" s="70">
        <f>SUM(VLOOKUP($D$2,$D$2:$BL$18,MATCH(AL106,$D$1:$BL$1,0),FALSE))</f>
        <v>-14</v>
      </c>
      <c r="AM107" s="76">
        <f>SUM(VLOOKUP($D$3,$D$2:$BL$18,MATCH(AM106,$D$1:$BL$1,0),FALSE))</f>
        <v>14</v>
      </c>
      <c r="AN107" s="76">
        <f>SUM(VLOOKUP($D$4,$D$2:$BL$18,MATCH(AN106,$D$1:$BL$1,0),FALSE))</f>
        <v>8</v>
      </c>
      <c r="AO107" s="76">
        <f>SUM(VLOOKUP($D$5,$D$2:$BL$18,MATCH(AO106,$D$1:$BL$1,0),FALSE))</f>
        <v>9</v>
      </c>
      <c r="AP107" s="76">
        <f>SUM(VLOOKUP($D$6,$D$2:$BL$18,MATCH(AP106,$D$1:$BL$1,0),FALSE))</f>
        <v>8</v>
      </c>
      <c r="AQ107" s="76">
        <f>SUM(VLOOKUP($D$7,$D$2:$BL$18,MATCH(AQ106,$D$1:$BL$1,0),FALSE))</f>
        <v>10</v>
      </c>
      <c r="AR107" s="76">
        <f>SUM(VLOOKUP($D$8,$D$2:$BL$18,MATCH(AR106,$D$1:$BL$1,0),FALSE))</f>
        <v>-14</v>
      </c>
      <c r="AS107" s="76">
        <f>SUM(VLOOKUP($D$9,$D$2:$BL$18,MATCH(AS106,$D$1:$BL$1,0),FALSE))</f>
        <v>15</v>
      </c>
      <c r="AT107" s="76">
        <f>SUM(VLOOKUP($D$10,$D$2:$BL$18,MATCH(AT106,$D$1:$BL$1,0),FALSE))</f>
        <v>-14</v>
      </c>
      <c r="AU107" s="76">
        <f>SUM(VLOOKUP($D$11,$D$2:$BL$18,MATCH(AU106,$D$1:$BL$1,0),FALSE))</f>
        <v>13</v>
      </c>
      <c r="AV107" s="76">
        <f>SUM(VLOOKUP($D$12,$D$2:$BL$18,MATCH(AV106,$D$1:$BL$1,0),FALSE))</f>
        <v>13</v>
      </c>
      <c r="AW107" s="76">
        <f>SUM(VLOOKUP($D$13,$D$2:$BL$18,MATCH(AW106,$D$1:$BL$1,0),FALSE))</f>
        <v>6</v>
      </c>
      <c r="AX107" s="76">
        <f>SUM(VLOOKUP($D$14,$D$2:$BL$18,MATCH(AX106,$D$1:$BL$1,0),FALSE))</f>
        <v>15</v>
      </c>
      <c r="AY107" s="76">
        <f>SUM(VLOOKUP($D$15,$D$2:$BL$18,MATCH(AY106,$D$1:$BL$1,0),FALSE))</f>
        <v>-14</v>
      </c>
      <c r="AZ107" s="76">
        <f>SUM(VLOOKUP($D$16,$D$2:$BL$18,MATCH(AZ106,$D$1:$BL$1,0),FALSE))</f>
        <v>12</v>
      </c>
      <c r="BA107" s="76">
        <f>SUM(VLOOKUP($D$17,$D$2:$BL$18,MATCH(BA106,$D$1:$BL$1,0),FALSE))</f>
        <v>-12</v>
      </c>
      <c r="BB107" s="29">
        <f>SUM(VLOOKUP($D$18,$D$2:$BL$18,MATCH(BB106,$D$1:$BL$1,0),FALSE))</f>
        <v>4</v>
      </c>
      <c r="BC107" s="46" t="str">
        <f>$A$12</f>
        <v>AlphaTauri</v>
      </c>
      <c r="BD107" s="66">
        <f>COUNTIF(AL97:BB114, BC107)</f>
        <v>0</v>
      </c>
      <c r="BE107" s="46" t="str">
        <f>$B$12</f>
        <v>Kvyat</v>
      </c>
      <c r="BF107" s="99">
        <f>COUNTIF(AL97:BB114, BE107)</f>
        <v>0</v>
      </c>
      <c r="BG107" s="99">
        <f>COUNTIF(AL115:BB116,BE107)</f>
        <v>0</v>
      </c>
      <c r="BH107" s="99">
        <f>COUNTIF(AL117:BB118,BE107)</f>
        <v>0</v>
      </c>
      <c r="BI107" s="46" t="str">
        <f>$A$12</f>
        <v>AlphaTauri</v>
      </c>
      <c r="BJ107" s="66">
        <f>SUM((BD107/BD119)*100)</f>
        <v>0</v>
      </c>
      <c r="BK107" s="46" t="str">
        <f>$B$12</f>
        <v>Kvyat</v>
      </c>
      <c r="BL107" s="99">
        <f>SUM((BF107/BF119)*100)</f>
        <v>0</v>
      </c>
      <c r="BM107" s="99">
        <f>SUM((BG107/BG119)*100)</f>
        <v>0</v>
      </c>
      <c r="BN107" s="99">
        <f>SUM((BH107/BH119)*100)</f>
        <v>0</v>
      </c>
      <c r="BP107" s="95"/>
      <c r="BQ107" s="81" t="s">
        <v>58</v>
      </c>
      <c r="BR107" s="70" t="e">
        <f>SUM(VLOOKUP($D$2,$D$2:$BL$18,MATCH(BR106,$D$1:$BL$1,0),FALSE))</f>
        <v>#N/A</v>
      </c>
      <c r="BS107" s="76" t="e">
        <f>SUM(VLOOKUP($D$3,$D$2:$BL$18,MATCH(BS106,$D$1:$BL$1,0),FALSE))</f>
        <v>#N/A</v>
      </c>
      <c r="BT107" s="76" t="e">
        <f>SUM(VLOOKUP($D$4,$D$2:$BL$18,MATCH(BT106,$D$1:$BL$1,0),FALSE))</f>
        <v>#N/A</v>
      </c>
      <c r="BU107" s="76" t="e">
        <f>SUM(VLOOKUP($D$5,$D$2:$BL$18,MATCH(BU106,$D$1:$BL$1,0),FALSE))</f>
        <v>#N/A</v>
      </c>
      <c r="BV107" s="76" t="e">
        <f>SUM(VLOOKUP($D$6,$D$2:$BL$18,MATCH(BV106,$D$1:$BL$1,0),FALSE))</f>
        <v>#N/A</v>
      </c>
      <c r="BW107" s="76" t="e">
        <f>SUM(VLOOKUP($D$7,$D$2:$BL$18,MATCH(BW106,$D$1:$BL$1,0),FALSE))</f>
        <v>#N/A</v>
      </c>
      <c r="BX107" s="76" t="e">
        <f>SUM(VLOOKUP($D$8,$D$2:$BL$18,MATCH(BX106,$D$1:$BL$1,0),FALSE))</f>
        <v>#N/A</v>
      </c>
      <c r="BY107" s="76" t="e">
        <f>SUM(VLOOKUP($D$9,$D$2:$BL$18,MATCH(BY106,$D$1:$BL$1,0),FALSE))</f>
        <v>#N/A</v>
      </c>
      <c r="BZ107" s="76" t="e">
        <f>SUM(VLOOKUP($D$10,$D$2:$BL$18,MATCH(BZ106,$D$1:$BL$1,0),FALSE))</f>
        <v>#N/A</v>
      </c>
      <c r="CA107" s="76" t="e">
        <f>SUM(VLOOKUP($D$11,$D$2:$BL$18,MATCH(CA106,$D$1:$BL$1,0),FALSE))</f>
        <v>#N/A</v>
      </c>
      <c r="CB107" s="76" t="e">
        <f>SUM(VLOOKUP($D$12,$D$2:$BL$18,MATCH(CB106,$D$1:$BL$1,0),FALSE))</f>
        <v>#N/A</v>
      </c>
      <c r="CC107" s="76" t="e">
        <f>SUM(VLOOKUP($D$13,$D$2:$BL$18,MATCH(CC106,$D$1:$BL$1,0),FALSE))</f>
        <v>#N/A</v>
      </c>
      <c r="CD107" s="76" t="e">
        <f>SUM(VLOOKUP($D$14,$D$2:$BL$18,MATCH(CD106,$D$1:$BL$1,0),FALSE))</f>
        <v>#N/A</v>
      </c>
      <c r="CE107" s="76" t="e">
        <f>SUM(VLOOKUP($D$15,$D$2:$BL$18,MATCH(CE106,$D$1:$BL$1,0),FALSE))</f>
        <v>#N/A</v>
      </c>
      <c r="CF107" s="76" t="e">
        <f>SUM(VLOOKUP($D$16,$D$2:$BL$18,MATCH(CF106,$D$1:$BL$1,0),FALSE))</f>
        <v>#N/A</v>
      </c>
      <c r="CG107" s="76" t="e">
        <f>SUM(VLOOKUP($D$17,$D$2:$BL$18,MATCH(CG106,$D$1:$BL$1,0),FALSE))</f>
        <v>#N/A</v>
      </c>
      <c r="CH107" s="29" t="e">
        <f>SUM(VLOOKUP($D$18,$D$2:$BL$18,MATCH(CH106,$D$1:$BL$1,0),FALSE))</f>
        <v>#N/A</v>
      </c>
      <c r="CI107" s="46" t="str">
        <f>$A$12</f>
        <v>AlphaTauri</v>
      </c>
      <c r="CJ107" s="66">
        <f>COUNTIF(BR97:CH114, CI107)</f>
        <v>0</v>
      </c>
      <c r="CK107" s="46" t="str">
        <f>$B$12</f>
        <v>Kvyat</v>
      </c>
      <c r="CL107" s="99">
        <f>COUNTIF(BR97:CH114, CK107)</f>
        <v>0</v>
      </c>
      <c r="CM107" s="99">
        <f>COUNTIF(BR115:CH116,CK107)</f>
        <v>0</v>
      </c>
      <c r="CN107" s="99">
        <f>COUNTIF(BR117:CH118,CK107)</f>
        <v>0</v>
      </c>
      <c r="CO107" s="46" t="str">
        <f>$A$12</f>
        <v>AlphaTauri</v>
      </c>
      <c r="CP107" s="66" t="e">
        <f>SUM((CJ107/CJ119)*100)</f>
        <v>#DIV/0!</v>
      </c>
      <c r="CQ107" s="46" t="str">
        <f>$B$12</f>
        <v>Kvyat</v>
      </c>
      <c r="CR107" s="99" t="e">
        <f>SUM((CL107/CL119)*100)</f>
        <v>#DIV/0!</v>
      </c>
      <c r="CS107" s="99" t="e">
        <f>SUM((CM107/CM119)*100)</f>
        <v>#DIV/0!</v>
      </c>
      <c r="CT107" s="99" t="e">
        <f>SUM((CN107/CN119)*100)</f>
        <v>#DIV/0!</v>
      </c>
      <c r="CV107" s="46" t="str">
        <f>$A$12</f>
        <v>AlphaTauri</v>
      </c>
      <c r="CW107" s="99">
        <f>SUM(X107,BD107,CJ107)</f>
        <v>0</v>
      </c>
      <c r="CX107" s="46" t="str">
        <f>$B$12</f>
        <v>Kvyat</v>
      </c>
      <c r="CY107" s="99">
        <f t="shared" si="382"/>
        <v>0</v>
      </c>
      <c r="CZ107" s="99">
        <f t="shared" si="383"/>
        <v>0</v>
      </c>
      <c r="DA107" s="99">
        <f t="shared" si="384"/>
        <v>0</v>
      </c>
      <c r="DB107" s="46" t="str">
        <f>$A$12</f>
        <v>AlphaTauri</v>
      </c>
      <c r="DC107" s="66">
        <f>SUM((CW107/CW119)*100)</f>
        <v>0</v>
      </c>
      <c r="DD107" s="46" t="str">
        <f>$B$12</f>
        <v>Kvyat</v>
      </c>
      <c r="DE107" s="99">
        <f>SUM((CY107/CY119)*100)</f>
        <v>0</v>
      </c>
      <c r="DF107" s="99">
        <f>SUM((CZ107/CZ119)*100)</f>
        <v>0</v>
      </c>
      <c r="DG107" s="99">
        <f>SUM((DA107/DA119)*100)</f>
        <v>0</v>
      </c>
    </row>
    <row r="108" spans="4:111" ht="16.149999999999999" thickBot="1" x14ac:dyDescent="0.55000000000000004">
      <c r="D108" s="127"/>
      <c r="E108" s="82" t="s">
        <v>1</v>
      </c>
      <c r="F108" s="72">
        <f>SUM(VLOOKUP($D$2,$BM$2:$CQ$18,MATCH(F106,$BM$1:$CQ$1,0),FALSE))</f>
        <v>11.5</v>
      </c>
      <c r="G108" s="73">
        <f>SUM(VLOOKUP($D$3,$BM$2:$CQ$18,MATCH(G106,$BM$1:$CQ$1,0),FALSE))</f>
        <v>12.4</v>
      </c>
      <c r="H108" s="73">
        <f>SUM(VLOOKUP($D$4,$BM$2:$CQ$18,MATCH(H106,$BM$1:$CQ$1,0),FALSE))</f>
        <v>12.8</v>
      </c>
      <c r="I108" s="73">
        <f>SUM(VLOOKUP($D$5,$BM$2:$CQ$18,MATCH(I106,$BM$1:$CQ$1,0),FALSE))</f>
        <v>12.9</v>
      </c>
      <c r="J108" s="73">
        <f>SUM(VLOOKUP($D$6,$BM$2:$CQ$18,MATCH(J106,$BM$1:$CQ$1,0),FALSE))</f>
        <v>13</v>
      </c>
      <c r="K108" s="73">
        <f>SUM(VLOOKUP($D$7,$BM$2:$CQ$18,MATCH(K106,$BM$1:$CQ$1,0),FALSE))</f>
        <v>13</v>
      </c>
      <c r="L108" s="73">
        <f>SUM(VLOOKUP($D$8,$BM$2:$CQ$18,MATCH(L106,$BM$1:$CQ$1,0),FALSE))</f>
        <v>13</v>
      </c>
      <c r="M108" s="73">
        <f>SUM(VLOOKUP($D$9,$BM$2:$CQ$18,MATCH(M106,$BM$1:$CQ$1,0),FALSE))</f>
        <v>15.3</v>
      </c>
      <c r="N108" s="73">
        <f>SUM(VLOOKUP($D$10,$BM$2:$CQ$18,MATCH(N106,$BM$1:$CQ$1,0),FALSE))</f>
        <v>15.3</v>
      </c>
      <c r="O108" s="73">
        <f>SUM(VLOOKUP($D$11,$BM$2:$CQ$18,MATCH(O106,$BM$1:$CQ$1,0),FALSE))</f>
        <v>15.3</v>
      </c>
      <c r="P108" s="73">
        <f>SUM(VLOOKUP($D$12,$BM$2:$CQ$18,MATCH(P106,$BM$1:$CQ$1,0),FALSE))</f>
        <v>15.3</v>
      </c>
      <c r="Q108" s="73">
        <f>SUM(VLOOKUP($D$13,$BM$2:$CQ$18,MATCH(Q106,$BM$1:$CQ$1,0),FALSE))</f>
        <v>15.2</v>
      </c>
      <c r="R108" s="73">
        <f>SUM(VLOOKUP($D$14,$BM$2:$CQ$18,MATCH(R106,$BM$1:$CQ$1,0),FALSE))</f>
        <v>15.2</v>
      </c>
      <c r="S108" s="73">
        <f>SUM(VLOOKUP($D$15,$BM$2:$CQ$18,MATCH(S106,$BM$1:$CQ$1,0),FALSE))</f>
        <v>15.1</v>
      </c>
      <c r="T108" s="73">
        <f>SUM(VLOOKUP($D$16,$BM$2:$CQ$18,MATCH(T106,$BM$1:$CQ$1,0),FALSE))</f>
        <v>15.1</v>
      </c>
      <c r="U108" s="73">
        <f>SUM(VLOOKUP($D$17,$BM$2:$CQ$18,MATCH(U106,$BM$1:$CQ$1,0),FALSE))</f>
        <v>15.1</v>
      </c>
      <c r="V108" s="63">
        <f>SUM(VLOOKUP($D$18,$BM$2:$CQ$18,MATCH(V106,$BM$1:$CQ$1,0),FALSE))</f>
        <v>15.2</v>
      </c>
      <c r="W108" s="30"/>
      <c r="X108" s="72"/>
      <c r="Y108" s="47" t="str">
        <f>$B$13</f>
        <v>Gasly</v>
      </c>
      <c r="Z108" s="30">
        <f>COUNTIF(F97:V114, Y108)</f>
        <v>0</v>
      </c>
      <c r="AA108" s="30">
        <f>COUNTIF(F115:V116,Y108)</f>
        <v>0</v>
      </c>
      <c r="AB108" s="30">
        <f>COUNTIF(F117:V118,Y108)</f>
        <v>0</v>
      </c>
      <c r="AC108" s="30"/>
      <c r="AD108" s="72"/>
      <c r="AE108" s="47" t="str">
        <f>$B$13</f>
        <v>Gasly</v>
      </c>
      <c r="AF108" s="30">
        <f>SUM((Z108/Z119)*100)</f>
        <v>0</v>
      </c>
      <c r="AG108" s="30">
        <f>SUM((AA108/AA119)*100)</f>
        <v>0</v>
      </c>
      <c r="AH108" s="30">
        <f>SUM((AB108/AB119)*100)</f>
        <v>0</v>
      </c>
      <c r="AJ108" s="127"/>
      <c r="AK108" s="82" t="s">
        <v>1</v>
      </c>
      <c r="AL108" s="72">
        <f>SUM(VLOOKUP($D$2,$BM$2:$CQ$18,MATCH(AL106,$BM$1:$CQ$1,0),FALSE))</f>
        <v>8.3000000000000007</v>
      </c>
      <c r="AM108" s="73">
        <f>SUM(VLOOKUP($D$3,$BM$2:$CQ$18,MATCH(AM106,$BM$1:$CQ$1,0),FALSE))</f>
        <v>0</v>
      </c>
      <c r="AN108" s="73">
        <f>SUM(VLOOKUP($D$4,$BM$2:$CQ$18,MATCH(AN106,$BM$1:$CQ$1,0),FALSE))</f>
        <v>0</v>
      </c>
      <c r="AO108" s="73">
        <f>SUM(VLOOKUP($D$5,$BM$2:$CQ$18,MATCH(AO106,$BM$1:$CQ$1,0),FALSE))</f>
        <v>0</v>
      </c>
      <c r="AP108" s="73">
        <f>SUM(VLOOKUP($D$6,$BM$2:$CQ$18,MATCH(AP106,$BM$1:$CQ$1,0),FALSE))</f>
        <v>8.9</v>
      </c>
      <c r="AQ108" s="73">
        <f>SUM(VLOOKUP($D$7,$BM$2:$CQ$18,MATCH(AQ106,$BM$1:$CQ$1,0),FALSE))</f>
        <v>0</v>
      </c>
      <c r="AR108" s="73">
        <f>SUM(VLOOKUP($D$8,$BM$2:$CQ$18,MATCH(AR106,$BM$1:$CQ$1,0),FALSE))</f>
        <v>8.9</v>
      </c>
      <c r="AS108" s="73">
        <f>SUM(VLOOKUP($D$9,$BM$2:$CQ$18,MATCH(AS106,$BM$1:$CQ$1,0),FALSE))</f>
        <v>6.7</v>
      </c>
      <c r="AT108" s="73">
        <f>SUM(VLOOKUP($D$10,$BM$2:$CQ$18,MATCH(AT106,$BM$1:$CQ$1,0),FALSE))</f>
        <v>6.7</v>
      </c>
      <c r="AU108" s="73">
        <f>SUM(VLOOKUP($D$11,$BM$2:$CQ$18,MATCH(AU106,$BM$1:$CQ$1,0),FALSE))</f>
        <v>6.7</v>
      </c>
      <c r="AV108" s="73">
        <f>SUM(VLOOKUP($D$12,$BM$2:$CQ$18,MATCH(AV106,$BM$1:$CQ$1,0),FALSE))</f>
        <v>6.6</v>
      </c>
      <c r="AW108" s="73">
        <f>SUM(VLOOKUP($D$13,$BM$2:$CQ$18,MATCH(AW106,$BM$1:$CQ$1,0),FALSE))</f>
        <v>6.6</v>
      </c>
      <c r="AX108" s="73">
        <f>SUM(VLOOKUP($D$14,$BM$2:$CQ$18,MATCH(AX106,$BM$1:$CQ$1,0),FALSE))</f>
        <v>6.6</v>
      </c>
      <c r="AY108" s="73">
        <f>SUM(VLOOKUP($D$15,$BM$2:$CQ$18,MATCH(AY106,$BM$1:$CQ$1,0),FALSE))</f>
        <v>6.6</v>
      </c>
      <c r="AZ108" s="73">
        <f>SUM(VLOOKUP($D$16,$BM$2:$CQ$18,MATCH(AZ106,$BM$1:$CQ$1,0),FALSE))</f>
        <v>6.6</v>
      </c>
      <c r="BA108" s="73">
        <f>SUM(VLOOKUP($D$17,$BM$2:$CQ$18,MATCH(BA106,$BM$1:$CQ$1,0),FALSE))</f>
        <v>6.6</v>
      </c>
      <c r="BB108" s="63">
        <f>SUM(VLOOKUP($D$18,$BM$2:$CQ$18,MATCH(BB106,$BM$1:$CQ$1,0),FALSE))</f>
        <v>6.6</v>
      </c>
      <c r="BC108" s="30"/>
      <c r="BD108" s="72"/>
      <c r="BE108" s="47" t="str">
        <f>$B$13</f>
        <v>Gasly</v>
      </c>
      <c r="BF108" s="30">
        <f>COUNTIF(AL97:BB114, BE108)</f>
        <v>0</v>
      </c>
      <c r="BG108" s="30">
        <f>COUNTIF(AL115:BB116,BE108)</f>
        <v>0</v>
      </c>
      <c r="BH108" s="30">
        <f>COUNTIF(AL117:BB118,BE108)</f>
        <v>0</v>
      </c>
      <c r="BI108" s="30"/>
      <c r="BJ108" s="72"/>
      <c r="BK108" s="47" t="str">
        <f>$B$13</f>
        <v>Gasly</v>
      </c>
      <c r="BL108" s="30">
        <f>SUM((BF108/BF119)*100)</f>
        <v>0</v>
      </c>
      <c r="BM108" s="30">
        <f>SUM((BG108/BG119)*100)</f>
        <v>0</v>
      </c>
      <c r="BN108" s="30">
        <f>SUM((BH108/BH119)*100)</f>
        <v>0</v>
      </c>
      <c r="BP108" s="95"/>
      <c r="BQ108" s="82" t="s">
        <v>1</v>
      </c>
      <c r="BR108" s="72" t="e">
        <f>SUM(VLOOKUP($D$2,$BM$2:$CQ$18,MATCH(BR106,$BM$1:$CQ$1,0),FALSE))</f>
        <v>#N/A</v>
      </c>
      <c r="BS108" s="73" t="e">
        <f>SUM(VLOOKUP($D$3,$BM$2:$CQ$18,MATCH(BS106,$BM$1:$CQ$1,0),FALSE))</f>
        <v>#N/A</v>
      </c>
      <c r="BT108" s="73" t="e">
        <f>SUM(VLOOKUP($D$4,$BM$2:$CQ$18,MATCH(BT106,$BM$1:$CQ$1,0),FALSE))</f>
        <v>#N/A</v>
      </c>
      <c r="BU108" s="73" t="e">
        <f>SUM(VLOOKUP($D$5,$BM$2:$CQ$18,MATCH(BU106,$BM$1:$CQ$1,0),FALSE))</f>
        <v>#N/A</v>
      </c>
      <c r="BV108" s="73" t="e">
        <f>SUM(VLOOKUP($D$6,$BM$2:$CQ$18,MATCH(BV106,$BM$1:$CQ$1,0),FALSE))</f>
        <v>#N/A</v>
      </c>
      <c r="BW108" s="73" t="e">
        <f>SUM(VLOOKUP($D$7,$BM$2:$CQ$18,MATCH(BW106,$BM$1:$CQ$1,0),FALSE))</f>
        <v>#N/A</v>
      </c>
      <c r="BX108" s="73" t="e">
        <f>SUM(VLOOKUP($D$8,$BM$2:$CQ$18,MATCH(BX106,$BM$1:$CQ$1,0),FALSE))</f>
        <v>#N/A</v>
      </c>
      <c r="BY108" s="73" t="e">
        <f>SUM(VLOOKUP($D$9,$BM$2:$CQ$18,MATCH(BY106,$BM$1:$CQ$1,0),FALSE))</f>
        <v>#N/A</v>
      </c>
      <c r="BZ108" s="73" t="e">
        <f>SUM(VLOOKUP($D$10,$BM$2:$CQ$18,MATCH(BZ106,$BM$1:$CQ$1,0),FALSE))</f>
        <v>#N/A</v>
      </c>
      <c r="CA108" s="73" t="e">
        <f>SUM(VLOOKUP($D$11,$BM$2:$CQ$18,MATCH(CA106,$BM$1:$CQ$1,0),FALSE))</f>
        <v>#N/A</v>
      </c>
      <c r="CB108" s="73" t="e">
        <f>SUM(VLOOKUP($D$12,$BM$2:$CQ$18,MATCH(CB106,$BM$1:$CQ$1,0),FALSE))</f>
        <v>#N/A</v>
      </c>
      <c r="CC108" s="73" t="e">
        <f>SUM(VLOOKUP($D$13,$BM$2:$CQ$18,MATCH(CC106,$BM$1:$CQ$1,0),FALSE))</f>
        <v>#N/A</v>
      </c>
      <c r="CD108" s="73" t="e">
        <f>SUM(VLOOKUP($D$14,$BM$2:$CQ$18,MATCH(CD106,$BM$1:$CQ$1,0),FALSE))</f>
        <v>#N/A</v>
      </c>
      <c r="CE108" s="73" t="e">
        <f>SUM(VLOOKUP($D$15,$BM$2:$CQ$18,MATCH(CE106,$BM$1:$CQ$1,0),FALSE))</f>
        <v>#N/A</v>
      </c>
      <c r="CF108" s="73" t="e">
        <f>SUM(VLOOKUP($D$16,$BM$2:$CQ$18,MATCH(CF106,$BM$1:$CQ$1,0),FALSE))</f>
        <v>#N/A</v>
      </c>
      <c r="CG108" s="73" t="e">
        <f>SUM(VLOOKUP($D$17,$BM$2:$CQ$18,MATCH(CG106,$BM$1:$CQ$1,0),FALSE))</f>
        <v>#N/A</v>
      </c>
      <c r="CH108" s="63" t="e">
        <f>SUM(VLOOKUP($D$18,$BM$2:$CQ$18,MATCH(CH106,$BM$1:$CQ$1,0),FALSE))</f>
        <v>#N/A</v>
      </c>
      <c r="CI108" s="30"/>
      <c r="CJ108" s="72"/>
      <c r="CK108" s="47" t="str">
        <f>$B$13</f>
        <v>Gasly</v>
      </c>
      <c r="CL108" s="30">
        <f>COUNTIF(BR97:CH114, CK108)</f>
        <v>0</v>
      </c>
      <c r="CM108" s="30">
        <f>COUNTIF(BR115:CH116,CK108)</f>
        <v>0</v>
      </c>
      <c r="CN108" s="30">
        <f>COUNTIF(BR117:CH118,CK108)</f>
        <v>0</v>
      </c>
      <c r="CO108" s="30"/>
      <c r="CP108" s="72"/>
      <c r="CQ108" s="47" t="str">
        <f>$B$13</f>
        <v>Gasly</v>
      </c>
      <c r="CR108" s="30" t="e">
        <f>SUM((CL108/CL119)*100)</f>
        <v>#DIV/0!</v>
      </c>
      <c r="CS108" s="30" t="e">
        <f>SUM((CM108/CM119)*100)</f>
        <v>#DIV/0!</v>
      </c>
      <c r="CT108" s="30" t="e">
        <f>SUM((CN108/CN119)*100)</f>
        <v>#DIV/0!</v>
      </c>
      <c r="CV108" s="30"/>
      <c r="CW108" s="30"/>
      <c r="CX108" s="47" t="str">
        <f>$B$13</f>
        <v>Gasly</v>
      </c>
      <c r="CY108" s="30">
        <f t="shared" si="382"/>
        <v>0</v>
      </c>
      <c r="CZ108" s="30">
        <f t="shared" si="383"/>
        <v>0</v>
      </c>
      <c r="DA108" s="30">
        <f t="shared" si="384"/>
        <v>0</v>
      </c>
      <c r="DB108" s="30"/>
      <c r="DC108" s="72"/>
      <c r="DD108" s="47" t="str">
        <f>$B$13</f>
        <v>Gasly</v>
      </c>
      <c r="DE108" s="30">
        <f>SUM((CY108/CY119)*100)</f>
        <v>0</v>
      </c>
      <c r="DF108" s="30">
        <f>SUM((CZ108/CZ119)*100)</f>
        <v>0</v>
      </c>
      <c r="DG108" s="30">
        <f>SUM((DA108/DA119)*100)</f>
        <v>0</v>
      </c>
    </row>
    <row r="109" spans="4:111" ht="15.75" x14ac:dyDescent="0.5">
      <c r="D109" s="127"/>
      <c r="E109" s="74" t="s">
        <v>63</v>
      </c>
      <c r="F109" s="66" t="s">
        <v>45</v>
      </c>
      <c r="G109" s="67" t="s">
        <v>45</v>
      </c>
      <c r="H109" s="67" t="s">
        <v>45</v>
      </c>
      <c r="I109" s="67" t="s">
        <v>45</v>
      </c>
      <c r="J109" s="67" t="s">
        <v>45</v>
      </c>
      <c r="K109" s="67" t="s">
        <v>45</v>
      </c>
      <c r="L109" s="67" t="s">
        <v>45</v>
      </c>
      <c r="M109" s="67" t="s">
        <v>35</v>
      </c>
      <c r="N109" s="67" t="s">
        <v>35</v>
      </c>
      <c r="O109" s="67" t="s">
        <v>35</v>
      </c>
      <c r="P109" s="67" t="s">
        <v>35</v>
      </c>
      <c r="Q109" s="67" t="s">
        <v>35</v>
      </c>
      <c r="R109" s="67" t="s">
        <v>35</v>
      </c>
      <c r="S109" s="67" t="s">
        <v>35</v>
      </c>
      <c r="T109" s="67" t="s">
        <v>35</v>
      </c>
      <c r="U109" s="67" t="s">
        <v>35</v>
      </c>
      <c r="V109" s="67" t="s">
        <v>35</v>
      </c>
      <c r="W109" s="49" t="str">
        <f>$A$14</f>
        <v>Racing Point</v>
      </c>
      <c r="X109" s="66">
        <f>COUNTIF(F97:V114, W109)</f>
        <v>10</v>
      </c>
      <c r="Y109" s="49" t="str">
        <f>$B$14</f>
        <v>Perez</v>
      </c>
      <c r="Z109" s="99">
        <f>COUNTIF(F97:V114, Y109)</f>
        <v>1</v>
      </c>
      <c r="AA109" s="99">
        <f>COUNTIF(F115:V116,Y109)</f>
        <v>0</v>
      </c>
      <c r="AB109" s="99">
        <f>COUNTIF(F117:V118,Y109)</f>
        <v>0</v>
      </c>
      <c r="AC109" s="49" t="str">
        <f>$A$14</f>
        <v>Racing Point</v>
      </c>
      <c r="AD109" s="66">
        <f>SUM((X109/X119)*100)</f>
        <v>58.82352941176471</v>
      </c>
      <c r="AE109" s="49" t="str">
        <f>$B$14</f>
        <v>Perez</v>
      </c>
      <c r="AF109" s="99">
        <f>SUM((Z109/Z119)*100)</f>
        <v>1.1764705882352942</v>
      </c>
      <c r="AG109" s="99">
        <f>SUM((AA109/AA119)*100)</f>
        <v>0</v>
      </c>
      <c r="AH109" s="99">
        <f>SUM((AB109/AB119)*100)</f>
        <v>0</v>
      </c>
      <c r="AJ109" s="127"/>
      <c r="AK109" s="74" t="s">
        <v>63</v>
      </c>
      <c r="AL109" s="66" t="s">
        <v>47</v>
      </c>
      <c r="AM109" s="67" t="s">
        <v>47</v>
      </c>
      <c r="AN109" s="67" t="s">
        <v>47</v>
      </c>
      <c r="AO109" s="67" t="s">
        <v>47</v>
      </c>
      <c r="AP109" s="67" t="s">
        <v>47</v>
      </c>
      <c r="AQ109" s="67" t="s">
        <v>47</v>
      </c>
      <c r="AR109" s="67" t="s">
        <v>47</v>
      </c>
      <c r="AS109" s="67" t="s">
        <v>43</v>
      </c>
      <c r="AT109" s="67" t="s">
        <v>43</v>
      </c>
      <c r="AU109" s="67" t="s">
        <v>43</v>
      </c>
      <c r="AV109" s="67" t="s">
        <v>43</v>
      </c>
      <c r="AW109" s="67" t="s">
        <v>43</v>
      </c>
      <c r="AX109" s="67" t="s">
        <v>43</v>
      </c>
      <c r="AY109" s="67" t="s">
        <v>43</v>
      </c>
      <c r="AZ109" s="67" t="s">
        <v>43</v>
      </c>
      <c r="BA109" s="67" t="s">
        <v>43</v>
      </c>
      <c r="BB109" s="67" t="s">
        <v>43</v>
      </c>
      <c r="BC109" s="49" t="str">
        <f>$A$14</f>
        <v>Racing Point</v>
      </c>
      <c r="BD109" s="66">
        <f>COUNTIF(AL97:BB114, BC109)</f>
        <v>0</v>
      </c>
      <c r="BE109" s="49" t="str">
        <f>$B$14</f>
        <v>Perez</v>
      </c>
      <c r="BF109" s="99">
        <f>COUNTIF(AL97:BB114, BE109)</f>
        <v>0</v>
      </c>
      <c r="BG109" s="99">
        <f>COUNTIF(AL115:BB116,BE109)</f>
        <v>0</v>
      </c>
      <c r="BH109" s="99">
        <f>COUNTIF(AL117:BB118,BE109)</f>
        <v>0</v>
      </c>
      <c r="BI109" s="49" t="str">
        <f>$A$14</f>
        <v>Racing Point</v>
      </c>
      <c r="BJ109" s="66">
        <f>SUM((BD109/BD119)*100)</f>
        <v>0</v>
      </c>
      <c r="BK109" s="49" t="str">
        <f>$B$14</f>
        <v>Perez</v>
      </c>
      <c r="BL109" s="99">
        <f>SUM((BF109/BF119)*100)</f>
        <v>0</v>
      </c>
      <c r="BM109" s="99">
        <f>SUM((BG109/BG119)*100)</f>
        <v>0</v>
      </c>
      <c r="BN109" s="99">
        <f>SUM((BH109/BH119)*100)</f>
        <v>0</v>
      </c>
      <c r="BP109" s="95"/>
      <c r="BQ109" s="74" t="s">
        <v>63</v>
      </c>
      <c r="BR109" s="66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8"/>
      <c r="CI109" s="49" t="str">
        <f>$A$14</f>
        <v>Racing Point</v>
      </c>
      <c r="CJ109" s="66">
        <f>COUNTIF(BR97:CH114, CI109)</f>
        <v>0</v>
      </c>
      <c r="CK109" s="49" t="str">
        <f>$B$14</f>
        <v>Perez</v>
      </c>
      <c r="CL109" s="99">
        <f>COUNTIF(BR97:CH114, CK109)</f>
        <v>0</v>
      </c>
      <c r="CM109" s="99">
        <f>COUNTIF(BR115:CH116,CK109)</f>
        <v>0</v>
      </c>
      <c r="CN109" s="99">
        <f>COUNTIF(BR117:CH118,CK109)</f>
        <v>0</v>
      </c>
      <c r="CO109" s="49" t="str">
        <f>$A$14</f>
        <v>Racing Point</v>
      </c>
      <c r="CP109" s="66" t="e">
        <f>SUM((CJ109/CJ119)*100)</f>
        <v>#DIV/0!</v>
      </c>
      <c r="CQ109" s="49" t="str">
        <f>$B$14</f>
        <v>Perez</v>
      </c>
      <c r="CR109" s="99" t="e">
        <f>SUM((CL109/CL119)*100)</f>
        <v>#DIV/0!</v>
      </c>
      <c r="CS109" s="99" t="e">
        <f>SUM((CM109/CM119)*100)</f>
        <v>#DIV/0!</v>
      </c>
      <c r="CT109" s="99" t="e">
        <f>SUM((CN109/CN119)*100)</f>
        <v>#DIV/0!</v>
      </c>
      <c r="CV109" s="49" t="str">
        <f>$A$14</f>
        <v>Racing Point</v>
      </c>
      <c r="CW109" s="99">
        <f>SUM(X109,BD109,CJ109)</f>
        <v>10</v>
      </c>
      <c r="CX109" s="49" t="str">
        <f>$B$14</f>
        <v>Perez</v>
      </c>
      <c r="CY109" s="99">
        <f t="shared" si="382"/>
        <v>1</v>
      </c>
      <c r="CZ109" s="99">
        <f t="shared" si="383"/>
        <v>0</v>
      </c>
      <c r="DA109" s="99">
        <f t="shared" si="384"/>
        <v>0</v>
      </c>
      <c r="DB109" s="49" t="str">
        <f>$A$14</f>
        <v>Racing Point</v>
      </c>
      <c r="DC109" s="66">
        <f>SUM((CW109/CW119)*100)</f>
        <v>29.411764705882355</v>
      </c>
      <c r="DD109" s="49" t="str">
        <f>$B$14</f>
        <v>Perez</v>
      </c>
      <c r="DE109" s="99">
        <f>SUM((CY109/CY119)*100)</f>
        <v>0.58823529411764708</v>
      </c>
      <c r="DF109" s="99">
        <f>SUM((CZ109/CZ119)*100)</f>
        <v>0</v>
      </c>
      <c r="DG109" s="99">
        <f>SUM((DA109/DA119)*100)</f>
        <v>0</v>
      </c>
    </row>
    <row r="110" spans="4:111" ht="16.149999999999999" thickBot="1" x14ac:dyDescent="0.55000000000000004">
      <c r="D110" s="127"/>
      <c r="E110" s="81" t="s">
        <v>58</v>
      </c>
      <c r="F110" s="70">
        <f>SUM(VLOOKUP($D$2,$D$2:$BL$18,MATCH(F109,$D$1:$BL$1,0),FALSE))</f>
        <v>-14</v>
      </c>
      <c r="G110" s="76">
        <f>SUM(VLOOKUP($D$3,$D$2:$BL$18,MATCH(G109,$D$1:$BL$1,0),FALSE))</f>
        <v>14</v>
      </c>
      <c r="H110" s="76">
        <f>SUM(VLOOKUP($D$4,$D$2:$BL$18,MATCH(H109,$D$1:$BL$1,0),FALSE))</f>
        <v>18</v>
      </c>
      <c r="I110" s="76">
        <f>SUM(VLOOKUP($D$5,$D$2:$BL$18,MATCH(I109,$D$1:$BL$1,0),FALSE))</f>
        <v>-12</v>
      </c>
      <c r="J110" s="76">
        <f>SUM(VLOOKUP($D$6,$D$2:$BL$18,MATCH(J109,$D$1:$BL$1,0),FALSE))</f>
        <v>-14</v>
      </c>
      <c r="K110" s="76">
        <f>SUM(VLOOKUP($D$7,$D$2:$BL$18,MATCH(K109,$D$1:$BL$1,0),FALSE))</f>
        <v>9</v>
      </c>
      <c r="L110" s="76">
        <f>SUM(VLOOKUP($D$8,$D$2:$BL$18,MATCH(L109,$D$1:$BL$1,0),FALSE))</f>
        <v>8</v>
      </c>
      <c r="M110" s="76">
        <f>SUM(VLOOKUP($D$9,$D$2:$BL$18,MATCH(M109,$D$1:$BL$1,0),FALSE))</f>
        <v>35</v>
      </c>
      <c r="N110" s="76">
        <f>SUM(VLOOKUP($D$10,$D$2:$BL$18,MATCH(N109,$D$1:$BL$1,0),FALSE))</f>
        <v>-8</v>
      </c>
      <c r="O110" s="76">
        <f>SUM(VLOOKUP($D$11,$D$2:$BL$18,MATCH(O109,$D$1:$BL$1,0),FALSE))</f>
        <v>-13</v>
      </c>
      <c r="P110" s="76">
        <f>SUM(VLOOKUP($D$12,$D$2:$BL$18,MATCH(P109,$D$1:$BL$1,0),FALSE))</f>
        <v>16</v>
      </c>
      <c r="Q110" s="76">
        <f>SUM(VLOOKUP($D$13,$D$2:$BL$18,MATCH(Q109,$D$1:$BL$1,0),FALSE))</f>
        <v>-13</v>
      </c>
      <c r="R110" s="76">
        <f>SUM(VLOOKUP($D$14,$D$2:$BL$18,MATCH(R109,$D$1:$BL$1,0),FALSE))</f>
        <v>7</v>
      </c>
      <c r="S110" s="76">
        <f>SUM(VLOOKUP($D$15,$D$2:$BL$18,MATCH(S109,$D$1:$BL$1,0),FALSE))</f>
        <v>8</v>
      </c>
      <c r="T110" s="76">
        <f>SUM(VLOOKUP($D$16,$D$2:$BL$18,MATCH(T109,$D$1:$BL$1,0),FALSE))</f>
        <v>-13</v>
      </c>
      <c r="U110" s="76">
        <f>SUM(VLOOKUP($D$17,$D$2:$BL$18,MATCH(U109,$D$1:$BL$1,0),FALSE))</f>
        <v>30</v>
      </c>
      <c r="V110" s="29">
        <f>SUM(VLOOKUP($D$18,$D$2:$BL$18,MATCH(V109,$D$1:$BL$1,0),FALSE))</f>
        <v>9</v>
      </c>
      <c r="W110" s="30"/>
      <c r="X110" s="72"/>
      <c r="Y110" s="50" t="str">
        <f>$B$15</f>
        <v>Stroll</v>
      </c>
      <c r="Z110" s="30">
        <f>COUNTIF(F97:V114, Y110)</f>
        <v>10</v>
      </c>
      <c r="AA110" s="30">
        <f>COUNTIF(F115:V116,Y110)</f>
        <v>10</v>
      </c>
      <c r="AB110" s="30">
        <f>COUNTIF(F117:V118,Y110)</f>
        <v>0</v>
      </c>
      <c r="AC110" s="30"/>
      <c r="AD110" s="72"/>
      <c r="AE110" s="50" t="str">
        <f>$B$15</f>
        <v>Stroll</v>
      </c>
      <c r="AF110" s="30">
        <f>SUM((Z110/Z119)*100)</f>
        <v>11.76470588235294</v>
      </c>
      <c r="AG110" s="30">
        <f>SUM((AA110/AA119)*100)</f>
        <v>58.82352941176471</v>
      </c>
      <c r="AH110" s="30">
        <f>SUM((AB110/AB119)*100)</f>
        <v>0</v>
      </c>
      <c r="AJ110" s="127"/>
      <c r="AK110" s="81" t="s">
        <v>58</v>
      </c>
      <c r="AL110" s="70">
        <f>SUM(VLOOKUP($D$2,$D$2:$BL$18,MATCH(AL109,$D$1:$BL$1,0),FALSE))</f>
        <v>-12</v>
      </c>
      <c r="AM110" s="76">
        <f>SUM(VLOOKUP($D$3,$D$2:$BL$18,MATCH(AM109,$D$1:$BL$1,0),FALSE))</f>
        <v>3</v>
      </c>
      <c r="AN110" s="76">
        <f>SUM(VLOOKUP($D$4,$D$2:$BL$18,MATCH(AN109,$D$1:$BL$1,0),FALSE))</f>
        <v>3</v>
      </c>
      <c r="AO110" s="76">
        <f>SUM(VLOOKUP($D$5,$D$2:$BL$18,MATCH(AO109,$D$1:$BL$1,0),FALSE))</f>
        <v>18</v>
      </c>
      <c r="AP110" s="76">
        <f>SUM(VLOOKUP($D$6,$D$2:$BL$18,MATCH(AP109,$D$1:$BL$1,0),FALSE))</f>
        <v>5</v>
      </c>
      <c r="AQ110" s="76">
        <f>SUM(VLOOKUP($D$7,$D$2:$BL$18,MATCH(AQ109,$D$1:$BL$1,0),FALSE))</f>
        <v>9</v>
      </c>
      <c r="AR110" s="76">
        <f>SUM(VLOOKUP($D$8,$D$2:$BL$18,MATCH(AR109,$D$1:$BL$1,0),FALSE))</f>
        <v>-11</v>
      </c>
      <c r="AS110" s="76">
        <f>SUM(VLOOKUP($D$9,$D$2:$BL$18,MATCH(AS109,$D$1:$BL$1,0),FALSE))</f>
        <v>13</v>
      </c>
      <c r="AT110" s="76">
        <f>SUM(VLOOKUP($D$10,$D$2:$BL$18,MATCH(AT109,$D$1:$BL$1,0),FALSE))</f>
        <v>14</v>
      </c>
      <c r="AU110" s="76">
        <f>SUM(VLOOKUP($D$11,$D$2:$BL$18,MATCH(AU109,$D$1:$BL$1,0),FALSE))</f>
        <v>3</v>
      </c>
      <c r="AV110" s="76">
        <f>SUM(VLOOKUP($D$12,$D$2:$BL$18,MATCH(AV109,$D$1:$BL$1,0),FALSE))</f>
        <v>17</v>
      </c>
      <c r="AW110" s="76">
        <f>SUM(VLOOKUP($D$13,$D$2:$BL$18,MATCH(AW109,$D$1:$BL$1,0),FALSE))</f>
        <v>6</v>
      </c>
      <c r="AX110" s="76">
        <f>SUM(VLOOKUP($D$14,$D$2:$BL$18,MATCH(AX109,$D$1:$BL$1,0),FALSE))</f>
        <v>11</v>
      </c>
      <c r="AY110" s="76">
        <f>SUM(VLOOKUP($D$15,$D$2:$BL$18,MATCH(AY109,$D$1:$BL$1,0),FALSE))</f>
        <v>-14</v>
      </c>
      <c r="AZ110" s="76">
        <f>SUM(VLOOKUP($D$16,$D$2:$BL$18,MATCH(AZ109,$D$1:$BL$1,0),FALSE))</f>
        <v>-14</v>
      </c>
      <c r="BA110" s="76">
        <f>SUM(VLOOKUP($D$17,$D$2:$BL$18,MATCH(BA109,$D$1:$BL$1,0),FALSE))</f>
        <v>8</v>
      </c>
      <c r="BB110" s="29">
        <f>SUM(VLOOKUP($D$18,$D$2:$BL$18,MATCH(BB109,$D$1:$BL$1,0),FALSE))</f>
        <v>0</v>
      </c>
      <c r="BC110" s="30"/>
      <c r="BD110" s="72"/>
      <c r="BE110" s="50" t="str">
        <f>$B$15</f>
        <v>Stroll</v>
      </c>
      <c r="BF110" s="30">
        <f>COUNTIF(AL97:BB114, BE110)</f>
        <v>0</v>
      </c>
      <c r="BG110" s="30">
        <f>COUNTIF(AL115:BB116,BE110)</f>
        <v>0</v>
      </c>
      <c r="BH110" s="30">
        <f>COUNTIF(AL117:BB118,BE110)</f>
        <v>0</v>
      </c>
      <c r="BI110" s="30"/>
      <c r="BJ110" s="72"/>
      <c r="BK110" s="50" t="str">
        <f>$B$15</f>
        <v>Stroll</v>
      </c>
      <c r="BL110" s="30">
        <f>SUM((BF110/BF119)*100)</f>
        <v>0</v>
      </c>
      <c r="BM110" s="30">
        <f>SUM((BG110/BG119)*100)</f>
        <v>0</v>
      </c>
      <c r="BN110" s="30">
        <f>SUM((BH110/BH119)*100)</f>
        <v>0</v>
      </c>
      <c r="BP110" s="95"/>
      <c r="BQ110" s="81" t="s">
        <v>58</v>
      </c>
      <c r="BR110" s="70" t="e">
        <f>SUM(VLOOKUP($D$2,$D$2:$BL$18,MATCH(BR109,$D$1:$BL$1,0),FALSE))</f>
        <v>#N/A</v>
      </c>
      <c r="BS110" s="76" t="e">
        <f>SUM(VLOOKUP($D$3,$D$2:$BL$18,MATCH(BS109,$D$1:$BL$1,0),FALSE))</f>
        <v>#N/A</v>
      </c>
      <c r="BT110" s="76" t="e">
        <f>SUM(VLOOKUP($D$4,$D$2:$BL$18,MATCH(BT109,$D$1:$BL$1,0),FALSE))</f>
        <v>#N/A</v>
      </c>
      <c r="BU110" s="76" t="e">
        <f>SUM(VLOOKUP($D$5,$D$2:$BL$18,MATCH(BU109,$D$1:$BL$1,0),FALSE))</f>
        <v>#N/A</v>
      </c>
      <c r="BV110" s="76" t="e">
        <f>SUM(VLOOKUP($D$6,$D$2:$BL$18,MATCH(BV109,$D$1:$BL$1,0),FALSE))</f>
        <v>#N/A</v>
      </c>
      <c r="BW110" s="76" t="e">
        <f>SUM(VLOOKUP($D$7,$D$2:$BL$18,MATCH(BW109,$D$1:$BL$1,0),FALSE))</f>
        <v>#N/A</v>
      </c>
      <c r="BX110" s="76" t="e">
        <f>SUM(VLOOKUP($D$8,$D$2:$BL$18,MATCH(BX109,$D$1:$BL$1,0),FALSE))</f>
        <v>#N/A</v>
      </c>
      <c r="BY110" s="76" t="e">
        <f>SUM(VLOOKUP($D$9,$D$2:$BL$18,MATCH(BY109,$D$1:$BL$1,0),FALSE))</f>
        <v>#N/A</v>
      </c>
      <c r="BZ110" s="76" t="e">
        <f>SUM(VLOOKUP($D$10,$D$2:$BL$18,MATCH(BZ109,$D$1:$BL$1,0),FALSE))</f>
        <v>#N/A</v>
      </c>
      <c r="CA110" s="76" t="e">
        <f>SUM(VLOOKUP($D$11,$D$2:$BL$18,MATCH(CA109,$D$1:$BL$1,0),FALSE))</f>
        <v>#N/A</v>
      </c>
      <c r="CB110" s="76" t="e">
        <f>SUM(VLOOKUP($D$12,$D$2:$BL$18,MATCH(CB109,$D$1:$BL$1,0),FALSE))</f>
        <v>#N/A</v>
      </c>
      <c r="CC110" s="76" t="e">
        <f>SUM(VLOOKUP($D$13,$D$2:$BL$18,MATCH(CC109,$D$1:$BL$1,0),FALSE))</f>
        <v>#N/A</v>
      </c>
      <c r="CD110" s="76" t="e">
        <f>SUM(VLOOKUP($D$14,$D$2:$BL$18,MATCH(CD109,$D$1:$BL$1,0),FALSE))</f>
        <v>#N/A</v>
      </c>
      <c r="CE110" s="76" t="e">
        <f>SUM(VLOOKUP($D$15,$D$2:$BL$18,MATCH(CE109,$D$1:$BL$1,0),FALSE))</f>
        <v>#N/A</v>
      </c>
      <c r="CF110" s="76" t="e">
        <f>SUM(VLOOKUP($D$16,$D$2:$BL$18,MATCH(CF109,$D$1:$BL$1,0),FALSE))</f>
        <v>#N/A</v>
      </c>
      <c r="CG110" s="76" t="e">
        <f>SUM(VLOOKUP($D$17,$D$2:$BL$18,MATCH(CG109,$D$1:$BL$1,0),FALSE))</f>
        <v>#N/A</v>
      </c>
      <c r="CH110" s="29" t="e">
        <f>SUM(VLOOKUP($D$18,$D$2:$BL$18,MATCH(CH109,$D$1:$BL$1,0),FALSE))</f>
        <v>#N/A</v>
      </c>
      <c r="CI110" s="30"/>
      <c r="CJ110" s="72"/>
      <c r="CK110" s="50" t="str">
        <f>$B$15</f>
        <v>Stroll</v>
      </c>
      <c r="CL110" s="30">
        <f>COUNTIF(BR97:CH114, CK110)</f>
        <v>0</v>
      </c>
      <c r="CM110" s="30">
        <f>COUNTIF(BR115:CH116,CK110)</f>
        <v>0</v>
      </c>
      <c r="CN110" s="30">
        <f>COUNTIF(BR117:CH118,CK110)</f>
        <v>0</v>
      </c>
      <c r="CO110" s="30"/>
      <c r="CP110" s="72"/>
      <c r="CQ110" s="50" t="str">
        <f>$B$15</f>
        <v>Stroll</v>
      </c>
      <c r="CR110" s="30" t="e">
        <f>SUM((CL110/CL119)*100)</f>
        <v>#DIV/0!</v>
      </c>
      <c r="CS110" s="30" t="e">
        <f>SUM((CM110/CM119)*100)</f>
        <v>#DIV/0!</v>
      </c>
      <c r="CT110" s="30" t="e">
        <f>SUM((CN110/CN119)*100)</f>
        <v>#DIV/0!</v>
      </c>
      <c r="CV110" s="30"/>
      <c r="CW110" s="30"/>
      <c r="CX110" s="50" t="str">
        <f>$B$15</f>
        <v>Stroll</v>
      </c>
      <c r="CY110" s="30">
        <f t="shared" si="382"/>
        <v>10</v>
      </c>
      <c r="CZ110" s="30">
        <f t="shared" si="383"/>
        <v>10</v>
      </c>
      <c r="DA110" s="30">
        <f t="shared" si="384"/>
        <v>0</v>
      </c>
      <c r="DB110" s="30"/>
      <c r="DC110" s="72"/>
      <c r="DD110" s="50" t="str">
        <f>$B$15</f>
        <v>Stroll</v>
      </c>
      <c r="DE110" s="30">
        <f>SUM((CY110/CY119)*100)</f>
        <v>5.8823529411764701</v>
      </c>
      <c r="DF110" s="30">
        <f>SUM((CZ110/CZ119)*100)</f>
        <v>29.411764705882355</v>
      </c>
      <c r="DG110" s="30">
        <f>SUM((DA110/DA119)*100)</f>
        <v>0</v>
      </c>
    </row>
    <row r="111" spans="4:111" ht="16.149999999999999" thickBot="1" x14ac:dyDescent="0.55000000000000004">
      <c r="D111" s="127"/>
      <c r="E111" s="82" t="s">
        <v>1</v>
      </c>
      <c r="F111" s="72">
        <f>SUM(VLOOKUP($D$2,$BM$2:$CQ$18,MATCH(F109,$BM$1:$CQ$1,0),FALSE))</f>
        <v>8.3000000000000007</v>
      </c>
      <c r="G111" s="73">
        <f>SUM(VLOOKUP($D$3,$BM$2:$CQ$18,MATCH(G109,$BM$1:$CQ$1,0),FALSE))</f>
        <v>0</v>
      </c>
      <c r="H111" s="73">
        <f>SUM(VLOOKUP($D$4,$BM$2:$CQ$18,MATCH(H109,$BM$1:$CQ$1,0),FALSE))</f>
        <v>0</v>
      </c>
      <c r="I111" s="73">
        <f>SUM(VLOOKUP($D$5,$BM$2:$CQ$18,MATCH(I109,$BM$1:$CQ$1,0),FALSE))</f>
        <v>0</v>
      </c>
      <c r="J111" s="73">
        <f>SUM(VLOOKUP($D$6,$BM$2:$CQ$18,MATCH(J109,$BM$1:$CQ$1,0),FALSE))</f>
        <v>7.8</v>
      </c>
      <c r="K111" s="73">
        <f>SUM(VLOOKUP($D$7,$BM$2:$CQ$18,MATCH(K109,$BM$1:$CQ$1,0),FALSE))</f>
        <v>0</v>
      </c>
      <c r="L111" s="73">
        <f>SUM(VLOOKUP($D$8,$BM$2:$CQ$18,MATCH(L109,$BM$1:$CQ$1,0),FALSE))</f>
        <v>7.7</v>
      </c>
      <c r="M111" s="73">
        <f>SUM(VLOOKUP($D$9,$BM$2:$CQ$18,MATCH(M109,$BM$1:$CQ$1,0),FALSE))</f>
        <v>10.6</v>
      </c>
      <c r="N111" s="73">
        <f>SUM(VLOOKUP($D$10,$BM$2:$CQ$18,MATCH(N109,$BM$1:$CQ$1,0),FALSE))</f>
        <v>10.6</v>
      </c>
      <c r="O111" s="73">
        <f>SUM(VLOOKUP($D$11,$BM$2:$CQ$18,MATCH(O109,$BM$1:$CQ$1,0),FALSE))</f>
        <v>10.6</v>
      </c>
      <c r="P111" s="73">
        <f>SUM(VLOOKUP($D$12,$BM$2:$CQ$18,MATCH(P109,$BM$1:$CQ$1,0),FALSE))</f>
        <v>10.6</v>
      </c>
      <c r="Q111" s="73">
        <f>SUM(VLOOKUP($D$13,$BM$2:$CQ$18,MATCH(Q109,$BM$1:$CQ$1,0),FALSE))</f>
        <v>10.5</v>
      </c>
      <c r="R111" s="73">
        <f>SUM(VLOOKUP($D$14,$BM$2:$CQ$18,MATCH(R109,$BM$1:$CQ$1,0),FALSE))</f>
        <v>10.4</v>
      </c>
      <c r="S111" s="73">
        <f>SUM(VLOOKUP($D$15,$BM$2:$CQ$18,MATCH(S109,$BM$1:$CQ$1,0),FALSE))</f>
        <v>10.3</v>
      </c>
      <c r="T111" s="73">
        <f>SUM(VLOOKUP($D$16,$BM$2:$CQ$18,MATCH(T109,$BM$1:$CQ$1,0),FALSE))</f>
        <v>10.199999999999999</v>
      </c>
      <c r="U111" s="73">
        <f>SUM(VLOOKUP($D$17,$BM$2:$CQ$18,MATCH(U109,$BM$1:$CQ$1,0),FALSE))</f>
        <v>10.1</v>
      </c>
      <c r="V111" s="63">
        <f>SUM(VLOOKUP($D$18,$BM$2:$CQ$18,MATCH(V109,$BM$1:$CQ$1,0),FALSE))</f>
        <v>10</v>
      </c>
      <c r="W111" s="52" t="str">
        <f>$A$16</f>
        <v>Alfa Romeo</v>
      </c>
      <c r="X111" s="66">
        <f>COUNTIF(F97:V114, W111)</f>
        <v>0</v>
      </c>
      <c r="Y111" s="52" t="str">
        <f>$B$16</f>
        <v>Raikkonen</v>
      </c>
      <c r="Z111" s="99">
        <f>COUNTIF(F97:V114, Y111)</f>
        <v>2</v>
      </c>
      <c r="AA111" s="99">
        <f>COUNTIF(F115:V116,Y111)</f>
        <v>2</v>
      </c>
      <c r="AB111" s="99">
        <f>COUNTIF(F117:V118,Y111)</f>
        <v>0</v>
      </c>
      <c r="AC111" s="52" t="str">
        <f>$A$16</f>
        <v>Alfa Romeo</v>
      </c>
      <c r="AD111" s="66">
        <f>SUM((X111/X119)*100)</f>
        <v>0</v>
      </c>
      <c r="AE111" s="52" t="str">
        <f>$B$16</f>
        <v>Raikkonen</v>
      </c>
      <c r="AF111" s="99">
        <f>SUM((Z111/Z119)*100)</f>
        <v>2.3529411764705883</v>
      </c>
      <c r="AG111" s="99">
        <f>SUM((AA111/AA119)*100)</f>
        <v>11.76470588235294</v>
      </c>
      <c r="AH111" s="99">
        <f>SUM((AB111/AB119)*100)</f>
        <v>0</v>
      </c>
      <c r="AJ111" s="127"/>
      <c r="AK111" s="82" t="s">
        <v>1</v>
      </c>
      <c r="AL111" s="72">
        <f>SUM(VLOOKUP($D$2,$BM$2:$CQ$18,MATCH(AL109,$BM$1:$CQ$1,0),FALSE))</f>
        <v>5.9</v>
      </c>
      <c r="AM111" s="73">
        <f>SUM(VLOOKUP($D$3,$BM$2:$CQ$18,MATCH(AM109,$BM$1:$CQ$1,0),FALSE))</f>
        <v>5.9</v>
      </c>
      <c r="AN111" s="73">
        <f>SUM(VLOOKUP($D$4,$BM$2:$CQ$18,MATCH(AN109,$BM$1:$CQ$1,0),FALSE))</f>
        <v>5.9</v>
      </c>
      <c r="AO111" s="73">
        <f>SUM(VLOOKUP($D$5,$BM$2:$CQ$18,MATCH(AO109,$BM$1:$CQ$1,0),FALSE))</f>
        <v>5.9</v>
      </c>
      <c r="AP111" s="73">
        <f>SUM(VLOOKUP($D$6,$BM$2:$CQ$18,MATCH(AP109,$BM$1:$CQ$1,0),FALSE))</f>
        <v>5.9</v>
      </c>
      <c r="AQ111" s="73">
        <f>SUM(VLOOKUP($D$7,$BM$2:$CQ$18,MATCH(AQ109,$BM$1:$CQ$1,0),FALSE))</f>
        <v>5.9</v>
      </c>
      <c r="AR111" s="73">
        <f>SUM(VLOOKUP($D$8,$BM$2:$CQ$18,MATCH(AR109,$BM$1:$CQ$1,0),FALSE))</f>
        <v>5.9</v>
      </c>
      <c r="AS111" s="73">
        <f>SUM(VLOOKUP($D$9,$BM$2:$CQ$18,MATCH(AS109,$BM$1:$CQ$1,0),FALSE))</f>
        <v>5.7</v>
      </c>
      <c r="AT111" s="73">
        <f>SUM(VLOOKUP($D$10,$BM$2:$CQ$18,MATCH(AT109,$BM$1:$CQ$1,0),FALSE))</f>
        <v>5.7</v>
      </c>
      <c r="AU111" s="73">
        <f>SUM(VLOOKUP($D$11,$BM$2:$CQ$18,MATCH(AU109,$BM$1:$CQ$1,0),FALSE))</f>
        <v>5.7</v>
      </c>
      <c r="AV111" s="73">
        <f>SUM(VLOOKUP($D$12,$BM$2:$CQ$18,MATCH(AV109,$BM$1:$CQ$1,0),FALSE))</f>
        <v>5.8</v>
      </c>
      <c r="AW111" s="73">
        <f>SUM(VLOOKUP($D$13,$BM$2:$CQ$18,MATCH(AW109,$BM$1:$CQ$1,0),FALSE))</f>
        <v>5.9</v>
      </c>
      <c r="AX111" s="73">
        <f>SUM(VLOOKUP($D$14,$BM$2:$CQ$18,MATCH(AX109,$BM$1:$CQ$1,0),FALSE))</f>
        <v>5.9</v>
      </c>
      <c r="AY111" s="73">
        <f>SUM(VLOOKUP($D$15,$BM$2:$CQ$18,MATCH(AY109,$BM$1:$CQ$1,0),FALSE))</f>
        <v>6</v>
      </c>
      <c r="AZ111" s="73">
        <f>SUM(VLOOKUP($D$16,$BM$2:$CQ$18,MATCH(AZ109,$BM$1:$CQ$1,0),FALSE))</f>
        <v>6</v>
      </c>
      <c r="BA111" s="73">
        <f>SUM(VLOOKUP($D$17,$BM$2:$CQ$18,MATCH(BA109,$BM$1:$CQ$1,0),FALSE))</f>
        <v>6</v>
      </c>
      <c r="BB111" s="63">
        <f>SUM(VLOOKUP($D$18,$BM$2:$CQ$18,MATCH(BB109,$BM$1:$CQ$1,0),FALSE))</f>
        <v>5.9</v>
      </c>
      <c r="BC111" s="52" t="str">
        <f>$A$16</f>
        <v>Alfa Romeo</v>
      </c>
      <c r="BD111" s="66">
        <f>COUNTIF(AL97:BB114, BC111)</f>
        <v>10</v>
      </c>
      <c r="BE111" s="52" t="str">
        <f>$B$16</f>
        <v>Raikkonen</v>
      </c>
      <c r="BF111" s="99">
        <f>COUNTIF(AL97:BB114, BE111)</f>
        <v>0</v>
      </c>
      <c r="BG111" s="99">
        <f>COUNTIF(AL115:BB116,BE111)</f>
        <v>0</v>
      </c>
      <c r="BH111" s="99">
        <f>COUNTIF(AL117:BB118,BE111)</f>
        <v>0</v>
      </c>
      <c r="BI111" s="52" t="str">
        <f>$A$16</f>
        <v>Alfa Romeo</v>
      </c>
      <c r="BJ111" s="66">
        <f>SUM((BD111/BD119)*100)</f>
        <v>58.82352941176471</v>
      </c>
      <c r="BK111" s="52" t="str">
        <f>$B$16</f>
        <v>Raikkonen</v>
      </c>
      <c r="BL111" s="99">
        <f>SUM((BF111/BF119)*100)</f>
        <v>0</v>
      </c>
      <c r="BM111" s="99">
        <f>SUM((BG111/BG119)*100)</f>
        <v>0</v>
      </c>
      <c r="BN111" s="99">
        <f>SUM((BH111/BH119)*100)</f>
        <v>0</v>
      </c>
      <c r="BP111" s="95"/>
      <c r="BQ111" s="82" t="s">
        <v>1</v>
      </c>
      <c r="BR111" s="72" t="e">
        <f>SUM(VLOOKUP($D$2,$BM$2:$CQ$18,MATCH(BR109,$BM$1:$CQ$1,0),FALSE))</f>
        <v>#N/A</v>
      </c>
      <c r="BS111" s="73" t="e">
        <f>SUM(VLOOKUP($D$3,$BM$2:$CQ$18,MATCH(BS109,$BM$1:$CQ$1,0),FALSE))</f>
        <v>#N/A</v>
      </c>
      <c r="BT111" s="73" t="e">
        <f>SUM(VLOOKUP($D$4,$BM$2:$CQ$18,MATCH(BT109,$BM$1:$CQ$1,0),FALSE))</f>
        <v>#N/A</v>
      </c>
      <c r="BU111" s="73" t="e">
        <f>SUM(VLOOKUP($D$5,$BM$2:$CQ$18,MATCH(BU109,$BM$1:$CQ$1,0),FALSE))</f>
        <v>#N/A</v>
      </c>
      <c r="BV111" s="73" t="e">
        <f>SUM(VLOOKUP($D$6,$BM$2:$CQ$18,MATCH(BV109,$BM$1:$CQ$1,0),FALSE))</f>
        <v>#N/A</v>
      </c>
      <c r="BW111" s="73" t="e">
        <f>SUM(VLOOKUP($D$7,$BM$2:$CQ$18,MATCH(BW109,$BM$1:$CQ$1,0),FALSE))</f>
        <v>#N/A</v>
      </c>
      <c r="BX111" s="73" t="e">
        <f>SUM(VLOOKUP($D$8,$BM$2:$CQ$18,MATCH(BX109,$BM$1:$CQ$1,0),FALSE))</f>
        <v>#N/A</v>
      </c>
      <c r="BY111" s="73" t="e">
        <f>SUM(VLOOKUP($D$9,$BM$2:$CQ$18,MATCH(BY109,$BM$1:$CQ$1,0),FALSE))</f>
        <v>#N/A</v>
      </c>
      <c r="BZ111" s="73" t="e">
        <f>SUM(VLOOKUP($D$10,$BM$2:$CQ$18,MATCH(BZ109,$BM$1:$CQ$1,0),FALSE))</f>
        <v>#N/A</v>
      </c>
      <c r="CA111" s="73" t="e">
        <f>SUM(VLOOKUP($D$11,$BM$2:$CQ$18,MATCH(CA109,$BM$1:$CQ$1,0),FALSE))</f>
        <v>#N/A</v>
      </c>
      <c r="CB111" s="73" t="e">
        <f>SUM(VLOOKUP($D$12,$BM$2:$CQ$18,MATCH(CB109,$BM$1:$CQ$1,0),FALSE))</f>
        <v>#N/A</v>
      </c>
      <c r="CC111" s="73" t="e">
        <f>SUM(VLOOKUP($D$13,$BM$2:$CQ$18,MATCH(CC109,$BM$1:$CQ$1,0),FALSE))</f>
        <v>#N/A</v>
      </c>
      <c r="CD111" s="73" t="e">
        <f>SUM(VLOOKUP($D$14,$BM$2:$CQ$18,MATCH(CD109,$BM$1:$CQ$1,0),FALSE))</f>
        <v>#N/A</v>
      </c>
      <c r="CE111" s="73" t="e">
        <f>SUM(VLOOKUP($D$15,$BM$2:$CQ$18,MATCH(CE109,$BM$1:$CQ$1,0),FALSE))</f>
        <v>#N/A</v>
      </c>
      <c r="CF111" s="73" t="e">
        <f>SUM(VLOOKUP($D$16,$BM$2:$CQ$18,MATCH(CF109,$BM$1:$CQ$1,0),FALSE))</f>
        <v>#N/A</v>
      </c>
      <c r="CG111" s="73" t="e">
        <f>SUM(VLOOKUP($D$17,$BM$2:$CQ$18,MATCH(CG109,$BM$1:$CQ$1,0),FALSE))</f>
        <v>#N/A</v>
      </c>
      <c r="CH111" s="63" t="e">
        <f>SUM(VLOOKUP($D$18,$BM$2:$CQ$18,MATCH(CH109,$BM$1:$CQ$1,0),FALSE))</f>
        <v>#N/A</v>
      </c>
      <c r="CI111" s="52" t="str">
        <f>$A$16</f>
        <v>Alfa Romeo</v>
      </c>
      <c r="CJ111" s="66">
        <f>COUNTIF(BR97:CH114, CI111)</f>
        <v>0</v>
      </c>
      <c r="CK111" s="52" t="str">
        <f>$B$16</f>
        <v>Raikkonen</v>
      </c>
      <c r="CL111" s="99">
        <f>COUNTIF(BR97:CH114, CK111)</f>
        <v>0</v>
      </c>
      <c r="CM111" s="99">
        <f>COUNTIF(BR115:CH116,CK111)</f>
        <v>0</v>
      </c>
      <c r="CN111" s="99">
        <f>COUNTIF(BR117:CH118,CK111)</f>
        <v>0</v>
      </c>
      <c r="CO111" s="52" t="str">
        <f>$A$16</f>
        <v>Alfa Romeo</v>
      </c>
      <c r="CP111" s="66" t="e">
        <f>SUM((CJ111/CJ119)*100)</f>
        <v>#DIV/0!</v>
      </c>
      <c r="CQ111" s="52" t="str">
        <f>$B$16</f>
        <v>Raikkonen</v>
      </c>
      <c r="CR111" s="99" t="e">
        <f>SUM((CL111/CL119)*100)</f>
        <v>#DIV/0!</v>
      </c>
      <c r="CS111" s="99" t="e">
        <f>SUM((CM111/CM119)*100)</f>
        <v>#DIV/0!</v>
      </c>
      <c r="CT111" s="99" t="e">
        <f>SUM((CN111/CN119)*100)</f>
        <v>#DIV/0!</v>
      </c>
      <c r="CV111" s="52" t="str">
        <f>$A$16</f>
        <v>Alfa Romeo</v>
      </c>
      <c r="CW111" s="99">
        <f>SUM(X111,BD111,CJ111)</f>
        <v>10</v>
      </c>
      <c r="CX111" s="52" t="str">
        <f>$B$16</f>
        <v>Raikkonen</v>
      </c>
      <c r="CY111" s="99">
        <f t="shared" si="382"/>
        <v>2</v>
      </c>
      <c r="CZ111" s="99">
        <f t="shared" si="383"/>
        <v>2</v>
      </c>
      <c r="DA111" s="99">
        <f t="shared" si="384"/>
        <v>0</v>
      </c>
      <c r="DB111" s="52" t="str">
        <f>$A$16</f>
        <v>Alfa Romeo</v>
      </c>
      <c r="DC111" s="66">
        <f>SUM((CW111/CW119)*100)</f>
        <v>29.411764705882355</v>
      </c>
      <c r="DD111" s="52" t="str">
        <f>$B$16</f>
        <v>Raikkonen</v>
      </c>
      <c r="DE111" s="99">
        <f>SUM((CY111/CY119)*100)</f>
        <v>1.1764705882352942</v>
      </c>
      <c r="DF111" s="99">
        <f>SUM((CZ111/CZ119)*100)</f>
        <v>5.8823529411764701</v>
      </c>
      <c r="DG111" s="99">
        <f>SUM((DA111/DA119)*100)</f>
        <v>0</v>
      </c>
    </row>
    <row r="112" spans="4:111" ht="16.149999999999999" thickBot="1" x14ac:dyDescent="0.55000000000000004">
      <c r="D112" s="127"/>
      <c r="E112" s="74" t="s">
        <v>64</v>
      </c>
      <c r="F112" s="66" t="s">
        <v>2</v>
      </c>
      <c r="G112" s="67" t="s">
        <v>2</v>
      </c>
      <c r="H112" s="67" t="s">
        <v>2</v>
      </c>
      <c r="I112" s="67" t="s">
        <v>2</v>
      </c>
      <c r="J112" s="67" t="s">
        <v>2</v>
      </c>
      <c r="K112" s="67" t="s">
        <v>2</v>
      </c>
      <c r="L112" s="67" t="s">
        <v>2</v>
      </c>
      <c r="M112" s="67" t="s">
        <v>32</v>
      </c>
      <c r="N112" s="67" t="s">
        <v>32</v>
      </c>
      <c r="O112" s="67" t="s">
        <v>32</v>
      </c>
      <c r="P112" s="67" t="s">
        <v>32</v>
      </c>
      <c r="Q112" s="67" t="s">
        <v>32</v>
      </c>
      <c r="R112" s="67" t="s">
        <v>32</v>
      </c>
      <c r="S112" s="67" t="s">
        <v>32</v>
      </c>
      <c r="T112" s="67" t="s">
        <v>32</v>
      </c>
      <c r="U112" s="67" t="s">
        <v>32</v>
      </c>
      <c r="V112" s="67" t="s">
        <v>32</v>
      </c>
      <c r="W112" s="30"/>
      <c r="X112" s="72"/>
      <c r="Y112" s="53" t="str">
        <f>$B$17</f>
        <v>Giovanazzi</v>
      </c>
      <c r="Z112" s="30">
        <f>COUNTIF(F97:V114, Y112)</f>
        <v>4</v>
      </c>
      <c r="AA112" s="30">
        <f>COUNTIF(F115:V116,Y112)</f>
        <v>0</v>
      </c>
      <c r="AB112" s="30">
        <f>COUNTIF(F117:V118,Y112)</f>
        <v>0</v>
      </c>
      <c r="AC112" s="30"/>
      <c r="AD112" s="72"/>
      <c r="AE112" s="53" t="str">
        <f>$B$17</f>
        <v>Giovanazzi</v>
      </c>
      <c r="AF112" s="30">
        <f>SUM((Z112/Z119)*100)</f>
        <v>4.7058823529411766</v>
      </c>
      <c r="AG112" s="30">
        <f>SUM((AA112/AA119)*100)</f>
        <v>0</v>
      </c>
      <c r="AH112" s="30">
        <f>SUM((AB112/AB119)*100)</f>
        <v>0</v>
      </c>
      <c r="AJ112" s="127"/>
      <c r="AK112" s="74" t="s">
        <v>64</v>
      </c>
      <c r="AL112" s="66" t="s">
        <v>46</v>
      </c>
      <c r="AM112" s="67" t="s">
        <v>46</v>
      </c>
      <c r="AN112" s="67" t="s">
        <v>46</v>
      </c>
      <c r="AO112" s="67" t="s">
        <v>46</v>
      </c>
      <c r="AP112" s="67" t="s">
        <v>46</v>
      </c>
      <c r="AQ112" s="67" t="s">
        <v>46</v>
      </c>
      <c r="AR112" s="67" t="s">
        <v>46</v>
      </c>
      <c r="AS112" s="67" t="s">
        <v>37</v>
      </c>
      <c r="AT112" s="67" t="s">
        <v>37</v>
      </c>
      <c r="AU112" s="67" t="s">
        <v>37</v>
      </c>
      <c r="AV112" s="67" t="s">
        <v>37</v>
      </c>
      <c r="AW112" s="67" t="s">
        <v>37</v>
      </c>
      <c r="AX112" s="67" t="s">
        <v>37</v>
      </c>
      <c r="AY112" s="67" t="s">
        <v>37</v>
      </c>
      <c r="AZ112" s="67" t="s">
        <v>37</v>
      </c>
      <c r="BA112" s="67" t="s">
        <v>37</v>
      </c>
      <c r="BB112" s="67" t="s">
        <v>37</v>
      </c>
      <c r="BC112" s="30"/>
      <c r="BD112" s="72"/>
      <c r="BE112" s="53" t="str">
        <f>$B$17</f>
        <v>Giovanazzi</v>
      </c>
      <c r="BF112" s="30">
        <f>COUNTIF(AL97:BB114, BE112)</f>
        <v>5</v>
      </c>
      <c r="BG112" s="30">
        <f>COUNTIF(AL115:BB116,BE112)</f>
        <v>2</v>
      </c>
      <c r="BH112" s="30">
        <f>COUNTIF(AL117:BB118,BE112)</f>
        <v>0</v>
      </c>
      <c r="BI112" s="30"/>
      <c r="BJ112" s="72"/>
      <c r="BK112" s="53" t="str">
        <f>$B$17</f>
        <v>Giovanazzi</v>
      </c>
      <c r="BL112" s="30">
        <f>SUM((BF112/BF119)*100)</f>
        <v>5.8823529411764701</v>
      </c>
      <c r="BM112" s="30">
        <f>SUM((BG112/BG119)*100)</f>
        <v>11.76470588235294</v>
      </c>
      <c r="BN112" s="30">
        <f>SUM((BH112/BH119)*100)</f>
        <v>0</v>
      </c>
      <c r="BP112" s="95"/>
      <c r="BQ112" s="74" t="s">
        <v>64</v>
      </c>
      <c r="BR112" s="66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8"/>
      <c r="CI112" s="30"/>
      <c r="CJ112" s="72"/>
      <c r="CK112" s="53" t="str">
        <f>$B$17</f>
        <v>Giovanazzi</v>
      </c>
      <c r="CL112" s="30">
        <f>COUNTIF(BR97:CH114, CK112)</f>
        <v>0</v>
      </c>
      <c r="CM112" s="30">
        <f>COUNTIF(BR115:CH116,CK112)</f>
        <v>0</v>
      </c>
      <c r="CN112" s="30">
        <f>COUNTIF(BR117:CH118,CK112)</f>
        <v>0</v>
      </c>
      <c r="CO112" s="30"/>
      <c r="CP112" s="72"/>
      <c r="CQ112" s="53" t="str">
        <f>$B$17</f>
        <v>Giovanazzi</v>
      </c>
      <c r="CR112" s="30" t="e">
        <f>SUM((CL112/CL119)*100)</f>
        <v>#DIV/0!</v>
      </c>
      <c r="CS112" s="30" t="e">
        <f>SUM((CM112/CM119)*100)</f>
        <v>#DIV/0!</v>
      </c>
      <c r="CT112" s="30" t="e">
        <f>SUM((CN112/CN119)*100)</f>
        <v>#DIV/0!</v>
      </c>
      <c r="CV112" s="30"/>
      <c r="CW112" s="30"/>
      <c r="CX112" s="53" t="str">
        <f>$B$17</f>
        <v>Giovanazzi</v>
      </c>
      <c r="CY112" s="30">
        <f t="shared" si="382"/>
        <v>9</v>
      </c>
      <c r="CZ112" s="30">
        <f t="shared" si="383"/>
        <v>2</v>
      </c>
      <c r="DA112" s="30">
        <f t="shared" si="384"/>
        <v>0</v>
      </c>
      <c r="DB112" s="30"/>
      <c r="DC112" s="72"/>
      <c r="DD112" s="53" t="str">
        <f>$B$17</f>
        <v>Giovanazzi</v>
      </c>
      <c r="DE112" s="30">
        <f>SUM((CY112/CY119)*100)</f>
        <v>5.2941176470588234</v>
      </c>
      <c r="DF112" s="30">
        <f>SUM((CZ112/CZ119)*100)</f>
        <v>5.8823529411764701</v>
      </c>
      <c r="DG112" s="30">
        <f>SUM((DA112/DA119)*100)</f>
        <v>0</v>
      </c>
    </row>
    <row r="113" spans="4:111" ht="15.75" x14ac:dyDescent="0.5">
      <c r="D113" s="127"/>
      <c r="E113" s="81" t="s">
        <v>58</v>
      </c>
      <c r="F113" s="70">
        <f>SUM(VLOOKUP($D$2,$D$2:$BL$18,MATCH(F112,$D$1:$BL$1,0),FALSE))</f>
        <v>66</v>
      </c>
      <c r="G113" s="76">
        <f>SUM(VLOOKUP($D$3,$D$2:$BL$18,MATCH(G112,$D$1:$BL$1,0),FALSE))</f>
        <v>72</v>
      </c>
      <c r="H113" s="76">
        <f>SUM(VLOOKUP($D$4,$D$2:$BL$18,MATCH(H112,$D$1:$BL$1,0),FALSE))</f>
        <v>80</v>
      </c>
      <c r="I113" s="76">
        <f>SUM(VLOOKUP($D$5,$D$2:$BL$18,MATCH(I112,$D$1:$BL$1,0),FALSE))</f>
        <v>42</v>
      </c>
      <c r="J113" s="76">
        <f>SUM(VLOOKUP($D$6,$D$2:$BL$18,MATCH(J112,$D$1:$BL$1,0),FALSE))</f>
        <v>56</v>
      </c>
      <c r="K113" s="76">
        <f>SUM(VLOOKUP($D$7,$D$2:$BL$18,MATCH(K112,$D$1:$BL$1,0),FALSE))</f>
        <v>70</v>
      </c>
      <c r="L113" s="76">
        <f>SUM(VLOOKUP($D$8,$D$2:$BL$18,MATCH(L112,$D$1:$BL$1,0),FALSE))</f>
        <v>80</v>
      </c>
      <c r="M113" s="76">
        <f>SUM(VLOOKUP($D$9,$D$2:$BL$18,MATCH(M112,$D$1:$BL$1,0),FALSE))</f>
        <v>34</v>
      </c>
      <c r="N113" s="76">
        <f>SUM(VLOOKUP($D$10,$D$2:$BL$18,MATCH(N112,$D$1:$BL$1,0),FALSE))</f>
        <v>30</v>
      </c>
      <c r="O113" s="76">
        <f>SUM(VLOOKUP($D$11,$D$2:$BL$18,MATCH(O112,$D$1:$BL$1,0),FALSE))</f>
        <v>25</v>
      </c>
      <c r="P113" s="76">
        <f>SUM(VLOOKUP($D$12,$D$2:$BL$18,MATCH(P112,$D$1:$BL$1,0),FALSE))</f>
        <v>44</v>
      </c>
      <c r="Q113" s="76">
        <f>SUM(VLOOKUP($D$13,$D$2:$BL$18,MATCH(Q112,$D$1:$BL$1,0),FALSE))</f>
        <v>14</v>
      </c>
      <c r="R113" s="76">
        <f>SUM(VLOOKUP($D$14,$D$2:$BL$18,MATCH(R112,$D$1:$BL$1,0),FALSE))</f>
        <v>28</v>
      </c>
      <c r="S113" s="76">
        <f>SUM(VLOOKUP($D$15,$D$2:$BL$18,MATCH(S112,$D$1:$BL$1,0),FALSE))</f>
        <v>38</v>
      </c>
      <c r="T113" s="76">
        <f>SUM(VLOOKUP($D$16,$D$2:$BL$18,MATCH(T112,$D$1:$BL$1,0),FALSE))</f>
        <v>2</v>
      </c>
      <c r="U113" s="76">
        <f>SUM(VLOOKUP($D$17,$D$2:$BL$18,MATCH(U112,$D$1:$BL$1,0),FALSE))</f>
        <v>73</v>
      </c>
      <c r="V113" s="29">
        <f>SUM(VLOOKUP($D$18,$D$2:$BL$18,MATCH(V112,$D$1:$BL$1,0),FALSE))</f>
        <v>6</v>
      </c>
      <c r="W113" s="55" t="str">
        <f>$A$18</f>
        <v>Haas</v>
      </c>
      <c r="X113" s="66">
        <f>COUNTIF(F97:V114, W113)</f>
        <v>0</v>
      </c>
      <c r="Y113" s="103" t="str">
        <f>$B$18</f>
        <v>Grosjean</v>
      </c>
      <c r="Z113" s="99">
        <f>COUNTIF(F97:V114, Y113)</f>
        <v>0</v>
      </c>
      <c r="AA113" s="99">
        <f>COUNTIF(F115:V116,Y113)</f>
        <v>0</v>
      </c>
      <c r="AB113" s="99">
        <f>COUNTIF(F117:V118,Y113)</f>
        <v>0</v>
      </c>
      <c r="AC113" s="55" t="str">
        <f>$A$18</f>
        <v>Haas</v>
      </c>
      <c r="AD113" s="66">
        <f>SUM((X113/X119)*100)</f>
        <v>0</v>
      </c>
      <c r="AE113" s="103" t="str">
        <f>$B$18</f>
        <v>Grosjean</v>
      </c>
      <c r="AF113" s="99">
        <f>SUM((Z113/Z119)*100)</f>
        <v>0</v>
      </c>
      <c r="AG113" s="99">
        <f>SUM((AA113/AA119)*100)</f>
        <v>0</v>
      </c>
      <c r="AH113" s="99">
        <f>SUM((AB113/AB119)*100)</f>
        <v>0</v>
      </c>
      <c r="AJ113" s="127"/>
      <c r="AK113" s="81" t="s">
        <v>58</v>
      </c>
      <c r="AL113" s="70">
        <f>SUM(VLOOKUP($D$2,$D$2:$BL$18,MATCH(AL112,$D$1:$BL$1,0),FALSE))</f>
        <v>13</v>
      </c>
      <c r="AM113" s="76">
        <f>SUM(VLOOKUP($D$3,$D$2:$BL$18,MATCH(AM112,$D$1:$BL$1,0),FALSE))</f>
        <v>2</v>
      </c>
      <c r="AN113" s="76">
        <f>SUM(VLOOKUP($D$4,$D$2:$BL$18,MATCH(AN112,$D$1:$BL$1,0),FALSE))</f>
        <v>-3</v>
      </c>
      <c r="AO113" s="76">
        <f>SUM(VLOOKUP($D$5,$D$2:$BL$18,MATCH(AO112,$D$1:$BL$1,0),FALSE))</f>
        <v>21</v>
      </c>
      <c r="AP113" s="76">
        <f>SUM(VLOOKUP($D$6,$D$2:$BL$18,MATCH(AP112,$D$1:$BL$1,0),FALSE))</f>
        <v>1</v>
      </c>
      <c r="AQ113" s="76">
        <f>SUM(VLOOKUP($D$7,$D$2:$BL$18,MATCH(AQ112,$D$1:$BL$1,0),FALSE))</f>
        <v>8</v>
      </c>
      <c r="AR113" s="76">
        <f>SUM(VLOOKUP($D$8,$D$2:$BL$18,MATCH(AR112,$D$1:$BL$1,0),FALSE))</f>
        <v>10</v>
      </c>
      <c r="AS113" s="76">
        <f>SUM(VLOOKUP($D$9,$D$2:$BL$18,MATCH(AS112,$D$1:$BL$1,0),FALSE))</f>
        <v>11</v>
      </c>
      <c r="AT113" s="76">
        <f>SUM(VLOOKUP($D$10,$D$2:$BL$18,MATCH(AT112,$D$1:$BL$1,0),FALSE))</f>
        <v>14</v>
      </c>
      <c r="AU113" s="76">
        <f>SUM(VLOOKUP($D$11,$D$2:$BL$18,MATCH(AU112,$D$1:$BL$1,0),FALSE))</f>
        <v>24</v>
      </c>
      <c r="AV113" s="76">
        <f>SUM(VLOOKUP($D$12,$D$2:$BL$18,MATCH(AV112,$D$1:$BL$1,0),FALSE))</f>
        <v>24</v>
      </c>
      <c r="AW113" s="76">
        <f>SUM(VLOOKUP($D$13,$D$2:$BL$18,MATCH(AW112,$D$1:$BL$1,0),FALSE))</f>
        <v>18</v>
      </c>
      <c r="AX113" s="76">
        <f>SUM(VLOOKUP($D$14,$D$2:$BL$18,MATCH(AX112,$D$1:$BL$1,0),FALSE))</f>
        <v>27</v>
      </c>
      <c r="AY113" s="76">
        <f>SUM(VLOOKUP($D$15,$D$2:$BL$18,MATCH(AY112,$D$1:$BL$1,0),FALSE))</f>
        <v>1</v>
      </c>
      <c r="AZ113" s="76">
        <f>SUM(VLOOKUP($D$16,$D$2:$BL$18,MATCH(AZ112,$D$1:$BL$1,0),FALSE))</f>
        <v>8</v>
      </c>
      <c r="BA113" s="76">
        <f>SUM(VLOOKUP($D$17,$D$2:$BL$18,MATCH(BA112,$D$1:$BL$1,0),FALSE))</f>
        <v>15</v>
      </c>
      <c r="BB113" s="29">
        <f>SUM(VLOOKUP($D$18,$D$2:$BL$18,MATCH(BB112,$D$1:$BL$1,0),FALSE))</f>
        <v>9</v>
      </c>
      <c r="BC113" s="55" t="str">
        <f>$A$18</f>
        <v>Haas</v>
      </c>
      <c r="BD113" s="66">
        <f>COUNTIF(AL97:BB114, BC113)</f>
        <v>0</v>
      </c>
      <c r="BE113" s="103" t="str">
        <f>$B$18</f>
        <v>Grosjean</v>
      </c>
      <c r="BF113" s="99">
        <f>COUNTIF(AL97:BB114, BE113)</f>
        <v>10</v>
      </c>
      <c r="BG113" s="99">
        <f>COUNTIF(AL115:BB116,BE113)</f>
        <v>0</v>
      </c>
      <c r="BH113" s="99">
        <f>COUNTIF(AL117:BB118,BE113)</f>
        <v>0</v>
      </c>
      <c r="BI113" s="55" t="str">
        <f>$A$18</f>
        <v>Haas</v>
      </c>
      <c r="BJ113" s="66">
        <f>SUM((BD113/BD119)*100)</f>
        <v>0</v>
      </c>
      <c r="BK113" s="103" t="str">
        <f>$B$18</f>
        <v>Grosjean</v>
      </c>
      <c r="BL113" s="99">
        <f>SUM((BF113/BF119)*100)</f>
        <v>11.76470588235294</v>
      </c>
      <c r="BM113" s="99">
        <f>SUM((BG113/BG119)*100)</f>
        <v>0</v>
      </c>
      <c r="BN113" s="99">
        <f>SUM((BH113/BH119)*100)</f>
        <v>0</v>
      </c>
      <c r="BP113" s="95"/>
      <c r="BQ113" s="81" t="s">
        <v>58</v>
      </c>
      <c r="BR113" s="70" t="e">
        <f>SUM(VLOOKUP($D$2,$D$2:$BL$18,MATCH(BR112,$D$1:$BL$1,0),FALSE))</f>
        <v>#N/A</v>
      </c>
      <c r="BS113" s="76" t="e">
        <f>SUM(VLOOKUP($D$3,$D$2:$BL$18,MATCH(BS112,$D$1:$BL$1,0),FALSE))</f>
        <v>#N/A</v>
      </c>
      <c r="BT113" s="76" t="e">
        <f>SUM(VLOOKUP($D$4,$D$2:$BL$18,MATCH(BT112,$D$1:$BL$1,0),FALSE))</f>
        <v>#N/A</v>
      </c>
      <c r="BU113" s="76" t="e">
        <f>SUM(VLOOKUP($D$5,$D$2:$BL$18,MATCH(BU112,$D$1:$BL$1,0),FALSE))</f>
        <v>#N/A</v>
      </c>
      <c r="BV113" s="76" t="e">
        <f>SUM(VLOOKUP($D$6,$D$2:$BL$18,MATCH(BV112,$D$1:$BL$1,0),FALSE))</f>
        <v>#N/A</v>
      </c>
      <c r="BW113" s="76" t="e">
        <f>SUM(VLOOKUP($D$7,$D$2:$BL$18,MATCH(BW112,$D$1:$BL$1,0),FALSE))</f>
        <v>#N/A</v>
      </c>
      <c r="BX113" s="76" t="e">
        <f>SUM(VLOOKUP($D$8,$D$2:$BL$18,MATCH(BX112,$D$1:$BL$1,0),FALSE))</f>
        <v>#N/A</v>
      </c>
      <c r="BY113" s="76" t="e">
        <f>SUM(VLOOKUP($D$9,$D$2:$BL$18,MATCH(BY112,$D$1:$BL$1,0),FALSE))</f>
        <v>#N/A</v>
      </c>
      <c r="BZ113" s="76" t="e">
        <f>SUM(VLOOKUP($D$10,$D$2:$BL$18,MATCH(BZ112,$D$1:$BL$1,0),FALSE))</f>
        <v>#N/A</v>
      </c>
      <c r="CA113" s="76" t="e">
        <f>SUM(VLOOKUP($D$11,$D$2:$BL$18,MATCH(CA112,$D$1:$BL$1,0),FALSE))</f>
        <v>#N/A</v>
      </c>
      <c r="CB113" s="76" t="e">
        <f>SUM(VLOOKUP($D$12,$D$2:$BL$18,MATCH(CB112,$D$1:$BL$1,0),FALSE))</f>
        <v>#N/A</v>
      </c>
      <c r="CC113" s="76" t="e">
        <f>SUM(VLOOKUP($D$13,$D$2:$BL$18,MATCH(CC112,$D$1:$BL$1,0),FALSE))</f>
        <v>#N/A</v>
      </c>
      <c r="CD113" s="76" t="e">
        <f>SUM(VLOOKUP($D$14,$D$2:$BL$18,MATCH(CD112,$D$1:$BL$1,0),FALSE))</f>
        <v>#N/A</v>
      </c>
      <c r="CE113" s="76" t="e">
        <f>SUM(VLOOKUP($D$15,$D$2:$BL$18,MATCH(CE112,$D$1:$BL$1,0),FALSE))</f>
        <v>#N/A</v>
      </c>
      <c r="CF113" s="76" t="e">
        <f>SUM(VLOOKUP($D$16,$D$2:$BL$18,MATCH(CF112,$D$1:$BL$1,0),FALSE))</f>
        <v>#N/A</v>
      </c>
      <c r="CG113" s="76" t="e">
        <f>SUM(VLOOKUP($D$17,$D$2:$BL$18,MATCH(CG112,$D$1:$BL$1,0),FALSE))</f>
        <v>#N/A</v>
      </c>
      <c r="CH113" s="29" t="e">
        <f>SUM(VLOOKUP($D$18,$D$2:$BL$18,MATCH(CH112,$D$1:$BL$1,0),FALSE))</f>
        <v>#N/A</v>
      </c>
      <c r="CI113" s="55" t="str">
        <f>$A$18</f>
        <v>Haas</v>
      </c>
      <c r="CJ113" s="66">
        <f>COUNTIF(BR97:CH114, CI113)</f>
        <v>0</v>
      </c>
      <c r="CK113" s="103" t="str">
        <f>$B$18</f>
        <v>Grosjean</v>
      </c>
      <c r="CL113" s="99">
        <f>COUNTIF(BR97:CH114, CK113)</f>
        <v>0</v>
      </c>
      <c r="CM113" s="99">
        <f>COUNTIF(BR115:CH116,CK113)</f>
        <v>0</v>
      </c>
      <c r="CN113" s="99">
        <f>COUNTIF(BR117:CH118,CK113)</f>
        <v>0</v>
      </c>
      <c r="CO113" s="55" t="str">
        <f>$A$18</f>
        <v>Haas</v>
      </c>
      <c r="CP113" s="66" t="e">
        <f>SUM((CJ113/CJ119)*100)</f>
        <v>#DIV/0!</v>
      </c>
      <c r="CQ113" s="103" t="str">
        <f>$B$18</f>
        <v>Grosjean</v>
      </c>
      <c r="CR113" s="99" t="e">
        <f>SUM((CL113/CL119)*100)</f>
        <v>#DIV/0!</v>
      </c>
      <c r="CS113" s="99" t="e">
        <f>SUM((CM113/CM119)*100)</f>
        <v>#DIV/0!</v>
      </c>
      <c r="CT113" s="99" t="e">
        <f>SUM((CN113/CN119)*100)</f>
        <v>#DIV/0!</v>
      </c>
      <c r="CV113" s="55" t="str">
        <f>$A$18</f>
        <v>Haas</v>
      </c>
      <c r="CW113" s="99">
        <f>SUM(X113,BD113,CJ113)</f>
        <v>0</v>
      </c>
      <c r="CX113" s="103" t="str">
        <f>$B$18</f>
        <v>Grosjean</v>
      </c>
      <c r="CY113" s="99">
        <f t="shared" si="382"/>
        <v>10</v>
      </c>
      <c r="CZ113" s="99">
        <f t="shared" si="383"/>
        <v>0</v>
      </c>
      <c r="DA113" s="99">
        <f t="shared" si="384"/>
        <v>0</v>
      </c>
      <c r="DB113" s="55" t="str">
        <f>$A$18</f>
        <v>Haas</v>
      </c>
      <c r="DC113" s="66">
        <f>SUM((CW113/CW119)*100)</f>
        <v>0</v>
      </c>
      <c r="DD113" s="103" t="str">
        <f>$B$18</f>
        <v>Grosjean</v>
      </c>
      <c r="DE113" s="99">
        <f>SUM((CY113/CY119)*100)</f>
        <v>5.8823529411764701</v>
      </c>
      <c r="DF113" s="99">
        <f>SUM((CZ113/CZ119)*100)</f>
        <v>0</v>
      </c>
      <c r="DG113" s="99">
        <f>SUM((DA113/DA119)*100)</f>
        <v>0</v>
      </c>
    </row>
    <row r="114" spans="4:111" ht="16.149999999999999" thickBot="1" x14ac:dyDescent="0.55000000000000004">
      <c r="D114" s="127"/>
      <c r="E114" s="82" t="s">
        <v>1</v>
      </c>
      <c r="F114" s="72">
        <f>SUM(VLOOKUP($D$2,$BM$2:$CQ$18,MATCH(F112,$BM$1:$CQ$1,0),FALSE))</f>
        <v>32.200000000000003</v>
      </c>
      <c r="G114" s="73">
        <f>SUM(VLOOKUP($D$3,$BM$2:$CQ$18,MATCH(G112,$BM$1:$CQ$1,0),FALSE))</f>
        <v>32.200000000000003</v>
      </c>
      <c r="H114" s="73">
        <f>SUM(VLOOKUP($D$4,$BM$2:$CQ$18,MATCH(H112,$BM$1:$CQ$1,0),FALSE))</f>
        <v>32.200000000000003</v>
      </c>
      <c r="I114" s="73">
        <f>SUM(VLOOKUP($D$5,$BM$2:$CQ$18,MATCH(I112,$BM$1:$CQ$1,0),FALSE))</f>
        <v>32.299999999999997</v>
      </c>
      <c r="J114" s="73">
        <f>SUM(VLOOKUP($D$6,$BM$2:$CQ$18,MATCH(J112,$BM$1:$CQ$1,0),FALSE))</f>
        <v>32.299999999999997</v>
      </c>
      <c r="K114" s="73">
        <f>SUM(VLOOKUP($D$7,$BM$2:$CQ$18,MATCH(K112,$BM$1:$CQ$1,0),FALSE))</f>
        <v>32.299999999999997</v>
      </c>
      <c r="L114" s="73">
        <f>SUM(VLOOKUP($D$8,$BM$2:$CQ$18,MATCH(L112,$BM$1:$CQ$1,0),FALSE))</f>
        <v>32.299999999999997</v>
      </c>
      <c r="M114" s="73">
        <f>SUM(VLOOKUP($D$9,$BM$2:$CQ$18,MATCH(M112,$BM$1:$CQ$1,0),FALSE))</f>
        <v>11.1</v>
      </c>
      <c r="N114" s="73">
        <f>SUM(VLOOKUP($D$10,$BM$2:$CQ$18,MATCH(N112,$BM$1:$CQ$1,0),FALSE))</f>
        <v>11</v>
      </c>
      <c r="O114" s="73">
        <f>SUM(VLOOKUP($D$11,$BM$2:$CQ$18,MATCH(O112,$BM$1:$CQ$1,0),FALSE))</f>
        <v>11</v>
      </c>
      <c r="P114" s="73">
        <f>SUM(VLOOKUP($D$12,$BM$2:$CQ$18,MATCH(P112,$BM$1:$CQ$1,0),FALSE))</f>
        <v>11</v>
      </c>
      <c r="Q114" s="73">
        <f>SUM(VLOOKUP($D$13,$BM$2:$CQ$18,MATCH(Q112,$BM$1:$CQ$1,0),FALSE))</f>
        <v>11</v>
      </c>
      <c r="R114" s="73">
        <f>SUM(VLOOKUP($D$14,$BM$2:$CQ$18,MATCH(R112,$BM$1:$CQ$1,0),FALSE))</f>
        <v>10.9</v>
      </c>
      <c r="S114" s="73">
        <f>SUM(VLOOKUP($D$15,$BM$2:$CQ$18,MATCH(S112,$BM$1:$CQ$1,0),FALSE))</f>
        <v>10.8</v>
      </c>
      <c r="T114" s="73">
        <f>SUM(VLOOKUP($D$16,$BM$2:$CQ$18,MATCH(T112,$BM$1:$CQ$1,0),FALSE))</f>
        <v>10.8</v>
      </c>
      <c r="U114" s="73">
        <f>SUM(VLOOKUP($D$17,$BM$2:$CQ$18,MATCH(U112,$BM$1:$CQ$1,0),FALSE))</f>
        <v>10.8</v>
      </c>
      <c r="V114" s="63">
        <f>SUM(VLOOKUP($D$18,$BM$2:$CQ$18,MATCH(V112,$BM$1:$CQ$1,0),FALSE))</f>
        <v>10.8</v>
      </c>
      <c r="W114" s="30"/>
      <c r="X114" s="72"/>
      <c r="Y114" s="104" t="str">
        <f>$B$19</f>
        <v>Magnussen</v>
      </c>
      <c r="Z114" s="30">
        <f>COUNTIF(F97:V114, Y114)</f>
        <v>7</v>
      </c>
      <c r="AA114" s="30">
        <f>COUNTIF(F115:V116,Y114)</f>
        <v>0</v>
      </c>
      <c r="AB114" s="30">
        <f>COUNTIF(F117:V118,Y114)</f>
        <v>0</v>
      </c>
      <c r="AC114" s="30"/>
      <c r="AD114" s="72"/>
      <c r="AE114" s="104" t="str">
        <f>$B$19</f>
        <v>Magnussen</v>
      </c>
      <c r="AF114" s="30">
        <f>SUM((Z114/Z119)*100)</f>
        <v>8.235294117647058</v>
      </c>
      <c r="AG114" s="30">
        <f>SUM((AA114/AA119)*100)</f>
        <v>0</v>
      </c>
      <c r="AH114" s="30">
        <f>SUM((AB114/AB119)*100)</f>
        <v>0</v>
      </c>
      <c r="AJ114" s="127"/>
      <c r="AK114" s="82" t="s">
        <v>1</v>
      </c>
      <c r="AL114" s="72">
        <f>SUM(VLOOKUP($D$2,$BM$2:$CQ$18,MATCH(AL112,$BM$1:$CQ$1,0),FALSE))</f>
        <v>6.5</v>
      </c>
      <c r="AM114" s="73">
        <f>SUM(VLOOKUP($D$3,$BM$2:$CQ$18,MATCH(AM112,$BM$1:$CQ$1,0),FALSE))</f>
        <v>0</v>
      </c>
      <c r="AN114" s="73">
        <f>SUM(VLOOKUP($D$4,$BM$2:$CQ$18,MATCH(AN112,$BM$1:$CQ$1,0),FALSE))</f>
        <v>0</v>
      </c>
      <c r="AO114" s="73">
        <f>SUM(VLOOKUP($D$5,$BM$2:$CQ$18,MATCH(AO112,$BM$1:$CQ$1,0),FALSE))</f>
        <v>0</v>
      </c>
      <c r="AP114" s="73">
        <f>SUM(VLOOKUP($D$6,$BM$2:$CQ$18,MATCH(AP112,$BM$1:$CQ$1,0),FALSE))</f>
        <v>6.4</v>
      </c>
      <c r="AQ114" s="73">
        <f>SUM(VLOOKUP($D$7,$BM$2:$CQ$18,MATCH(AQ112,$BM$1:$CQ$1,0),FALSE))</f>
        <v>0</v>
      </c>
      <c r="AR114" s="73">
        <f>SUM(VLOOKUP($D$8,$BM$2:$CQ$18,MATCH(AR112,$BM$1:$CQ$1,0),FALSE))</f>
        <v>6.3</v>
      </c>
      <c r="AS114" s="73">
        <f>SUM(VLOOKUP($D$9,$BM$2:$CQ$18,MATCH(AS112,$BM$1:$CQ$1,0),FALSE))</f>
        <v>8.1999999999999993</v>
      </c>
      <c r="AT114" s="73">
        <f>SUM(VLOOKUP($D$10,$BM$2:$CQ$18,MATCH(AT112,$BM$1:$CQ$1,0),FALSE))</f>
        <v>8.1999999999999993</v>
      </c>
      <c r="AU114" s="73">
        <f>SUM(VLOOKUP($D$11,$BM$2:$CQ$18,MATCH(AU112,$BM$1:$CQ$1,0),FALSE))</f>
        <v>8.1999999999999993</v>
      </c>
      <c r="AV114" s="73">
        <f>SUM(VLOOKUP($D$12,$BM$2:$CQ$18,MATCH(AV112,$BM$1:$CQ$1,0),FALSE))</f>
        <v>8.3000000000000007</v>
      </c>
      <c r="AW114" s="73">
        <f>SUM(VLOOKUP($D$13,$BM$2:$CQ$18,MATCH(AW112,$BM$1:$CQ$1,0),FALSE))</f>
        <v>8.4</v>
      </c>
      <c r="AX114" s="73">
        <f>SUM(VLOOKUP($D$14,$BM$2:$CQ$18,MATCH(AX112,$BM$1:$CQ$1,0),FALSE))</f>
        <v>8.4</v>
      </c>
      <c r="AY114" s="73">
        <f>SUM(VLOOKUP($D$15,$BM$2:$CQ$18,MATCH(AY112,$BM$1:$CQ$1,0),FALSE))</f>
        <v>8.4</v>
      </c>
      <c r="AZ114" s="73">
        <f>SUM(VLOOKUP($D$16,$BM$2:$CQ$18,MATCH(AZ112,$BM$1:$CQ$1,0),FALSE))</f>
        <v>8.4</v>
      </c>
      <c r="BA114" s="73">
        <f>SUM(VLOOKUP($D$17,$BM$2:$CQ$18,MATCH(BA112,$BM$1:$CQ$1,0),FALSE))</f>
        <v>8.4</v>
      </c>
      <c r="BB114" s="63">
        <f>SUM(VLOOKUP($D$18,$BM$2:$CQ$18,MATCH(BB112,$BM$1:$CQ$1,0),FALSE))</f>
        <v>8.4</v>
      </c>
      <c r="BC114" s="30"/>
      <c r="BD114" s="72"/>
      <c r="BE114" s="104" t="str">
        <f>$B$19</f>
        <v>Magnussen</v>
      </c>
      <c r="BF114" s="30">
        <f>COUNTIF(AL97:BB114, BE114)</f>
        <v>2</v>
      </c>
      <c r="BG114" s="30">
        <f>COUNTIF(AL115:BB116,BE114)</f>
        <v>2</v>
      </c>
      <c r="BH114" s="30">
        <f>COUNTIF(AL117:BB118,BE114)</f>
        <v>0</v>
      </c>
      <c r="BI114" s="30"/>
      <c r="BJ114" s="72"/>
      <c r="BK114" s="104" t="str">
        <f>$B$19</f>
        <v>Magnussen</v>
      </c>
      <c r="BL114" s="30">
        <f>SUM((BF114/BF119)*100)</f>
        <v>2.3529411764705883</v>
      </c>
      <c r="BM114" s="30">
        <f>SUM((BG114/BG119)*100)</f>
        <v>11.76470588235294</v>
      </c>
      <c r="BN114" s="30">
        <f>SUM((BH114/BH119)*100)</f>
        <v>0</v>
      </c>
      <c r="BP114" s="95"/>
      <c r="BQ114" s="82" t="s">
        <v>1</v>
      </c>
      <c r="BR114" s="72" t="e">
        <f>SUM(VLOOKUP($D$2,$BM$2:$CQ$18,MATCH(BR112,$BM$1:$CQ$1,0),FALSE))</f>
        <v>#N/A</v>
      </c>
      <c r="BS114" s="73" t="e">
        <f>SUM(VLOOKUP($D$3,$BM$2:$CQ$18,MATCH(BS112,$BM$1:$CQ$1,0),FALSE))</f>
        <v>#N/A</v>
      </c>
      <c r="BT114" s="73" t="e">
        <f>SUM(VLOOKUP($D$4,$BM$2:$CQ$18,MATCH(BT112,$BM$1:$CQ$1,0),FALSE))</f>
        <v>#N/A</v>
      </c>
      <c r="BU114" s="73" t="e">
        <f>SUM(VLOOKUP($D$5,$BM$2:$CQ$18,MATCH(BU112,$BM$1:$CQ$1,0),FALSE))</f>
        <v>#N/A</v>
      </c>
      <c r="BV114" s="73" t="e">
        <f>SUM(VLOOKUP($D$6,$BM$2:$CQ$18,MATCH(BV112,$BM$1:$CQ$1,0),FALSE))</f>
        <v>#N/A</v>
      </c>
      <c r="BW114" s="73" t="e">
        <f>SUM(VLOOKUP($D$7,$BM$2:$CQ$18,MATCH(BW112,$BM$1:$CQ$1,0),FALSE))</f>
        <v>#N/A</v>
      </c>
      <c r="BX114" s="73" t="e">
        <f>SUM(VLOOKUP($D$8,$BM$2:$CQ$18,MATCH(BX112,$BM$1:$CQ$1,0),FALSE))</f>
        <v>#N/A</v>
      </c>
      <c r="BY114" s="73" t="e">
        <f>SUM(VLOOKUP($D$9,$BM$2:$CQ$18,MATCH(BY112,$BM$1:$CQ$1,0),FALSE))</f>
        <v>#N/A</v>
      </c>
      <c r="BZ114" s="73" t="e">
        <f>SUM(VLOOKUP($D$10,$BM$2:$CQ$18,MATCH(BZ112,$BM$1:$CQ$1,0),FALSE))</f>
        <v>#N/A</v>
      </c>
      <c r="CA114" s="73" t="e">
        <f>SUM(VLOOKUP($D$11,$BM$2:$CQ$18,MATCH(CA112,$BM$1:$CQ$1,0),FALSE))</f>
        <v>#N/A</v>
      </c>
      <c r="CB114" s="73" t="e">
        <f>SUM(VLOOKUP($D$12,$BM$2:$CQ$18,MATCH(CB112,$BM$1:$CQ$1,0),FALSE))</f>
        <v>#N/A</v>
      </c>
      <c r="CC114" s="73" t="e">
        <f>SUM(VLOOKUP($D$13,$BM$2:$CQ$18,MATCH(CC112,$BM$1:$CQ$1,0),FALSE))</f>
        <v>#N/A</v>
      </c>
      <c r="CD114" s="73" t="e">
        <f>SUM(VLOOKUP($D$14,$BM$2:$CQ$18,MATCH(CD112,$BM$1:$CQ$1,0),FALSE))</f>
        <v>#N/A</v>
      </c>
      <c r="CE114" s="73" t="e">
        <f>SUM(VLOOKUP($D$15,$BM$2:$CQ$18,MATCH(CE112,$BM$1:$CQ$1,0),FALSE))</f>
        <v>#N/A</v>
      </c>
      <c r="CF114" s="73" t="e">
        <f>SUM(VLOOKUP($D$16,$BM$2:$CQ$18,MATCH(CF112,$BM$1:$CQ$1,0),FALSE))</f>
        <v>#N/A</v>
      </c>
      <c r="CG114" s="73" t="e">
        <f>SUM(VLOOKUP($D$17,$BM$2:$CQ$18,MATCH(CG112,$BM$1:$CQ$1,0),FALSE))</f>
        <v>#N/A</v>
      </c>
      <c r="CH114" s="63" t="e">
        <f>SUM(VLOOKUP($D$18,$BM$2:$CQ$18,MATCH(CH112,$BM$1:$CQ$1,0),FALSE))</f>
        <v>#N/A</v>
      </c>
      <c r="CI114" s="30"/>
      <c r="CJ114" s="72"/>
      <c r="CK114" s="104" t="str">
        <f>$B$19</f>
        <v>Magnussen</v>
      </c>
      <c r="CL114" s="30">
        <f>COUNTIF(BR97:CH114, CK114)</f>
        <v>0</v>
      </c>
      <c r="CM114" s="30">
        <f>COUNTIF(BR115:CH116,CK114)</f>
        <v>0</v>
      </c>
      <c r="CN114" s="30">
        <f>COUNTIF(BR117:CH118,CK114)</f>
        <v>0</v>
      </c>
      <c r="CO114" s="30"/>
      <c r="CP114" s="72"/>
      <c r="CQ114" s="104" t="str">
        <f>$B$19</f>
        <v>Magnussen</v>
      </c>
      <c r="CR114" s="30" t="e">
        <f>SUM((CL114/CL119)*100)</f>
        <v>#DIV/0!</v>
      </c>
      <c r="CS114" s="30" t="e">
        <f>SUM((CM114/CM119)*100)</f>
        <v>#DIV/0!</v>
      </c>
      <c r="CT114" s="30" t="e">
        <f>SUM((CN114/CN119)*100)</f>
        <v>#DIV/0!</v>
      </c>
      <c r="CV114" s="30"/>
      <c r="CW114" s="30"/>
      <c r="CX114" s="104" t="str">
        <f>$B$19</f>
        <v>Magnussen</v>
      </c>
      <c r="CY114" s="30">
        <f t="shared" si="382"/>
        <v>9</v>
      </c>
      <c r="CZ114" s="30">
        <f t="shared" si="383"/>
        <v>2</v>
      </c>
      <c r="DA114" s="30">
        <f t="shared" si="384"/>
        <v>0</v>
      </c>
      <c r="DB114" s="30"/>
      <c r="DC114" s="72"/>
      <c r="DD114" s="104" t="str">
        <f>$B$19</f>
        <v>Magnussen</v>
      </c>
      <c r="DE114" s="30">
        <f>SUM((CY114/CY119)*100)</f>
        <v>5.2941176470588234</v>
      </c>
      <c r="DF114" s="30">
        <f>SUM((CZ114/CZ119)*100)</f>
        <v>5.8823529411764701</v>
      </c>
      <c r="DG114" s="30">
        <f>SUM((DA114/DA119)*100)</f>
        <v>0</v>
      </c>
    </row>
    <row r="115" spans="4:111" ht="15.75" x14ac:dyDescent="0.5">
      <c r="D115" s="127"/>
      <c r="E115" s="74" t="s">
        <v>65</v>
      </c>
      <c r="F115" s="66" t="s">
        <v>38</v>
      </c>
      <c r="G115" s="67" t="s">
        <v>38</v>
      </c>
      <c r="H115" s="67" t="s">
        <v>20</v>
      </c>
      <c r="I115" s="67" t="s">
        <v>20</v>
      </c>
      <c r="J115" s="67" t="s">
        <v>20</v>
      </c>
      <c r="K115" s="67" t="s">
        <v>20</v>
      </c>
      <c r="L115" s="67" t="s">
        <v>20</v>
      </c>
      <c r="M115" s="67" t="s">
        <v>35</v>
      </c>
      <c r="N115" s="67" t="s">
        <v>35</v>
      </c>
      <c r="O115" s="67" t="s">
        <v>35</v>
      </c>
      <c r="P115" s="67" t="s">
        <v>35</v>
      </c>
      <c r="Q115" s="67" t="s">
        <v>35</v>
      </c>
      <c r="R115" s="67" t="s">
        <v>35</v>
      </c>
      <c r="S115" s="67" t="s">
        <v>35</v>
      </c>
      <c r="T115" s="67" t="s">
        <v>35</v>
      </c>
      <c r="U115" s="67" t="s">
        <v>35</v>
      </c>
      <c r="V115" s="68" t="s">
        <v>35</v>
      </c>
      <c r="W115" s="59" t="str">
        <f>$A$20</f>
        <v>Williams</v>
      </c>
      <c r="X115" s="66">
        <f>COUNTIF(F97:V114, W115)</f>
        <v>0</v>
      </c>
      <c r="Y115" s="59" t="str">
        <f>$B$20</f>
        <v>Russell</v>
      </c>
      <c r="Z115" s="99">
        <f>COUNTIF(F97:V114, Y115)</f>
        <v>7</v>
      </c>
      <c r="AA115" s="99">
        <f>COUNTIF(F115:V116,Y115)</f>
        <v>0</v>
      </c>
      <c r="AB115" s="99">
        <f>COUNTIF(F117:V118,Y115)</f>
        <v>0</v>
      </c>
      <c r="AC115" s="59" t="str">
        <f>$A$20</f>
        <v>Williams</v>
      </c>
      <c r="AD115" s="66">
        <f>SUM((X115/X119)*100)</f>
        <v>0</v>
      </c>
      <c r="AE115" s="59" t="str">
        <f>$B$20</f>
        <v>Russell</v>
      </c>
      <c r="AF115" s="99">
        <f>SUM((Z115/Z119)*100)</f>
        <v>8.235294117647058</v>
      </c>
      <c r="AG115" s="99">
        <f>SUM((AA115/AA119)*100)</f>
        <v>0</v>
      </c>
      <c r="AH115" s="99">
        <f>SUM((AB115/AB119)*100)</f>
        <v>0</v>
      </c>
      <c r="AJ115" s="127"/>
      <c r="AK115" s="74" t="s">
        <v>65</v>
      </c>
      <c r="AL115" s="66" t="s">
        <v>45</v>
      </c>
      <c r="AM115" s="67" t="s">
        <v>45</v>
      </c>
      <c r="AN115" s="67" t="s">
        <v>40</v>
      </c>
      <c r="AO115" s="67" t="s">
        <v>40</v>
      </c>
      <c r="AP115" s="67" t="s">
        <v>47</v>
      </c>
      <c r="AQ115" s="67" t="s">
        <v>47</v>
      </c>
      <c r="AR115" s="67" t="s">
        <v>47</v>
      </c>
      <c r="AS115" s="67" t="s">
        <v>48</v>
      </c>
      <c r="AT115" s="67" t="s">
        <v>48</v>
      </c>
      <c r="AU115" s="67" t="s">
        <v>48</v>
      </c>
      <c r="AV115" s="67" t="s">
        <v>48</v>
      </c>
      <c r="AW115" s="67" t="s">
        <v>48</v>
      </c>
      <c r="AX115" s="67" t="s">
        <v>48</v>
      </c>
      <c r="AY115" s="67" t="s">
        <v>48</v>
      </c>
      <c r="AZ115" s="67" t="s">
        <v>48</v>
      </c>
      <c r="BA115" s="67" t="s">
        <v>48</v>
      </c>
      <c r="BB115" s="68" t="s">
        <v>48</v>
      </c>
      <c r="BC115" s="59" t="str">
        <f>$A$20</f>
        <v>Williams</v>
      </c>
      <c r="BD115" s="66">
        <f>COUNTIF(AL97:BB114, BC115)</f>
        <v>7</v>
      </c>
      <c r="BE115" s="59" t="str">
        <f>$B$20</f>
        <v>Russell</v>
      </c>
      <c r="BF115" s="99">
        <f>COUNTIF(AL97:BB114, BE115)</f>
        <v>7</v>
      </c>
      <c r="BG115" s="99">
        <f>COUNTIF(AL115:BB116,BE115)</f>
        <v>3</v>
      </c>
      <c r="BH115" s="99">
        <f>COUNTIF(AL117:BB118,BE115)</f>
        <v>0</v>
      </c>
      <c r="BI115" s="59" t="str">
        <f>$A$20</f>
        <v>Williams</v>
      </c>
      <c r="BJ115" s="66">
        <f>SUM((BD115/BD119)*100)</f>
        <v>41.17647058823529</v>
      </c>
      <c r="BK115" s="59" t="str">
        <f>$B$20</f>
        <v>Russell</v>
      </c>
      <c r="BL115" s="99">
        <f>SUM((BF115/BF119)*100)</f>
        <v>8.235294117647058</v>
      </c>
      <c r="BM115" s="99">
        <f>SUM((BG115/BG119)*100)</f>
        <v>17.647058823529413</v>
      </c>
      <c r="BN115" s="99">
        <f>SUM((BH115/BH119)*100)</f>
        <v>0</v>
      </c>
      <c r="BP115" s="95"/>
      <c r="BQ115" s="74" t="s">
        <v>65</v>
      </c>
      <c r="BR115" s="66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8"/>
      <c r="CI115" s="59" t="str">
        <f>$A$20</f>
        <v>Williams</v>
      </c>
      <c r="CJ115" s="66">
        <f>COUNTIF(BR97:CH114, CI115)</f>
        <v>0</v>
      </c>
      <c r="CK115" s="59" t="str">
        <f>$B$20</f>
        <v>Russell</v>
      </c>
      <c r="CL115" s="99">
        <f>COUNTIF(BR97:CH114, CK115)</f>
        <v>0</v>
      </c>
      <c r="CM115" s="99">
        <f>COUNTIF(BR115:CH116,CK115)</f>
        <v>0</v>
      </c>
      <c r="CN115" s="99">
        <f>COUNTIF(BR117:CH118,CK115)</f>
        <v>0</v>
      </c>
      <c r="CO115" s="59" t="str">
        <f>$A$20</f>
        <v>Williams</v>
      </c>
      <c r="CP115" s="66" t="e">
        <f>SUM((CJ115/CJ119)*100)</f>
        <v>#DIV/0!</v>
      </c>
      <c r="CQ115" s="59" t="str">
        <f>$B$20</f>
        <v>Russell</v>
      </c>
      <c r="CR115" s="99" t="e">
        <f>SUM((CL115/CL119)*100)</f>
        <v>#DIV/0!</v>
      </c>
      <c r="CS115" s="99" t="e">
        <f>SUM((CM115/CM119)*100)</f>
        <v>#DIV/0!</v>
      </c>
      <c r="CT115" s="99" t="e">
        <f>SUM((CN115/CN119)*100)</f>
        <v>#DIV/0!</v>
      </c>
      <c r="CV115" s="59" t="str">
        <f>$A$20</f>
        <v>Williams</v>
      </c>
      <c r="CW115" s="99">
        <f>SUM(X115,BD115,CJ115)</f>
        <v>7</v>
      </c>
      <c r="CX115" s="59" t="str">
        <f>$B$20</f>
        <v>Russell</v>
      </c>
      <c r="CY115" s="99">
        <f t="shared" si="382"/>
        <v>14</v>
      </c>
      <c r="CZ115" s="99">
        <f t="shared" si="383"/>
        <v>3</v>
      </c>
      <c r="DA115" s="99">
        <f t="shared" si="384"/>
        <v>0</v>
      </c>
      <c r="DB115" s="59" t="str">
        <f>$A$20</f>
        <v>Williams</v>
      </c>
      <c r="DC115" s="66">
        <f>SUM((CW115/CW119)*100)</f>
        <v>20.588235294117645</v>
      </c>
      <c r="DD115" s="59" t="str">
        <f>$B$20</f>
        <v>Russell</v>
      </c>
      <c r="DE115" s="99">
        <f>SUM((CY115/CY119)*100)</f>
        <v>8.235294117647058</v>
      </c>
      <c r="DF115" s="99">
        <f>SUM((CZ115/CZ119)*100)</f>
        <v>8.8235294117647065</v>
      </c>
      <c r="DG115" s="99">
        <f>SUM((DA115/DA119)*100)</f>
        <v>0</v>
      </c>
    </row>
    <row r="116" spans="4:111" ht="16.149999999999999" thickBot="1" x14ac:dyDescent="0.55000000000000004">
      <c r="D116" s="127"/>
      <c r="E116" s="82" t="s">
        <v>58</v>
      </c>
      <c r="F116" s="70">
        <f>SUM(VLOOKUP($D$2,$D$2:$BL$18,MATCH(F115,$D$1:$BL$1,0),FALSE))</f>
        <v>-14</v>
      </c>
      <c r="G116" s="76">
        <f>SUM(VLOOKUP($D$3,$D$2:$BL$18,MATCH(G115,$D$1:$BL$1,0),FALSE))</f>
        <v>17</v>
      </c>
      <c r="H116" s="76">
        <f>SUM(VLOOKUP($D$4,$D$2:$BL$18,MATCH(H115,$D$1:$BL$1,0),FALSE))</f>
        <v>-1</v>
      </c>
      <c r="I116" s="76">
        <f>SUM(VLOOKUP($D$5,$D$2:$BL$18,MATCH(I115,$D$1:$BL$1,0),FALSE))</f>
        <v>25</v>
      </c>
      <c r="J116" s="76">
        <f>SUM(VLOOKUP($D$6,$D$2:$BL$18,MATCH(J115,$D$1:$BL$1,0),FALSE))</f>
        <v>19</v>
      </c>
      <c r="K116" s="76">
        <f>SUM(VLOOKUP($D$7,$D$2:$BL$18,MATCH(K115,$D$1:$BL$1,0),FALSE))</f>
        <v>4</v>
      </c>
      <c r="L116" s="76">
        <f>SUM(VLOOKUP($D$8,$D$2:$BL$18,MATCH(L115,$D$1:$BL$1,0),FALSE))</f>
        <v>20</v>
      </c>
      <c r="M116" s="76">
        <f>SUM(VLOOKUP($D$9,$D$2:$BL$18,MATCH(M115,$D$1:$BL$1,0),FALSE))</f>
        <v>35</v>
      </c>
      <c r="N116" s="76">
        <f>SUM(VLOOKUP($D$10,$D$2:$BL$18,MATCH(N115,$D$1:$BL$1,0),FALSE))</f>
        <v>-8</v>
      </c>
      <c r="O116" s="76">
        <f>SUM(VLOOKUP($D$11,$D$2:$BL$18,MATCH(O115,$D$1:$BL$1,0),FALSE))</f>
        <v>-13</v>
      </c>
      <c r="P116" s="76">
        <f>SUM(VLOOKUP($D$12,$D$2:$BL$18,MATCH(P115,$D$1:$BL$1,0),FALSE))</f>
        <v>16</v>
      </c>
      <c r="Q116" s="76">
        <f>SUM(VLOOKUP($D$13,$D$2:$BL$18,MATCH(Q115,$D$1:$BL$1,0),FALSE))</f>
        <v>-13</v>
      </c>
      <c r="R116" s="76">
        <f>SUM(VLOOKUP($D$14,$D$2:$BL$18,MATCH(R115,$D$1:$BL$1,0),FALSE))</f>
        <v>7</v>
      </c>
      <c r="S116" s="76">
        <f>SUM(VLOOKUP($D$15,$D$2:$BL$18,MATCH(S115,$D$1:$BL$1,0),FALSE))</f>
        <v>8</v>
      </c>
      <c r="T116" s="76">
        <f>SUM(VLOOKUP($D$16,$D$2:$BL$18,MATCH(T115,$D$1:$BL$1,0),FALSE))</f>
        <v>-13</v>
      </c>
      <c r="U116" s="76">
        <f>SUM(VLOOKUP($D$17,$D$2:$BL$18,MATCH(U115,$D$1:$BL$1,0),FALSE))</f>
        <v>30</v>
      </c>
      <c r="V116" s="29">
        <f>SUM(VLOOKUP($D$18,$D$2:$BL$18,MATCH(V115,$D$1:$BL$1,0),FALSE))</f>
        <v>9</v>
      </c>
      <c r="W116" s="30"/>
      <c r="X116" s="72"/>
      <c r="Y116" s="60" t="str">
        <f>$B$21</f>
        <v>Latifi</v>
      </c>
      <c r="Z116" s="30">
        <f>COUNTIF(F97:V114, Y116)</f>
        <v>10</v>
      </c>
      <c r="AA116" s="30">
        <f>COUNTIF(F115:V116,Y116)</f>
        <v>0</v>
      </c>
      <c r="AB116" s="30">
        <f>COUNTIF(F117:V118,Y116)</f>
        <v>0</v>
      </c>
      <c r="AC116" s="30"/>
      <c r="AD116" s="72"/>
      <c r="AE116" s="60" t="str">
        <f>$B$21</f>
        <v>Latifi</v>
      </c>
      <c r="AF116" s="30">
        <f>SUM((Z116/Z119)*100)</f>
        <v>11.76470588235294</v>
      </c>
      <c r="AG116" s="30">
        <f>SUM((AA116/AA119)*100)</f>
        <v>0</v>
      </c>
      <c r="AH116" s="30">
        <f>SUM((AB116/AB119)*100)</f>
        <v>0</v>
      </c>
      <c r="AJ116" s="127"/>
      <c r="AK116" s="82" t="s">
        <v>58</v>
      </c>
      <c r="AL116" s="70">
        <f>SUM(VLOOKUP($D$2,$D$2:$BL$18,MATCH(AL115,$D$1:$BL$1,0),FALSE))</f>
        <v>-14</v>
      </c>
      <c r="AM116" s="76">
        <f>SUM(VLOOKUP($D$3,$D$2:$BL$18,MATCH(AM115,$D$1:$BL$1,0),FALSE))</f>
        <v>14</v>
      </c>
      <c r="AN116" s="76">
        <f>SUM(VLOOKUP($D$4,$D$2:$BL$18,MATCH(AN115,$D$1:$BL$1,0),FALSE))</f>
        <v>8</v>
      </c>
      <c r="AO116" s="76">
        <f>SUM(VLOOKUP($D$5,$D$2:$BL$18,MATCH(AO115,$D$1:$BL$1,0),FALSE))</f>
        <v>9</v>
      </c>
      <c r="AP116" s="76">
        <f>SUM(VLOOKUP($D$6,$D$2:$BL$18,MATCH(AP115,$D$1:$BL$1,0),FALSE))</f>
        <v>5</v>
      </c>
      <c r="AQ116" s="76">
        <f>SUM(VLOOKUP($D$7,$D$2:$BL$18,MATCH(AQ115,$D$1:$BL$1,0),FALSE))</f>
        <v>9</v>
      </c>
      <c r="AR116" s="76">
        <f>SUM(VLOOKUP($D$8,$D$2:$BL$18,MATCH(AR115,$D$1:$BL$1,0),FALSE))</f>
        <v>-11</v>
      </c>
      <c r="AS116" s="76">
        <f>SUM(VLOOKUP($D$9,$D$2:$BL$18,MATCH(AS115,$D$1:$BL$1,0),FALSE))</f>
        <v>15</v>
      </c>
      <c r="AT116" s="76">
        <f>SUM(VLOOKUP($D$10,$D$2:$BL$18,MATCH(AT115,$D$1:$BL$1,0),FALSE))</f>
        <v>-14</v>
      </c>
      <c r="AU116" s="76">
        <f>SUM(VLOOKUP($D$11,$D$2:$BL$18,MATCH(AU115,$D$1:$BL$1,0),FALSE))</f>
        <v>13</v>
      </c>
      <c r="AV116" s="76">
        <f>SUM(VLOOKUP($D$12,$D$2:$BL$18,MATCH(AV115,$D$1:$BL$1,0),FALSE))</f>
        <v>13</v>
      </c>
      <c r="AW116" s="76">
        <f>SUM(VLOOKUP($D$13,$D$2:$BL$18,MATCH(AW115,$D$1:$BL$1,0),FALSE))</f>
        <v>6</v>
      </c>
      <c r="AX116" s="76">
        <f>SUM(VLOOKUP($D$14,$D$2:$BL$18,MATCH(AX115,$D$1:$BL$1,0),FALSE))</f>
        <v>15</v>
      </c>
      <c r="AY116" s="76">
        <f>SUM(VLOOKUP($D$15,$D$2:$BL$18,MATCH(AY115,$D$1:$BL$1,0),FALSE))</f>
        <v>-14</v>
      </c>
      <c r="AZ116" s="76">
        <f>SUM(VLOOKUP($D$16,$D$2:$BL$18,MATCH(AZ115,$D$1:$BL$1,0),FALSE))</f>
        <v>12</v>
      </c>
      <c r="BA116" s="76">
        <f>SUM(VLOOKUP($D$17,$D$2:$BL$18,MATCH(BA115,$D$1:$BL$1,0),FALSE))</f>
        <v>-12</v>
      </c>
      <c r="BB116" s="29">
        <f>SUM(VLOOKUP($D$18,$D$2:$BL$18,MATCH(BB115,$D$1:$BL$1,0),FALSE))</f>
        <v>4</v>
      </c>
      <c r="BC116" s="30"/>
      <c r="BD116" s="72"/>
      <c r="BE116" s="60" t="str">
        <f>$B$21</f>
        <v>Latifi</v>
      </c>
      <c r="BF116" s="30">
        <f>COUNTIF(AL97:BB114, BE116)</f>
        <v>10</v>
      </c>
      <c r="BG116" s="30">
        <f>COUNTIF(AL115:BB116,BE116)</f>
        <v>10</v>
      </c>
      <c r="BH116" s="30">
        <f>COUNTIF(AL117:BB118,BE116)</f>
        <v>0</v>
      </c>
      <c r="BI116" s="30"/>
      <c r="BJ116" s="72"/>
      <c r="BK116" s="60" t="str">
        <f>$B$21</f>
        <v>Latifi</v>
      </c>
      <c r="BL116" s="30">
        <f>SUM((BF116/BF119)*100)</f>
        <v>11.76470588235294</v>
      </c>
      <c r="BM116" s="30">
        <f>SUM((BG116/BG119)*100)</f>
        <v>58.82352941176471</v>
      </c>
      <c r="BN116" s="30">
        <f>SUM((BH116/BH119)*100)</f>
        <v>0</v>
      </c>
      <c r="BP116" s="95"/>
      <c r="BQ116" s="82" t="s">
        <v>58</v>
      </c>
      <c r="BR116" s="70" t="e">
        <f>SUM(VLOOKUP($D$2,$D$2:$BL$18,MATCH(BR115,$D$1:$BL$1,0),FALSE))</f>
        <v>#N/A</v>
      </c>
      <c r="BS116" s="76" t="e">
        <f>SUM(VLOOKUP($D$3,$D$2:$BL$18,MATCH(BS115,$D$1:$BL$1,0),FALSE))</f>
        <v>#N/A</v>
      </c>
      <c r="BT116" s="76" t="e">
        <f>SUM(VLOOKUP($D$4,$D$2:$BL$18,MATCH(BT115,$D$1:$BL$1,0),FALSE))</f>
        <v>#N/A</v>
      </c>
      <c r="BU116" s="76" t="e">
        <f>SUM(VLOOKUP($D$5,$D$2:$BL$18,MATCH(BU115,$D$1:$BL$1,0),FALSE))</f>
        <v>#N/A</v>
      </c>
      <c r="BV116" s="76" t="e">
        <f>SUM(VLOOKUP($D$6,$D$2:$BL$18,MATCH(BV115,$D$1:$BL$1,0),FALSE))</f>
        <v>#N/A</v>
      </c>
      <c r="BW116" s="76" t="e">
        <f>SUM(VLOOKUP($D$7,$D$2:$BL$18,MATCH(BW115,$D$1:$BL$1,0),FALSE))</f>
        <v>#N/A</v>
      </c>
      <c r="BX116" s="76" t="e">
        <f>SUM(VLOOKUP($D$8,$D$2:$BL$18,MATCH(BX115,$D$1:$BL$1,0),FALSE))</f>
        <v>#N/A</v>
      </c>
      <c r="BY116" s="76" t="e">
        <f>SUM(VLOOKUP($D$9,$D$2:$BL$18,MATCH(BY115,$D$1:$BL$1,0),FALSE))</f>
        <v>#N/A</v>
      </c>
      <c r="BZ116" s="76" t="e">
        <f>SUM(VLOOKUP($D$10,$D$2:$BL$18,MATCH(BZ115,$D$1:$BL$1,0),FALSE))</f>
        <v>#N/A</v>
      </c>
      <c r="CA116" s="76" t="e">
        <f>SUM(VLOOKUP($D$11,$D$2:$BL$18,MATCH(CA115,$D$1:$BL$1,0),FALSE))</f>
        <v>#N/A</v>
      </c>
      <c r="CB116" s="76" t="e">
        <f>SUM(VLOOKUP($D$12,$D$2:$BL$18,MATCH(CB115,$D$1:$BL$1,0),FALSE))</f>
        <v>#N/A</v>
      </c>
      <c r="CC116" s="76" t="e">
        <f>SUM(VLOOKUP($D$13,$D$2:$BL$18,MATCH(CC115,$D$1:$BL$1,0),FALSE))</f>
        <v>#N/A</v>
      </c>
      <c r="CD116" s="76" t="e">
        <f>SUM(VLOOKUP($D$14,$D$2:$BL$18,MATCH(CD115,$D$1:$BL$1,0),FALSE))</f>
        <v>#N/A</v>
      </c>
      <c r="CE116" s="76" t="e">
        <f>SUM(VLOOKUP($D$15,$D$2:$BL$18,MATCH(CE115,$D$1:$BL$1,0),FALSE))</f>
        <v>#N/A</v>
      </c>
      <c r="CF116" s="76" t="e">
        <f>SUM(VLOOKUP($D$16,$D$2:$BL$18,MATCH(CF115,$D$1:$BL$1,0),FALSE))</f>
        <v>#N/A</v>
      </c>
      <c r="CG116" s="76" t="e">
        <f>SUM(VLOOKUP($D$17,$D$2:$BL$18,MATCH(CG115,$D$1:$BL$1,0),FALSE))</f>
        <v>#N/A</v>
      </c>
      <c r="CH116" s="29" t="e">
        <f>SUM(VLOOKUP($D$18,$D$2:$BL$18,MATCH(CH115,$D$1:$BL$1,0),FALSE))</f>
        <v>#N/A</v>
      </c>
      <c r="CI116" s="30"/>
      <c r="CJ116" s="72"/>
      <c r="CK116" s="60" t="str">
        <f>$B$21</f>
        <v>Latifi</v>
      </c>
      <c r="CL116" s="30">
        <f>COUNTIF(BR97:CH114, CK116)</f>
        <v>0</v>
      </c>
      <c r="CM116" s="30">
        <f>COUNTIF(BR115:CH116,CK116)</f>
        <v>0</v>
      </c>
      <c r="CN116" s="30">
        <f>COUNTIF(BR117:CH118,CK116)</f>
        <v>0</v>
      </c>
      <c r="CO116" s="30"/>
      <c r="CP116" s="72"/>
      <c r="CQ116" s="60" t="str">
        <f>$B$21</f>
        <v>Latifi</v>
      </c>
      <c r="CR116" s="30" t="e">
        <f>SUM((CL116/CL119)*100)</f>
        <v>#DIV/0!</v>
      </c>
      <c r="CS116" s="30" t="e">
        <f>SUM((CM116/CM119)*100)</f>
        <v>#DIV/0!</v>
      </c>
      <c r="CT116" s="30" t="e">
        <f>SUM((CN116/CN119)*100)</f>
        <v>#DIV/0!</v>
      </c>
      <c r="CV116" s="30"/>
      <c r="CW116" s="30"/>
      <c r="CX116" s="60" t="str">
        <f>$B$21</f>
        <v>Latifi</v>
      </c>
      <c r="CY116" s="30">
        <f t="shared" si="382"/>
        <v>20</v>
      </c>
      <c r="CZ116" s="30">
        <f t="shared" si="383"/>
        <v>10</v>
      </c>
      <c r="DA116" s="30">
        <f t="shared" si="384"/>
        <v>0</v>
      </c>
      <c r="DB116" s="30"/>
      <c r="DC116" s="72"/>
      <c r="DD116" s="60" t="str">
        <f>$B$21</f>
        <v>Latifi</v>
      </c>
      <c r="DE116" s="30">
        <f>SUM((CY116/CY119)*100)</f>
        <v>11.76470588235294</v>
      </c>
      <c r="DF116" s="30">
        <f>SUM((CZ116/CZ119)*100)</f>
        <v>29.411764705882355</v>
      </c>
      <c r="DG116" s="30">
        <f>SUM((DA116/DA119)*100)</f>
        <v>0</v>
      </c>
    </row>
    <row r="117" spans="4:111" ht="16.149999999999999" thickBot="1" x14ac:dyDescent="0.55000000000000004">
      <c r="D117" s="127"/>
      <c r="E117" s="74" t="s">
        <v>66</v>
      </c>
      <c r="F117" s="66" t="s">
        <v>67</v>
      </c>
      <c r="G117" s="67" t="s">
        <v>67</v>
      </c>
      <c r="H117" s="67" t="s">
        <v>67</v>
      </c>
      <c r="I117" s="67" t="s">
        <v>67</v>
      </c>
      <c r="J117" s="67" t="s">
        <v>3</v>
      </c>
      <c r="K117" s="67" t="s">
        <v>67</v>
      </c>
      <c r="L117" s="67" t="s">
        <v>67</v>
      </c>
      <c r="M117" s="67" t="s">
        <v>67</v>
      </c>
      <c r="N117" s="67" t="s">
        <v>67</v>
      </c>
      <c r="O117" s="67" t="s">
        <v>67</v>
      </c>
      <c r="P117" s="67" t="s">
        <v>67</v>
      </c>
      <c r="Q117" s="67" t="s">
        <v>67</v>
      </c>
      <c r="R117" s="67" t="s">
        <v>67</v>
      </c>
      <c r="S117" s="67" t="s">
        <v>67</v>
      </c>
      <c r="T117" s="67" t="s">
        <v>67</v>
      </c>
      <c r="U117" s="67" t="s">
        <v>67</v>
      </c>
      <c r="V117" s="68" t="s">
        <v>67</v>
      </c>
      <c r="AJ117" s="127"/>
      <c r="AK117" s="74" t="s">
        <v>66</v>
      </c>
      <c r="AL117" s="66" t="s">
        <v>67</v>
      </c>
      <c r="AM117" s="67" t="s">
        <v>67</v>
      </c>
      <c r="AN117" s="67" t="s">
        <v>67</v>
      </c>
      <c r="AO117" s="67" t="s">
        <v>67</v>
      </c>
      <c r="AP117" s="67" t="s">
        <v>3</v>
      </c>
      <c r="AQ117" s="67" t="s">
        <v>67</v>
      </c>
      <c r="AR117" s="67" t="s">
        <v>67</v>
      </c>
      <c r="AS117" s="67" t="s">
        <v>67</v>
      </c>
      <c r="AT117" s="67" t="s">
        <v>67</v>
      </c>
      <c r="AU117" s="67" t="s">
        <v>67</v>
      </c>
      <c r="AV117" s="67" t="s">
        <v>67</v>
      </c>
      <c r="AW117" s="67" t="s">
        <v>67</v>
      </c>
      <c r="AX117" s="67" t="s">
        <v>67</v>
      </c>
      <c r="AY117" s="67" t="s">
        <v>67</v>
      </c>
      <c r="AZ117" s="67" t="s">
        <v>67</v>
      </c>
      <c r="BA117" s="67" t="str">
        <f>$AO$117</f>
        <v>None</v>
      </c>
      <c r="BB117" s="68" t="s">
        <v>67</v>
      </c>
      <c r="BP117" s="95"/>
      <c r="BQ117" s="74" t="s">
        <v>66</v>
      </c>
      <c r="BR117" s="66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8"/>
    </row>
    <row r="118" spans="4:111" ht="16.149999999999999" thickBot="1" x14ac:dyDescent="0.55000000000000004">
      <c r="D118" s="127"/>
      <c r="E118" s="82" t="s">
        <v>58</v>
      </c>
      <c r="F118" s="72">
        <f>IF(F117="None",0,SUM(VLOOKUP($D$2,$D$2:$BL$18,MATCH(F117,$D$1:$BL$1,0),FALSE)))</f>
        <v>0</v>
      </c>
      <c r="G118" s="73">
        <f>IF(G117="None",0,SUM(VLOOKUP($D$3,$D$2:$BL$18,MATCH(G117,$D$1:$BL$1,0),FALSE)))</f>
        <v>0</v>
      </c>
      <c r="H118" s="73">
        <f>IF(H117="None",0,SUM(VLOOKUP($D$4,$D$2:$BL$18,MATCH(H117,$D$1:$BL$1,0),FALSE)))</f>
        <v>0</v>
      </c>
      <c r="I118" s="73">
        <f>IF(I117="None",0,SUM(VLOOKUP($D$5,$D$2:$BL$18,MATCH(I117,$D$1:$BL$1,0),FALSE)))</f>
        <v>0</v>
      </c>
      <c r="J118" s="73">
        <f>IF(J117="None",0,SUM(VLOOKUP($D$6,$D$2:$BL$18,MATCH(J117,$D$1:$BL$1,0),FALSE)))</f>
        <v>54</v>
      </c>
      <c r="K118" s="73">
        <f>IF(K117="None",0,SUM(VLOOKUP($D$7,$D$2:$BL$18,MATCH(K117,$D$1:$BL$1,0),FALSE)))</f>
        <v>0</v>
      </c>
      <c r="L118" s="73">
        <f>IF(L117="None",0,SUM(VLOOKUP($D$8,$D$2:$BL$18,MATCH(L117,$D$1:$BL$1,0),FALSE)))</f>
        <v>0</v>
      </c>
      <c r="M118" s="73">
        <f>IF(M117="None",0,SUM(VLOOKUP($D$9,$D$2:$BL$18,MATCH(M117,$D$1:$BL$1,0),FALSE)))</f>
        <v>0</v>
      </c>
      <c r="N118" s="73">
        <f>IF(N117="None",0,SUM(VLOOKUP($D$10,$D$2:$BL$18,MATCH(N117,$D$1:$BL$1,0),FALSE)))</f>
        <v>0</v>
      </c>
      <c r="O118" s="73">
        <f>IF(O117="None",0,SUM(VLOOKUP($D$11,$D$2:$BL$18,MATCH(O117,$D$1:$BL$1,0),FALSE)))</f>
        <v>0</v>
      </c>
      <c r="P118" s="73">
        <f>IF(P117="None",0,SUM(VLOOKUP($D$12,$D$2:$BL$18,MATCH(P117,$D$1:$BL$1,0),FALSE)))</f>
        <v>0</v>
      </c>
      <c r="Q118" s="73">
        <f>IF(Q117="None",0,SUM(VLOOKUP($D$13,$D$2:$BL$18,MATCH(Q117,$D$1:$BL$1,0),FALSE)))</f>
        <v>0</v>
      </c>
      <c r="R118" s="73">
        <f>IF(R117="None",0,SUM(VLOOKUP($D$14,$D$2:$BL$18,MATCH(R117,$D$1:$BL$1,0),FALSE)))</f>
        <v>0</v>
      </c>
      <c r="S118" s="73">
        <f>IF(S117="None",0,SUM(VLOOKUP($D$15,$D$2:$BL$18,MATCH(S117,$D$1:$BL$1,0),FALSE)))</f>
        <v>0</v>
      </c>
      <c r="T118" s="73">
        <f>IF(T117="None",0,SUM(VLOOKUP($D$16,$D$2:$BL$18,MATCH(T117,$D$1:$BL$1,0),FALSE)))</f>
        <v>0</v>
      </c>
      <c r="U118" s="73">
        <f>IF(U117="None",0,SUM(VLOOKUP($D$17,$D$2:$BL$18,MATCH(U117,$D$1:$BL$1,0),FALSE)))</f>
        <v>0</v>
      </c>
      <c r="V118" s="63">
        <f>IF(V117="None",0,SUM(VLOOKUP($D$18,$D$2:$BL$18,MATCH(V117,$D$1:$BL$1,0),FALSE)))</f>
        <v>0</v>
      </c>
      <c r="W118" s="1" t="s">
        <v>82</v>
      </c>
      <c r="X118" s="68">
        <f>COUNTIF(X97:X116,"&lt;&gt;0")-10</f>
        <v>2</v>
      </c>
      <c r="Y118" s="27" t="s">
        <v>82</v>
      </c>
      <c r="Z118" s="66">
        <f>COUNTIF(Z97:Z116,"&lt;&gt;0")</f>
        <v>11</v>
      </c>
      <c r="AA118" s="67">
        <f>COUNTIF(AA97:AA116,"&lt;&gt;0")</f>
        <v>3</v>
      </c>
      <c r="AB118" s="68">
        <f>COUNTIF(AB97:AB116,"&lt;&gt;0")</f>
        <v>1</v>
      </c>
      <c r="AJ118" s="127"/>
      <c r="AK118" s="82" t="s">
        <v>58</v>
      </c>
      <c r="AL118" s="72">
        <f>IF(AL117="None",0,SUM(VLOOKUP($D$2,$D$2:$BL$18,MATCH(AL117,$D$1:$BL$1,0),FALSE)))</f>
        <v>0</v>
      </c>
      <c r="AM118" s="73">
        <f>IF(AM117="None",0,SUM(VLOOKUP($D$3,$D$2:$BL$18,MATCH(AM117,$D$1:$BL$1,0),FALSE)))</f>
        <v>0</v>
      </c>
      <c r="AN118" s="73">
        <f>IF(AN117="None",0,SUM(VLOOKUP($D$4,$D$2:$BL$18,MATCH(AN117,$D$1:$BL$1,0),FALSE)))</f>
        <v>0</v>
      </c>
      <c r="AO118" s="73">
        <f>IF(AO117="None",0,SUM(VLOOKUP($D$5,$D$2:$BL$18,MATCH(AO117,$D$1:$BL$1,0),FALSE)))</f>
        <v>0</v>
      </c>
      <c r="AP118" s="73">
        <f>IF(AP117="None",0,SUM(VLOOKUP($D$6,$D$2:$BL$18,MATCH(AP117,$D$1:$BL$1,0),FALSE)))</f>
        <v>54</v>
      </c>
      <c r="AQ118" s="73">
        <f>IF(AQ117="None",0,SUM(VLOOKUP($D$7,$D$2:$BL$18,MATCH(AQ117,$D$1:$BL$1,0),FALSE)))</f>
        <v>0</v>
      </c>
      <c r="AR118" s="73">
        <f>IF(AR117="None",0,SUM(VLOOKUP($D$8,$D$2:$BL$18,MATCH(AR117,$D$1:$BL$1,0),FALSE)))</f>
        <v>0</v>
      </c>
      <c r="AS118" s="73">
        <f>IF(AS117="None",0,SUM(VLOOKUP($D$9,$D$2:$BL$18,MATCH(AS117,$D$1:$BL$1,0),FALSE)))</f>
        <v>0</v>
      </c>
      <c r="AT118" s="73">
        <f>IF(AT117="None",0,SUM(VLOOKUP($D$10,$D$2:$BL$18,MATCH(AT117,$D$1:$BL$1,0),FALSE)))</f>
        <v>0</v>
      </c>
      <c r="AU118" s="73">
        <f>IF(AU117="None",0,SUM(VLOOKUP($D$11,$D$2:$BL$18,MATCH(AU117,$D$1:$BL$1,0),FALSE)))</f>
        <v>0</v>
      </c>
      <c r="AV118" s="73">
        <f>IF(AV117="None",0,SUM(VLOOKUP($D$12,$D$2:$BL$18,MATCH(AV117,$D$1:$BL$1,0),FALSE)))</f>
        <v>0</v>
      </c>
      <c r="AW118" s="73">
        <f>IF(AW117="None",0,SUM(VLOOKUP($D$13,$D$2:$BL$18,MATCH(AW117,$D$1:$BL$1,0),FALSE)))</f>
        <v>0</v>
      </c>
      <c r="AX118" s="73">
        <f>IF(AX117="None",0,SUM(VLOOKUP($D$14,$D$2:$BL$18,MATCH(AX117,$D$1:$BL$1,0),FALSE)))</f>
        <v>0</v>
      </c>
      <c r="AY118" s="73">
        <f>IF(AY117="None",0,SUM(VLOOKUP($D$15,$D$2:$BL$18,MATCH(AY117,$D$1:$BL$1,0),FALSE)))</f>
        <v>0</v>
      </c>
      <c r="AZ118" s="73">
        <f>IF(AZ117="None",0,SUM(VLOOKUP($D$16,$D$2:$BL$18,MATCH(AZ117,$D$1:$BL$1,0),FALSE)))</f>
        <v>0</v>
      </c>
      <c r="BA118" s="73">
        <f>IF(BA117="None",0,SUM(VLOOKUP($D$17,$D$2:$BL$18,MATCH(BA117,$D$1:$BL$1,0),FALSE)))</f>
        <v>0</v>
      </c>
      <c r="BB118" s="63">
        <f>IF(BB117="None",0,SUM(VLOOKUP($D$18,$D$2:$BL$18,MATCH(BB117,$D$1:$BL$1,0),FALSE)))</f>
        <v>0</v>
      </c>
      <c r="BC118" s="1" t="s">
        <v>82</v>
      </c>
      <c r="BD118" s="68">
        <f>COUNTIF(BD97:BD116,"&lt;&gt;0")-10</f>
        <v>2</v>
      </c>
      <c r="BE118" s="27" t="s">
        <v>82</v>
      </c>
      <c r="BF118" s="66">
        <f>COUNTIF(BF97:BF116,"&lt;&gt;0")</f>
        <v>9</v>
      </c>
      <c r="BG118" s="67">
        <f>COUNTIF(BG97:BG116,"&lt;&gt;0")</f>
        <v>4</v>
      </c>
      <c r="BH118" s="68">
        <f>COUNTIF(BH97:BH116,"&lt;&gt;0")</f>
        <v>1</v>
      </c>
      <c r="BP118" s="95"/>
      <c r="BQ118" s="82" t="s">
        <v>58</v>
      </c>
      <c r="BR118" s="72" t="e">
        <f>IF(BR117="None",0,SUM(VLOOKUP($D$2,$D$2:$BL$18,MATCH(BR117,$D$1:$BL$1,0),FALSE)))</f>
        <v>#N/A</v>
      </c>
      <c r="BS118" s="73" t="e">
        <f>IF(BS117="None",0,SUM(VLOOKUP($D$3,$D$2:$BL$18,MATCH(BS117,$D$1:$BL$1,0),FALSE)))</f>
        <v>#N/A</v>
      </c>
      <c r="BT118" s="73" t="e">
        <f>IF(BT117="None",0,SUM(VLOOKUP($D$4,$D$2:$BL$18,MATCH(BT117,$D$1:$BL$1,0),FALSE)))</f>
        <v>#N/A</v>
      </c>
      <c r="BU118" s="73" t="e">
        <f>IF(BU117="None",0,SUM(VLOOKUP($D$5,$D$2:$BL$18,MATCH(BU117,$D$1:$BL$1,0),FALSE)))</f>
        <v>#N/A</v>
      </c>
      <c r="BV118" s="73" t="e">
        <f>IF(BV117="None",0,SUM(VLOOKUP($D$6,$D$2:$BL$18,MATCH(BV117,$D$1:$BL$1,0),FALSE)))</f>
        <v>#N/A</v>
      </c>
      <c r="BW118" s="73" t="e">
        <f>IF(BW117="None",0,SUM(VLOOKUP($D$7,$D$2:$BL$18,MATCH(BW117,$D$1:$BL$1,0),FALSE)))</f>
        <v>#N/A</v>
      </c>
      <c r="BX118" s="73" t="e">
        <f>IF(BX117="None",0,SUM(VLOOKUP($D$8,$D$2:$BL$18,MATCH(BX117,$D$1:$BL$1,0),FALSE)))</f>
        <v>#N/A</v>
      </c>
      <c r="BY118" s="73" t="e">
        <f>IF(BY117="None",0,SUM(VLOOKUP($D$9,$D$2:$BL$18,MATCH(BY117,$D$1:$BL$1,0),FALSE)))</f>
        <v>#N/A</v>
      </c>
      <c r="BZ118" s="73" t="e">
        <f>IF(BZ117="None",0,SUM(VLOOKUP($D$10,$D$2:$BL$18,MATCH(BZ117,$D$1:$BL$1,0),FALSE)))</f>
        <v>#N/A</v>
      </c>
      <c r="CA118" s="73" t="e">
        <f>IF(CA117="None",0,SUM(VLOOKUP($D$11,$D$2:$BL$18,MATCH(CA117,$D$1:$BL$1,0),FALSE)))</f>
        <v>#N/A</v>
      </c>
      <c r="CB118" s="73" t="e">
        <f>IF(CB117="None",0,SUM(VLOOKUP($D$12,$D$2:$BL$18,MATCH(CB117,$D$1:$BL$1,0),FALSE)))</f>
        <v>#N/A</v>
      </c>
      <c r="CC118" s="73" t="e">
        <f>IF(CC117="None",0,SUM(VLOOKUP($D$13,$D$2:$BL$18,MATCH(CC117,$D$1:$BL$1,0),FALSE)))</f>
        <v>#N/A</v>
      </c>
      <c r="CD118" s="73" t="e">
        <f>IF(CD117="None",0,SUM(VLOOKUP($D$14,$D$2:$BL$18,MATCH(CD117,$D$1:$BL$1,0),FALSE)))</f>
        <v>#N/A</v>
      </c>
      <c r="CE118" s="73" t="e">
        <f>IF(CE117="None",0,SUM(VLOOKUP($D$15,$D$2:$BL$18,MATCH(CE117,$D$1:$BL$1,0),FALSE)))</f>
        <v>#N/A</v>
      </c>
      <c r="CF118" s="73" t="e">
        <f>IF(CF117="None",0,SUM(VLOOKUP($D$16,$D$2:$BL$18,MATCH(CF117,$D$1:$BL$1,0),FALSE)))</f>
        <v>#N/A</v>
      </c>
      <c r="CG118" s="73" t="e">
        <f>IF(CG117="None",0,SUM(VLOOKUP($D$17,$D$2:$BL$18,MATCH(CG117,$D$1:$BL$1,0),FALSE)))</f>
        <v>#N/A</v>
      </c>
      <c r="CH118" s="63" t="e">
        <f>IF(CH117="None",0,SUM(VLOOKUP($D$18,$D$2:$BL$18,MATCH(CH117,$D$1:$BL$1,0),FALSE)))</f>
        <v>#N/A</v>
      </c>
      <c r="CI118" s="1" t="s">
        <v>82</v>
      </c>
      <c r="CJ118" s="68">
        <f>COUNTIF(CJ97:CJ116,"&lt;&gt;0")-10</f>
        <v>0</v>
      </c>
      <c r="CK118" s="27" t="s">
        <v>82</v>
      </c>
      <c r="CL118" s="66">
        <f>COUNTIF(CL97:CL116,"&lt;&gt;0")</f>
        <v>0</v>
      </c>
      <c r="CM118" s="67">
        <f>COUNTIF(CM97:CM116,"&lt;&gt;0")</f>
        <v>0</v>
      </c>
      <c r="CN118" s="68">
        <f>COUNTIF(CN97:CN116,"&lt;&gt;0")</f>
        <v>0</v>
      </c>
      <c r="CV118" s="1" t="s">
        <v>82</v>
      </c>
      <c r="CW118" s="68">
        <f>COUNTIF(CW97:CW116,"&lt;&gt;0")-10</f>
        <v>4</v>
      </c>
      <c r="CX118" s="27" t="s">
        <v>82</v>
      </c>
      <c r="CY118" s="66">
        <f>COUNTIF(CY97:CY116,"&lt;&gt;0")</f>
        <v>14</v>
      </c>
      <c r="CZ118" s="67">
        <f>COUNTIF(CZ97:CZ116,"&lt;&gt;0")</f>
        <v>7</v>
      </c>
      <c r="DA118" s="68">
        <f>COUNTIF(DA97:DA116,"&lt;&gt;0")</f>
        <v>1</v>
      </c>
    </row>
    <row r="119" spans="4:111" ht="16.149999999999999" thickBot="1" x14ac:dyDescent="0.55000000000000004">
      <c r="D119" s="127"/>
      <c r="E119" s="74" t="s">
        <v>68</v>
      </c>
      <c r="F119" s="67">
        <v>0</v>
      </c>
      <c r="G119" s="67">
        <v>0</v>
      </c>
      <c r="H119" s="67">
        <v>0</v>
      </c>
      <c r="I119" s="67">
        <v>0</v>
      </c>
      <c r="J119" s="67">
        <v>0</v>
      </c>
      <c r="K119" s="67">
        <v>0</v>
      </c>
      <c r="L119" s="67">
        <v>0</v>
      </c>
      <c r="M119" s="67">
        <v>0</v>
      </c>
      <c r="N119" s="67">
        <v>0</v>
      </c>
      <c r="O119" s="67">
        <v>0</v>
      </c>
      <c r="P119" s="67">
        <v>0</v>
      </c>
      <c r="Q119" s="67">
        <v>0</v>
      </c>
      <c r="R119" s="67">
        <v>0</v>
      </c>
      <c r="S119" s="67">
        <v>0</v>
      </c>
      <c r="T119" s="67">
        <v>0</v>
      </c>
      <c r="U119" s="67">
        <v>0</v>
      </c>
      <c r="V119" s="68">
        <v>0</v>
      </c>
      <c r="W119" s="71" t="s">
        <v>0</v>
      </c>
      <c r="X119" s="63">
        <f>SUM(X97:X116)</f>
        <v>17</v>
      </c>
      <c r="Y119" s="61" t="s">
        <v>0</v>
      </c>
      <c r="Z119" s="72">
        <f>SUM(Z97:Z116)</f>
        <v>85</v>
      </c>
      <c r="AA119" s="73">
        <f>SUM(AA97:AA116)</f>
        <v>17</v>
      </c>
      <c r="AB119" s="63">
        <f>SUM(AB97:AB116)</f>
        <v>1</v>
      </c>
      <c r="AJ119" s="127"/>
      <c r="AK119" s="74" t="s">
        <v>68</v>
      </c>
      <c r="AL119" s="67">
        <v>0</v>
      </c>
      <c r="AM119" s="67">
        <v>0</v>
      </c>
      <c r="AN119" s="67">
        <v>0</v>
      </c>
      <c r="AO119" s="67">
        <v>0</v>
      </c>
      <c r="AP119" s="67">
        <v>0</v>
      </c>
      <c r="AQ119" s="67">
        <v>0</v>
      </c>
      <c r="AR119" s="67">
        <v>0</v>
      </c>
      <c r="AS119" s="67">
        <v>0</v>
      </c>
      <c r="AT119" s="67">
        <v>0</v>
      </c>
      <c r="AU119" s="67">
        <v>0</v>
      </c>
      <c r="AV119" s="67">
        <v>0</v>
      </c>
      <c r="AW119" s="67">
        <v>0</v>
      </c>
      <c r="AX119" s="67">
        <v>0</v>
      </c>
      <c r="AY119" s="67">
        <v>0</v>
      </c>
      <c r="AZ119" s="67">
        <v>0</v>
      </c>
      <c r="BA119" s="67">
        <v>0</v>
      </c>
      <c r="BB119" s="68">
        <v>0</v>
      </c>
      <c r="BC119" s="71" t="s">
        <v>0</v>
      </c>
      <c r="BD119" s="63">
        <f>SUM(BD97:BD116)</f>
        <v>17</v>
      </c>
      <c r="BE119" s="61" t="s">
        <v>0</v>
      </c>
      <c r="BF119" s="72">
        <f>SUM(BF97:BF116)</f>
        <v>85</v>
      </c>
      <c r="BG119" s="73">
        <f>SUM(BG97:BG116)</f>
        <v>17</v>
      </c>
      <c r="BH119" s="63">
        <f>SUM(BH97:BH116)</f>
        <v>1</v>
      </c>
      <c r="BP119" s="95"/>
      <c r="BQ119" s="74" t="s">
        <v>68</v>
      </c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8"/>
      <c r="CI119" s="71" t="s">
        <v>0</v>
      </c>
      <c r="CJ119" s="63">
        <f>SUM(CJ97:CJ116)</f>
        <v>0</v>
      </c>
      <c r="CK119" s="61" t="s">
        <v>0</v>
      </c>
      <c r="CL119" s="72">
        <f>SUM(CL97:CL116)</f>
        <v>0</v>
      </c>
      <c r="CM119" s="73">
        <f>SUM(CM97:CM116)</f>
        <v>0</v>
      </c>
      <c r="CN119" s="63">
        <f>SUM(CN97:CN116)</f>
        <v>0</v>
      </c>
      <c r="CV119" s="71" t="s">
        <v>0</v>
      </c>
      <c r="CW119" s="63">
        <f>SUM(CW97:CW116)</f>
        <v>34</v>
      </c>
      <c r="CX119" s="61" t="s">
        <v>0</v>
      </c>
      <c r="CY119" s="72">
        <f>SUM(CY97:CY116)</f>
        <v>170</v>
      </c>
      <c r="CZ119" s="73">
        <f>SUM(CZ97:CZ116)</f>
        <v>34</v>
      </c>
      <c r="DA119" s="63">
        <f>SUM(DA97:DA116)</f>
        <v>2</v>
      </c>
    </row>
    <row r="120" spans="4:111" ht="16.149999999999999" thickBot="1" x14ac:dyDescent="0.55000000000000004">
      <c r="D120" s="127"/>
      <c r="E120" s="82" t="s">
        <v>58</v>
      </c>
      <c r="F120" s="73">
        <f t="shared" ref="F120" si="385">SUM(F119*-10)</f>
        <v>0</v>
      </c>
      <c r="G120" s="73">
        <f t="shared" ref="G120" si="386">SUM(G119*-10)</f>
        <v>0</v>
      </c>
      <c r="H120" s="73">
        <f t="shared" ref="H120" si="387">SUM(H119*-10)</f>
        <v>0</v>
      </c>
      <c r="I120" s="73">
        <f t="shared" ref="I120" si="388">SUM(I119*-10)</f>
        <v>0</v>
      </c>
      <c r="J120" s="73">
        <f t="shared" ref="J120" si="389">SUM(J119*-10)</f>
        <v>0</v>
      </c>
      <c r="K120" s="73">
        <f t="shared" ref="K120" si="390">SUM(K119*-10)</f>
        <v>0</v>
      </c>
      <c r="L120" s="73">
        <f t="shared" ref="L120" si="391">SUM(L119*-10)</f>
        <v>0</v>
      </c>
      <c r="M120" s="73">
        <f t="shared" ref="M120" si="392">SUM(M119*-10)</f>
        <v>0</v>
      </c>
      <c r="N120" s="73">
        <f t="shared" ref="N120" si="393">SUM(N119*-10)</f>
        <v>0</v>
      </c>
      <c r="O120" s="73">
        <f t="shared" ref="O120" si="394">SUM(O119*-10)</f>
        <v>0</v>
      </c>
      <c r="P120" s="73">
        <f t="shared" ref="P120" si="395">SUM(P119*-10)</f>
        <v>0</v>
      </c>
      <c r="Q120" s="73">
        <f t="shared" ref="Q120" si="396">SUM(Q119*-10)</f>
        <v>0</v>
      </c>
      <c r="R120" s="73">
        <f t="shared" ref="R120" si="397">SUM(R119*-10)</f>
        <v>0</v>
      </c>
      <c r="S120" s="73">
        <f t="shared" ref="S120" si="398">SUM(S119*-10)</f>
        <v>0</v>
      </c>
      <c r="T120" s="73">
        <f t="shared" ref="T120" si="399">SUM(T119*-10)</f>
        <v>0</v>
      </c>
      <c r="U120" s="73">
        <f t="shared" ref="U120" si="400">SUM(U119*-10)</f>
        <v>0</v>
      </c>
      <c r="V120" s="63">
        <f t="shared" ref="V120" si="401">SUM(V119*-10)</f>
        <v>0</v>
      </c>
      <c r="AJ120" s="127"/>
      <c r="AK120" s="82" t="s">
        <v>58</v>
      </c>
      <c r="AL120" s="73">
        <f t="shared" ref="AL120" si="402">SUM(AL119*-10)</f>
        <v>0</v>
      </c>
      <c r="AM120" s="73">
        <f t="shared" ref="AM120" si="403">SUM(AM119*-10)</f>
        <v>0</v>
      </c>
      <c r="AN120" s="73">
        <f t="shared" ref="AN120" si="404">SUM(AN119*-10)</f>
        <v>0</v>
      </c>
      <c r="AO120" s="73">
        <f t="shared" ref="AO120" si="405">SUM(AO119*-10)</f>
        <v>0</v>
      </c>
      <c r="AP120" s="73">
        <f t="shared" ref="AP120" si="406">SUM(AP119*-10)</f>
        <v>0</v>
      </c>
      <c r="AQ120" s="73">
        <f t="shared" ref="AQ120" si="407">SUM(AQ119*-10)</f>
        <v>0</v>
      </c>
      <c r="AR120" s="73">
        <f t="shared" ref="AR120" si="408">SUM(AR119*-10)</f>
        <v>0</v>
      </c>
      <c r="AS120" s="73">
        <f t="shared" ref="AS120" si="409">SUM(AS119*-10)</f>
        <v>0</v>
      </c>
      <c r="AT120" s="73">
        <f t="shared" ref="AT120" si="410">SUM(AT119*-10)</f>
        <v>0</v>
      </c>
      <c r="AU120" s="73">
        <f t="shared" ref="AU120" si="411">SUM(AU119*-10)</f>
        <v>0</v>
      </c>
      <c r="AV120" s="73">
        <f t="shared" ref="AV120" si="412">SUM(AV119*-10)</f>
        <v>0</v>
      </c>
      <c r="AW120" s="73">
        <f t="shared" ref="AW120" si="413">SUM(AW119*-10)</f>
        <v>0</v>
      </c>
      <c r="AX120" s="73">
        <f t="shared" ref="AX120" si="414">SUM(AX119*-10)</f>
        <v>0</v>
      </c>
      <c r="AY120" s="73">
        <f t="shared" ref="AY120" si="415">SUM(AY119*-10)</f>
        <v>0</v>
      </c>
      <c r="AZ120" s="73">
        <f t="shared" ref="AZ120" si="416">SUM(AZ119*-10)</f>
        <v>0</v>
      </c>
      <c r="BA120" s="73">
        <f t="shared" ref="BA120" si="417">SUM(BA119*-10)</f>
        <v>0</v>
      </c>
      <c r="BB120" s="63">
        <f t="shared" ref="BB120" si="418">SUM(BB119*-10)</f>
        <v>0</v>
      </c>
      <c r="BP120" s="95"/>
      <c r="BQ120" s="82" t="s">
        <v>58</v>
      </c>
      <c r="BR120" s="73">
        <f t="shared" ref="BR120" si="419">SUM(BR119*-10)</f>
        <v>0</v>
      </c>
      <c r="BS120" s="73">
        <f t="shared" ref="BS120" si="420">SUM(BS119*-10)</f>
        <v>0</v>
      </c>
      <c r="BT120" s="73">
        <f t="shared" ref="BT120" si="421">SUM(BT119*-10)</f>
        <v>0</v>
      </c>
      <c r="BU120" s="73">
        <f t="shared" ref="BU120" si="422">SUM(BU119*-10)</f>
        <v>0</v>
      </c>
      <c r="BV120" s="73">
        <f t="shared" ref="BV120" si="423">SUM(BV119*-10)</f>
        <v>0</v>
      </c>
      <c r="BW120" s="73">
        <f t="shared" ref="BW120" si="424">SUM(BW119*-10)</f>
        <v>0</v>
      </c>
      <c r="BX120" s="73">
        <f t="shared" ref="BX120" si="425">SUM(BX119*-10)</f>
        <v>0</v>
      </c>
      <c r="BY120" s="73">
        <f t="shared" ref="BY120" si="426">SUM(BY119*-10)</f>
        <v>0</v>
      </c>
      <c r="BZ120" s="73">
        <f t="shared" ref="BZ120" si="427">SUM(BZ119*-10)</f>
        <v>0</v>
      </c>
      <c r="CA120" s="73">
        <f t="shared" ref="CA120" si="428">SUM(CA119*-10)</f>
        <v>0</v>
      </c>
      <c r="CB120" s="73">
        <f t="shared" ref="CB120" si="429">SUM(CB119*-10)</f>
        <v>0</v>
      </c>
      <c r="CC120" s="73">
        <f t="shared" ref="CC120" si="430">SUM(CC119*-10)</f>
        <v>0</v>
      </c>
      <c r="CD120" s="73">
        <f t="shared" ref="CD120" si="431">SUM(CD119*-10)</f>
        <v>0</v>
      </c>
      <c r="CE120" s="73">
        <f t="shared" ref="CE120" si="432">SUM(CE119*-10)</f>
        <v>0</v>
      </c>
      <c r="CF120" s="73">
        <f t="shared" ref="CF120" si="433">SUM(CF119*-10)</f>
        <v>0</v>
      </c>
      <c r="CG120" s="73">
        <f t="shared" ref="CG120" si="434">SUM(CG119*-10)</f>
        <v>0</v>
      </c>
      <c r="CH120" s="63">
        <f t="shared" ref="CH120" si="435">SUM(CH119*-10)</f>
        <v>0</v>
      </c>
    </row>
    <row r="121" spans="4:111" ht="16.149999999999999" thickBot="1" x14ac:dyDescent="0.55000000000000004">
      <c r="D121" s="127"/>
      <c r="E121" s="74" t="s">
        <v>69</v>
      </c>
      <c r="F121" s="67">
        <f t="shared" ref="F121:V121" si="436">SUM(F98+F101+F104+F107+F110+F113+F116+(2*F118)+F120)</f>
        <v>75</v>
      </c>
      <c r="G121" s="67">
        <f t="shared" si="436"/>
        <v>197</v>
      </c>
      <c r="H121" s="67">
        <f t="shared" si="436"/>
        <v>159</v>
      </c>
      <c r="I121" s="67">
        <f t="shared" si="436"/>
        <v>151</v>
      </c>
      <c r="J121" s="67">
        <f t="shared" si="436"/>
        <v>255</v>
      </c>
      <c r="K121" s="67">
        <f t="shared" si="436"/>
        <v>150</v>
      </c>
      <c r="L121" s="67">
        <f t="shared" si="436"/>
        <v>147</v>
      </c>
      <c r="M121" s="67">
        <f t="shared" si="436"/>
        <v>169</v>
      </c>
      <c r="N121" s="67">
        <f t="shared" si="436"/>
        <v>39</v>
      </c>
      <c r="O121" s="67">
        <f t="shared" si="436"/>
        <v>95</v>
      </c>
      <c r="P121" s="67">
        <f t="shared" si="436"/>
        <v>202</v>
      </c>
      <c r="Q121" s="67">
        <f t="shared" si="436"/>
        <v>98</v>
      </c>
      <c r="R121" s="67">
        <f t="shared" si="436"/>
        <v>123</v>
      </c>
      <c r="S121" s="67">
        <f t="shared" si="436"/>
        <v>133</v>
      </c>
      <c r="T121" s="67">
        <f t="shared" si="436"/>
        <v>127</v>
      </c>
      <c r="U121" s="67">
        <f t="shared" si="436"/>
        <v>161</v>
      </c>
      <c r="V121" s="68">
        <f t="shared" si="436"/>
        <v>116</v>
      </c>
      <c r="AJ121" s="127"/>
      <c r="AK121" s="74" t="s">
        <v>69</v>
      </c>
      <c r="AL121" s="67">
        <f t="shared" ref="AL121:BB121" si="437">SUM(AL98+AL101+AL104+AL107+AL110+AL113+AL116+(2*AL118)+AL120)</f>
        <v>4</v>
      </c>
      <c r="AM121" s="67">
        <f t="shared" si="437"/>
        <v>99</v>
      </c>
      <c r="AN121" s="67">
        <f t="shared" si="437"/>
        <v>127</v>
      </c>
      <c r="AO121" s="67">
        <f t="shared" si="437"/>
        <v>149</v>
      </c>
      <c r="AP121" s="67">
        <f t="shared" si="437"/>
        <v>235</v>
      </c>
      <c r="AQ121" s="67">
        <f t="shared" si="437"/>
        <v>147</v>
      </c>
      <c r="AR121" s="67">
        <f t="shared" si="437"/>
        <v>58</v>
      </c>
      <c r="AS121" s="67">
        <f t="shared" si="437"/>
        <v>66</v>
      </c>
      <c r="AT121" s="67">
        <f t="shared" si="437"/>
        <v>83</v>
      </c>
      <c r="AU121" s="67">
        <f t="shared" si="437"/>
        <v>152</v>
      </c>
      <c r="AV121" s="67">
        <f t="shared" si="437"/>
        <v>146</v>
      </c>
      <c r="AW121" s="67">
        <f t="shared" si="437"/>
        <v>116</v>
      </c>
      <c r="AX121" s="67">
        <f t="shared" si="437"/>
        <v>116</v>
      </c>
      <c r="AY121" s="67">
        <f t="shared" si="437"/>
        <v>42</v>
      </c>
      <c r="AZ121" s="67">
        <f t="shared" si="437"/>
        <v>152</v>
      </c>
      <c r="BA121" s="67">
        <f t="shared" si="437"/>
        <v>31</v>
      </c>
      <c r="BB121" s="68">
        <f t="shared" si="437"/>
        <v>112</v>
      </c>
      <c r="BP121" s="95"/>
      <c r="BQ121" s="74" t="s">
        <v>69</v>
      </c>
      <c r="BR121" s="67" t="e">
        <f t="shared" ref="BR121:CH121" si="438">SUM(BR98+BR101+BR104+BR107+BR110+BR113+BR116+(2*BR118)+BR120)</f>
        <v>#N/A</v>
      </c>
      <c r="BS121" s="67" t="e">
        <f t="shared" si="438"/>
        <v>#N/A</v>
      </c>
      <c r="BT121" s="67" t="e">
        <f t="shared" si="438"/>
        <v>#N/A</v>
      </c>
      <c r="BU121" s="67" t="e">
        <f t="shared" si="438"/>
        <v>#N/A</v>
      </c>
      <c r="BV121" s="67" t="e">
        <f t="shared" si="438"/>
        <v>#N/A</v>
      </c>
      <c r="BW121" s="67" t="e">
        <f t="shared" si="438"/>
        <v>#N/A</v>
      </c>
      <c r="BX121" s="67" t="e">
        <f t="shared" si="438"/>
        <v>#N/A</v>
      </c>
      <c r="BY121" s="67" t="e">
        <f t="shared" si="438"/>
        <v>#N/A</v>
      </c>
      <c r="BZ121" s="67" t="e">
        <f t="shared" si="438"/>
        <v>#N/A</v>
      </c>
      <c r="CA121" s="67" t="e">
        <f t="shared" si="438"/>
        <v>#N/A</v>
      </c>
      <c r="CB121" s="67" t="e">
        <f t="shared" si="438"/>
        <v>#N/A</v>
      </c>
      <c r="CC121" s="67" t="e">
        <f t="shared" si="438"/>
        <v>#N/A</v>
      </c>
      <c r="CD121" s="67" t="e">
        <f t="shared" si="438"/>
        <v>#N/A</v>
      </c>
      <c r="CE121" s="67" t="e">
        <f t="shared" si="438"/>
        <v>#N/A</v>
      </c>
      <c r="CF121" s="67" t="e">
        <f t="shared" si="438"/>
        <v>#N/A</v>
      </c>
      <c r="CG121" s="67" t="e">
        <f t="shared" si="438"/>
        <v>#N/A</v>
      </c>
      <c r="CH121" s="68" t="e">
        <f t="shared" si="438"/>
        <v>#N/A</v>
      </c>
      <c r="CI121" s="64" t="s">
        <v>54</v>
      </c>
      <c r="CJ121" s="27" t="str">
        <f>$D$2</f>
        <v>Austria</v>
      </c>
      <c r="CK121" s="80" t="str">
        <f>$D$3</f>
        <v>Styria</v>
      </c>
      <c r="CL121" s="80" t="str">
        <f>$D$4</f>
        <v>Hungary</v>
      </c>
      <c r="CM121" s="80" t="str">
        <f>$D$5</f>
        <v>Great Britain</v>
      </c>
      <c r="CN121" s="80" t="str">
        <f>$D$6</f>
        <v>70th Anniversary</v>
      </c>
      <c r="CO121" s="80" t="str">
        <f>$D$7</f>
        <v>Spain</v>
      </c>
      <c r="CP121" s="80" t="str">
        <f>$D$8</f>
        <v>Belgium</v>
      </c>
      <c r="CQ121" s="80" t="str">
        <f>$D$9</f>
        <v>Monza</v>
      </c>
      <c r="CR121" s="80" t="str">
        <f>$D$10</f>
        <v>Tuscany</v>
      </c>
      <c r="CS121" s="80" t="str">
        <f>$D$11</f>
        <v>Russia</v>
      </c>
      <c r="CT121" s="80" t="str">
        <f>$D$12</f>
        <v>Eifel</v>
      </c>
      <c r="CU121" s="80" t="str">
        <f>$D$13</f>
        <v>Portugal</v>
      </c>
      <c r="CV121" s="80" t="str">
        <f>$D$14</f>
        <v>Romagna</v>
      </c>
      <c r="CW121" s="80" t="str">
        <f>$D$15</f>
        <v>Turkey</v>
      </c>
      <c r="CX121" s="80" t="str">
        <f>$D$16</f>
        <v>Bahrain</v>
      </c>
      <c r="CY121" s="80" t="str">
        <f>$D$17</f>
        <v>Sakhir</v>
      </c>
      <c r="CZ121" s="74" t="str">
        <f>$D$18</f>
        <v>Abu Dhabi</v>
      </c>
    </row>
    <row r="122" spans="4:111" ht="16.149999999999999" thickBot="1" x14ac:dyDescent="0.55000000000000004">
      <c r="D122" s="128"/>
      <c r="E122" s="82" t="s">
        <v>70</v>
      </c>
      <c r="F122" s="73">
        <f>F121</f>
        <v>75</v>
      </c>
      <c r="G122" s="73">
        <f>SUM(F122+G121)</f>
        <v>272</v>
      </c>
      <c r="H122" s="73">
        <f t="shared" ref="H122" si="439">SUM(G122+H121)</f>
        <v>431</v>
      </c>
      <c r="I122" s="73">
        <f t="shared" ref="I122" si="440">SUM(H122+I121)</f>
        <v>582</v>
      </c>
      <c r="J122" s="73">
        <f t="shared" ref="J122" si="441">SUM(I122+J121)</f>
        <v>837</v>
      </c>
      <c r="K122" s="73">
        <f t="shared" ref="K122" si="442">SUM(J122+K121)</f>
        <v>987</v>
      </c>
      <c r="L122" s="73">
        <f t="shared" ref="L122" si="443">SUM(K122+L121)</f>
        <v>1134</v>
      </c>
      <c r="M122" s="73">
        <f t="shared" ref="M122" si="444">SUM(L122+M121)</f>
        <v>1303</v>
      </c>
      <c r="N122" s="73">
        <f t="shared" ref="N122" si="445">SUM(M122+N121)</f>
        <v>1342</v>
      </c>
      <c r="O122" s="73">
        <f t="shared" ref="O122" si="446">SUM(N122+O121)</f>
        <v>1437</v>
      </c>
      <c r="P122" s="73">
        <f t="shared" ref="P122" si="447">SUM(O122+P121)</f>
        <v>1639</v>
      </c>
      <c r="Q122" s="73">
        <f t="shared" ref="Q122" si="448">SUM(P122+Q121)</f>
        <v>1737</v>
      </c>
      <c r="R122" s="73">
        <f t="shared" ref="R122" si="449">SUM(Q122+R121)</f>
        <v>1860</v>
      </c>
      <c r="S122" s="73">
        <f t="shared" ref="S122" si="450">SUM(R122+S121)</f>
        <v>1993</v>
      </c>
      <c r="T122" s="73">
        <f t="shared" ref="T122" si="451">SUM(S122+T121)</f>
        <v>2120</v>
      </c>
      <c r="U122" s="73">
        <f t="shared" ref="U122" si="452">SUM(T122+U121)</f>
        <v>2281</v>
      </c>
      <c r="V122" s="63">
        <f t="shared" ref="V122" si="453">SUM(U122+V121)</f>
        <v>2397</v>
      </c>
      <c r="AJ122" s="128"/>
      <c r="AK122" s="82" t="s">
        <v>70</v>
      </c>
      <c r="AL122" s="73">
        <f>AL121</f>
        <v>4</v>
      </c>
      <c r="AM122" s="73">
        <f>SUM(AL122+AM121)</f>
        <v>103</v>
      </c>
      <c r="AN122" s="73">
        <f t="shared" ref="AN122" si="454">SUM(AM122+AN121)</f>
        <v>230</v>
      </c>
      <c r="AO122" s="73">
        <f t="shared" ref="AO122" si="455">SUM(AN122+AO121)</f>
        <v>379</v>
      </c>
      <c r="AP122" s="73">
        <f t="shared" ref="AP122" si="456">SUM(AO122+AP121)</f>
        <v>614</v>
      </c>
      <c r="AQ122" s="73">
        <f t="shared" ref="AQ122" si="457">SUM(AP122+AQ121)</f>
        <v>761</v>
      </c>
      <c r="AR122" s="73">
        <f t="shared" ref="AR122" si="458">SUM(AQ122+AR121)</f>
        <v>819</v>
      </c>
      <c r="AS122" s="73">
        <f t="shared" ref="AS122" si="459">SUM(AR122+AS121)</f>
        <v>885</v>
      </c>
      <c r="AT122" s="73">
        <f t="shared" ref="AT122" si="460">SUM(AS122+AT121)</f>
        <v>968</v>
      </c>
      <c r="AU122" s="73">
        <f t="shared" ref="AU122" si="461">SUM(AT122+AU121)</f>
        <v>1120</v>
      </c>
      <c r="AV122" s="73">
        <f t="shared" ref="AV122" si="462">SUM(AU122+AV121)</f>
        <v>1266</v>
      </c>
      <c r="AW122" s="73">
        <f t="shared" ref="AW122" si="463">SUM(AV122+AW121)</f>
        <v>1382</v>
      </c>
      <c r="AX122" s="73">
        <f t="shared" ref="AX122" si="464">SUM(AW122+AX121)</f>
        <v>1498</v>
      </c>
      <c r="AY122" s="73">
        <f t="shared" ref="AY122" si="465">SUM(AX122+AY121)</f>
        <v>1540</v>
      </c>
      <c r="AZ122" s="73">
        <f t="shared" ref="AZ122" si="466">SUM(AY122+AZ121)</f>
        <v>1692</v>
      </c>
      <c r="BA122" s="73">
        <f t="shared" ref="BA122" si="467">SUM(AZ122+BA121)</f>
        <v>1723</v>
      </c>
      <c r="BB122" s="63">
        <f t="shared" ref="BB122" si="468">SUM(BA122+BB121)</f>
        <v>1835</v>
      </c>
      <c r="BP122" s="96"/>
      <c r="BQ122" s="82" t="s">
        <v>70</v>
      </c>
      <c r="BR122" s="73" t="e">
        <f>BR121</f>
        <v>#N/A</v>
      </c>
      <c r="BS122" s="73" t="e">
        <f>SUM(BR122+BS121)</f>
        <v>#N/A</v>
      </c>
      <c r="BT122" s="73" t="e">
        <f t="shared" ref="BT122" si="469">SUM(BS122+BT121)</f>
        <v>#N/A</v>
      </c>
      <c r="BU122" s="73" t="e">
        <f t="shared" ref="BU122" si="470">SUM(BT122+BU121)</f>
        <v>#N/A</v>
      </c>
      <c r="BV122" s="73" t="e">
        <f t="shared" ref="BV122" si="471">SUM(BU122+BV121)</f>
        <v>#N/A</v>
      </c>
      <c r="BW122" s="73" t="e">
        <f t="shared" ref="BW122" si="472">SUM(BV122+BW121)</f>
        <v>#N/A</v>
      </c>
      <c r="BX122" s="73" t="e">
        <f t="shared" ref="BX122" si="473">SUM(BW122+BX121)</f>
        <v>#N/A</v>
      </c>
      <c r="BY122" s="73" t="e">
        <f t="shared" ref="BY122" si="474">SUM(BX122+BY121)</f>
        <v>#N/A</v>
      </c>
      <c r="BZ122" s="73" t="e">
        <f t="shared" ref="BZ122" si="475">SUM(BY122+BZ121)</f>
        <v>#N/A</v>
      </c>
      <c r="CA122" s="73" t="e">
        <f t="shared" ref="CA122" si="476">SUM(BZ122+CA121)</f>
        <v>#N/A</v>
      </c>
      <c r="CB122" s="73" t="e">
        <f t="shared" ref="CB122" si="477">SUM(CA122+CB121)</f>
        <v>#N/A</v>
      </c>
      <c r="CC122" s="73" t="e">
        <f t="shared" ref="CC122" si="478">SUM(CB122+CC121)</f>
        <v>#N/A</v>
      </c>
      <c r="CD122" s="73" t="e">
        <f t="shared" ref="CD122" si="479">SUM(CC122+CD121)</f>
        <v>#N/A</v>
      </c>
      <c r="CE122" s="73" t="e">
        <f t="shared" ref="CE122" si="480">SUM(CD122+CE121)</f>
        <v>#N/A</v>
      </c>
      <c r="CF122" s="73" t="e">
        <f t="shared" ref="CF122" si="481">SUM(CE122+CF121)</f>
        <v>#N/A</v>
      </c>
      <c r="CG122" s="73" t="e">
        <f t="shared" ref="CG122" si="482">SUM(CF122+CG121)</f>
        <v>#N/A</v>
      </c>
      <c r="CH122" s="63" t="e">
        <f t="shared" ref="CH122" si="483">SUM(CG122+CH121)</f>
        <v>#N/A</v>
      </c>
      <c r="CI122" s="109" t="str">
        <f>$D97</f>
        <v>Matty Jones</v>
      </c>
      <c r="CJ122" s="106" t="s">
        <v>85</v>
      </c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178"/>
    </row>
    <row r="123" spans="4:111" ht="16.149999999999999" thickBot="1" x14ac:dyDescent="0.55000000000000004">
      <c r="D123" s="128"/>
      <c r="E123" s="74" t="s">
        <v>71</v>
      </c>
      <c r="F123" s="67">
        <f>SUM(F121/6)</f>
        <v>12.5</v>
      </c>
      <c r="G123" s="67">
        <f t="shared" ref="G123:V123" si="484">SUM(G121/6)</f>
        <v>32.833333333333336</v>
      </c>
      <c r="H123" s="67">
        <f t="shared" si="484"/>
        <v>26.5</v>
      </c>
      <c r="I123" s="67">
        <f t="shared" si="484"/>
        <v>25.166666666666668</v>
      </c>
      <c r="J123" s="67">
        <f t="shared" si="484"/>
        <v>42.5</v>
      </c>
      <c r="K123" s="67">
        <f t="shared" si="484"/>
        <v>25</v>
      </c>
      <c r="L123" s="67">
        <f t="shared" si="484"/>
        <v>24.5</v>
      </c>
      <c r="M123" s="67">
        <f t="shared" si="484"/>
        <v>28.166666666666668</v>
      </c>
      <c r="N123" s="67">
        <f t="shared" si="484"/>
        <v>6.5</v>
      </c>
      <c r="O123" s="67">
        <f t="shared" si="484"/>
        <v>15.833333333333334</v>
      </c>
      <c r="P123" s="67">
        <f t="shared" si="484"/>
        <v>33.666666666666664</v>
      </c>
      <c r="Q123" s="67">
        <f t="shared" si="484"/>
        <v>16.333333333333332</v>
      </c>
      <c r="R123" s="67">
        <f t="shared" si="484"/>
        <v>20.5</v>
      </c>
      <c r="S123" s="67">
        <f t="shared" si="484"/>
        <v>22.166666666666668</v>
      </c>
      <c r="T123" s="67">
        <f t="shared" si="484"/>
        <v>21.166666666666668</v>
      </c>
      <c r="U123" s="67">
        <f t="shared" si="484"/>
        <v>26.833333333333332</v>
      </c>
      <c r="V123" s="68">
        <f t="shared" si="484"/>
        <v>19.333333333333332</v>
      </c>
      <c r="AJ123" s="128"/>
      <c r="AK123" s="74" t="s">
        <v>71</v>
      </c>
      <c r="AL123" s="67">
        <f>SUM(AL121/6)</f>
        <v>0.66666666666666663</v>
      </c>
      <c r="AM123" s="67">
        <f t="shared" ref="AM123:BB123" si="485">SUM(AM121/6)</f>
        <v>16.5</v>
      </c>
      <c r="AN123" s="67">
        <f t="shared" si="485"/>
        <v>21.166666666666668</v>
      </c>
      <c r="AO123" s="67">
        <f t="shared" si="485"/>
        <v>24.833333333333332</v>
      </c>
      <c r="AP123" s="67">
        <f t="shared" si="485"/>
        <v>39.166666666666664</v>
      </c>
      <c r="AQ123" s="67">
        <f t="shared" si="485"/>
        <v>24.5</v>
      </c>
      <c r="AR123" s="67">
        <f t="shared" si="485"/>
        <v>9.6666666666666661</v>
      </c>
      <c r="AS123" s="67">
        <f t="shared" si="485"/>
        <v>11</v>
      </c>
      <c r="AT123" s="67">
        <f t="shared" si="485"/>
        <v>13.833333333333334</v>
      </c>
      <c r="AU123" s="67">
        <f t="shared" si="485"/>
        <v>25.333333333333332</v>
      </c>
      <c r="AV123" s="67">
        <f t="shared" si="485"/>
        <v>24.333333333333332</v>
      </c>
      <c r="AW123" s="67">
        <f t="shared" si="485"/>
        <v>19.333333333333332</v>
      </c>
      <c r="AX123" s="67">
        <f t="shared" si="485"/>
        <v>19.333333333333332</v>
      </c>
      <c r="AY123" s="67">
        <f t="shared" si="485"/>
        <v>7</v>
      </c>
      <c r="AZ123" s="67">
        <f t="shared" si="485"/>
        <v>25.333333333333332</v>
      </c>
      <c r="BA123" s="67">
        <f t="shared" si="485"/>
        <v>5.166666666666667</v>
      </c>
      <c r="BB123" s="68">
        <f t="shared" si="485"/>
        <v>18.666666666666668</v>
      </c>
      <c r="BP123" s="96"/>
      <c r="BQ123" s="74" t="s">
        <v>71</v>
      </c>
      <c r="BR123" s="67" t="e">
        <f>SUM(BR121/6)</f>
        <v>#N/A</v>
      </c>
      <c r="BS123" s="67" t="e">
        <f t="shared" ref="BS123:CH123" si="486">SUM(BS121/6)</f>
        <v>#N/A</v>
      </c>
      <c r="BT123" s="67" t="e">
        <f t="shared" si="486"/>
        <v>#N/A</v>
      </c>
      <c r="BU123" s="67" t="e">
        <f t="shared" si="486"/>
        <v>#N/A</v>
      </c>
      <c r="BV123" s="67" t="e">
        <f t="shared" si="486"/>
        <v>#N/A</v>
      </c>
      <c r="BW123" s="67" t="e">
        <f t="shared" si="486"/>
        <v>#N/A</v>
      </c>
      <c r="BX123" s="67" t="e">
        <f t="shared" si="486"/>
        <v>#N/A</v>
      </c>
      <c r="BY123" s="67" t="e">
        <f t="shared" si="486"/>
        <v>#N/A</v>
      </c>
      <c r="BZ123" s="67" t="e">
        <f t="shared" si="486"/>
        <v>#N/A</v>
      </c>
      <c r="CA123" s="67" t="e">
        <f t="shared" si="486"/>
        <v>#N/A</v>
      </c>
      <c r="CB123" s="67" t="e">
        <f t="shared" si="486"/>
        <v>#N/A</v>
      </c>
      <c r="CC123" s="67" t="e">
        <f t="shared" si="486"/>
        <v>#N/A</v>
      </c>
      <c r="CD123" s="67" t="e">
        <f t="shared" si="486"/>
        <v>#N/A</v>
      </c>
      <c r="CE123" s="67" t="e">
        <f t="shared" si="486"/>
        <v>#N/A</v>
      </c>
      <c r="CF123" s="67" t="e">
        <f t="shared" si="486"/>
        <v>#N/A</v>
      </c>
      <c r="CG123" s="67" t="e">
        <f t="shared" si="486"/>
        <v>#N/A</v>
      </c>
      <c r="CH123" s="68" t="e">
        <f t="shared" si="486"/>
        <v>#N/A</v>
      </c>
      <c r="CI123" s="109" t="s">
        <v>126</v>
      </c>
      <c r="CJ123" s="72">
        <f>AVERAGE(CJ125,CJ127)</f>
        <v>39.5</v>
      </c>
      <c r="CK123" s="73">
        <f t="shared" ref="CK123:CZ123" si="487">AVERAGE(CK125,CK127)</f>
        <v>187.5</v>
      </c>
      <c r="CL123" s="73">
        <f t="shared" si="487"/>
        <v>330.5</v>
      </c>
      <c r="CM123" s="73">
        <f t="shared" si="487"/>
        <v>480.5</v>
      </c>
      <c r="CN123" s="73">
        <f t="shared" si="487"/>
        <v>725.5</v>
      </c>
      <c r="CO123" s="73">
        <f t="shared" si="487"/>
        <v>874</v>
      </c>
      <c r="CP123" s="73">
        <f t="shared" si="487"/>
        <v>976.5</v>
      </c>
      <c r="CQ123" s="73">
        <f t="shared" si="487"/>
        <v>1094</v>
      </c>
      <c r="CR123" s="73">
        <f t="shared" si="487"/>
        <v>1155</v>
      </c>
      <c r="CS123" s="73">
        <f t="shared" si="487"/>
        <v>1278.5</v>
      </c>
      <c r="CT123" s="73">
        <f t="shared" si="487"/>
        <v>1452.5</v>
      </c>
      <c r="CU123" s="73">
        <f t="shared" si="487"/>
        <v>1559.5</v>
      </c>
      <c r="CV123" s="73">
        <f t="shared" si="487"/>
        <v>1679</v>
      </c>
      <c r="CW123" s="73">
        <f t="shared" si="487"/>
        <v>1766.5</v>
      </c>
      <c r="CX123" s="73">
        <f t="shared" si="487"/>
        <v>1906</v>
      </c>
      <c r="CY123" s="73">
        <f t="shared" si="487"/>
        <v>2002</v>
      </c>
      <c r="CZ123" s="63">
        <f t="shared" si="487"/>
        <v>2116</v>
      </c>
    </row>
    <row r="124" spans="4:111" ht="15.75" x14ac:dyDescent="0.5">
      <c r="D124" s="128"/>
      <c r="E124" s="81" t="s">
        <v>72</v>
      </c>
      <c r="F124" s="26">
        <f>SUM(F122/1)</f>
        <v>75</v>
      </c>
      <c r="G124" s="26">
        <f>SUM(G122/2)</f>
        <v>136</v>
      </c>
      <c r="H124" s="26">
        <f>SUM(H122/3)</f>
        <v>143.66666666666666</v>
      </c>
      <c r="I124" s="26">
        <f>SUM(I122/4)</f>
        <v>145.5</v>
      </c>
      <c r="J124" s="26">
        <f>SUM(J122/5)</f>
        <v>167.4</v>
      </c>
      <c r="K124" s="26">
        <f>SUM(K122/6)</f>
        <v>164.5</v>
      </c>
      <c r="L124" s="26">
        <f>SUM(L122/7)</f>
        <v>162</v>
      </c>
      <c r="M124" s="26">
        <f>SUM(M122/8)</f>
        <v>162.875</v>
      </c>
      <c r="N124" s="26">
        <f>SUM(N122/9)</f>
        <v>149.11111111111111</v>
      </c>
      <c r="O124" s="26">
        <f>SUM(O122/10)</f>
        <v>143.69999999999999</v>
      </c>
      <c r="P124" s="26">
        <f>SUM(P122/11)</f>
        <v>149</v>
      </c>
      <c r="Q124" s="26">
        <f>SUM(Q122/12)</f>
        <v>144.75</v>
      </c>
      <c r="R124" s="26">
        <f>SUM(R122/13)</f>
        <v>143.07692307692307</v>
      </c>
      <c r="S124" s="26">
        <f>SUM(S122/14)</f>
        <v>142.35714285714286</v>
      </c>
      <c r="T124" s="26">
        <f>SUM(T122/15)</f>
        <v>141.33333333333334</v>
      </c>
      <c r="U124" s="26">
        <f>SUM(U122/16)</f>
        <v>142.5625</v>
      </c>
      <c r="V124" s="29">
        <f>SUM(V122/17)</f>
        <v>141</v>
      </c>
      <c r="AJ124" s="128"/>
      <c r="AK124" s="81" t="s">
        <v>72</v>
      </c>
      <c r="AL124" s="26">
        <f>SUM(AL122/1)</f>
        <v>4</v>
      </c>
      <c r="AM124" s="26">
        <f>SUM(AM122/2)</f>
        <v>51.5</v>
      </c>
      <c r="AN124" s="26">
        <f>SUM(AN122/3)</f>
        <v>76.666666666666671</v>
      </c>
      <c r="AO124" s="26">
        <f>SUM(AO122/4)</f>
        <v>94.75</v>
      </c>
      <c r="AP124" s="26">
        <f>SUM(AP122/5)</f>
        <v>122.8</v>
      </c>
      <c r="AQ124" s="26">
        <f>SUM(AQ122/6)</f>
        <v>126.83333333333333</v>
      </c>
      <c r="AR124" s="26">
        <f>SUM(AR122/7)</f>
        <v>117</v>
      </c>
      <c r="AS124" s="26">
        <f>SUM(AS122/8)</f>
        <v>110.625</v>
      </c>
      <c r="AT124" s="26">
        <f>SUM(AT122/9)</f>
        <v>107.55555555555556</v>
      </c>
      <c r="AU124" s="26">
        <f>SUM(AU122/10)</f>
        <v>112</v>
      </c>
      <c r="AV124" s="26">
        <f>SUM(AV122/11)</f>
        <v>115.09090909090909</v>
      </c>
      <c r="AW124" s="26">
        <f>SUM(AW122/12)</f>
        <v>115.16666666666667</v>
      </c>
      <c r="AX124" s="26">
        <f>SUM(AX122/13)</f>
        <v>115.23076923076923</v>
      </c>
      <c r="AY124" s="26">
        <f>SUM(AY122/14)</f>
        <v>110</v>
      </c>
      <c r="AZ124" s="26">
        <f>SUM(AZ122/15)</f>
        <v>112.8</v>
      </c>
      <c r="BA124" s="26">
        <f>SUM(BA122/16)</f>
        <v>107.6875</v>
      </c>
      <c r="BB124" s="29">
        <f>SUM(BB122/17)</f>
        <v>107.94117647058823</v>
      </c>
      <c r="BP124" s="96"/>
      <c r="BQ124" s="81" t="s">
        <v>72</v>
      </c>
      <c r="BR124" s="26" t="e">
        <f>SUM(BR122/1)</f>
        <v>#N/A</v>
      </c>
      <c r="BS124" s="26" t="e">
        <f>SUM(BS122/2)</f>
        <v>#N/A</v>
      </c>
      <c r="BT124" s="26" t="e">
        <f>SUM(BT122/3)</f>
        <v>#N/A</v>
      </c>
      <c r="BU124" s="26" t="e">
        <f>SUM(BU122/4)</f>
        <v>#N/A</v>
      </c>
      <c r="BV124" s="26" t="e">
        <f>SUM(BV122/5)</f>
        <v>#N/A</v>
      </c>
      <c r="BW124" s="26" t="e">
        <f>SUM(BW122/6)</f>
        <v>#N/A</v>
      </c>
      <c r="BX124" s="26" t="e">
        <f>SUM(BX122/7)</f>
        <v>#N/A</v>
      </c>
      <c r="BY124" s="26" t="e">
        <f>SUM(BY122/8)</f>
        <v>#N/A</v>
      </c>
      <c r="BZ124" s="26" t="e">
        <f>SUM(BZ122/9)</f>
        <v>#N/A</v>
      </c>
      <c r="CA124" s="26" t="e">
        <f>SUM(CA122/10)</f>
        <v>#N/A</v>
      </c>
      <c r="CB124" s="26" t="e">
        <f>SUM(CB122/11)</f>
        <v>#N/A</v>
      </c>
      <c r="CC124" s="26" t="e">
        <f>SUM(CC122/12)</f>
        <v>#N/A</v>
      </c>
      <c r="CD124" s="26" t="e">
        <f>SUM(CD122/13)</f>
        <v>#N/A</v>
      </c>
      <c r="CE124" s="26" t="e">
        <f>SUM(CE122/14)</f>
        <v>#N/A</v>
      </c>
      <c r="CF124" s="26" t="e">
        <f>SUM(CF122/15)</f>
        <v>#N/A</v>
      </c>
      <c r="CG124" s="26" t="e">
        <f>SUM(CG122/16)</f>
        <v>#N/A</v>
      </c>
      <c r="CH124" s="29" t="e">
        <f>SUM(CH122/17)</f>
        <v>#N/A</v>
      </c>
      <c r="CI124" s="92" t="s">
        <v>57</v>
      </c>
      <c r="CJ124" s="110" t="s">
        <v>80</v>
      </c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29"/>
    </row>
    <row r="125" spans="4:111" ht="16.149999999999999" thickBot="1" x14ac:dyDescent="0.55000000000000004">
      <c r="D125" s="128"/>
      <c r="E125" s="82" t="s">
        <v>73</v>
      </c>
      <c r="F125" s="73">
        <f t="shared" ref="F125:V125" si="488">SUM(F98,F101,F104,F107,F110, F116,F118)/5</f>
        <v>1.8</v>
      </c>
      <c r="G125" s="73">
        <f t="shared" si="488"/>
        <v>25</v>
      </c>
      <c r="H125" s="73">
        <f t="shared" si="488"/>
        <v>15.8</v>
      </c>
      <c r="I125" s="73">
        <f t="shared" si="488"/>
        <v>21.8</v>
      </c>
      <c r="J125" s="73">
        <f t="shared" si="488"/>
        <v>29</v>
      </c>
      <c r="K125" s="73">
        <f t="shared" si="488"/>
        <v>16</v>
      </c>
      <c r="L125" s="73">
        <f t="shared" si="488"/>
        <v>13.4</v>
      </c>
      <c r="M125" s="73">
        <f t="shared" si="488"/>
        <v>27</v>
      </c>
      <c r="N125" s="73">
        <f t="shared" si="488"/>
        <v>1.8</v>
      </c>
      <c r="O125" s="73">
        <f t="shared" si="488"/>
        <v>14</v>
      </c>
      <c r="P125" s="73">
        <f t="shared" si="488"/>
        <v>31.6</v>
      </c>
      <c r="Q125" s="73">
        <f t="shared" si="488"/>
        <v>16.8</v>
      </c>
      <c r="R125" s="73">
        <f t="shared" si="488"/>
        <v>19</v>
      </c>
      <c r="S125" s="73">
        <f t="shared" si="488"/>
        <v>19</v>
      </c>
      <c r="T125" s="73">
        <f t="shared" si="488"/>
        <v>25</v>
      </c>
      <c r="U125" s="73">
        <f t="shared" si="488"/>
        <v>17.600000000000001</v>
      </c>
      <c r="V125" s="63">
        <f t="shared" si="488"/>
        <v>22</v>
      </c>
      <c r="AJ125" s="128"/>
      <c r="AK125" s="82" t="s">
        <v>73</v>
      </c>
      <c r="AL125" s="73">
        <f t="shared" ref="AL125:BB125" si="489">SUM(AL98,AL101,AL104,AL107,AL110, AL116,AL118)/5</f>
        <v>-1.8</v>
      </c>
      <c r="AM125" s="73">
        <f t="shared" si="489"/>
        <v>19.399999999999999</v>
      </c>
      <c r="AN125" s="73">
        <f t="shared" si="489"/>
        <v>26</v>
      </c>
      <c r="AO125" s="73">
        <f t="shared" si="489"/>
        <v>25.6</v>
      </c>
      <c r="AP125" s="73">
        <f t="shared" si="489"/>
        <v>36</v>
      </c>
      <c r="AQ125" s="73">
        <f t="shared" si="489"/>
        <v>27.8</v>
      </c>
      <c r="AR125" s="73">
        <f t="shared" si="489"/>
        <v>9.6</v>
      </c>
      <c r="AS125" s="73">
        <f t="shared" si="489"/>
        <v>11</v>
      </c>
      <c r="AT125" s="73">
        <f t="shared" si="489"/>
        <v>13.8</v>
      </c>
      <c r="AU125" s="73">
        <f t="shared" si="489"/>
        <v>25.6</v>
      </c>
      <c r="AV125" s="73">
        <f t="shared" si="489"/>
        <v>24.4</v>
      </c>
      <c r="AW125" s="73">
        <f t="shared" si="489"/>
        <v>19.600000000000001</v>
      </c>
      <c r="AX125" s="73">
        <f t="shared" si="489"/>
        <v>17.8</v>
      </c>
      <c r="AY125" s="73">
        <f t="shared" si="489"/>
        <v>8.1999999999999993</v>
      </c>
      <c r="AZ125" s="73">
        <f t="shared" si="489"/>
        <v>28.8</v>
      </c>
      <c r="BA125" s="73">
        <f t="shared" si="489"/>
        <v>3.2</v>
      </c>
      <c r="BB125" s="63">
        <f t="shared" si="489"/>
        <v>20.6</v>
      </c>
      <c r="BP125" s="96"/>
      <c r="BQ125" s="82" t="s">
        <v>73</v>
      </c>
      <c r="BR125" s="73" t="e">
        <f t="shared" ref="BR125:CH125" si="490">SUM(BR98,BR101,BR104,BR107,BR110, BR116,BR118)/5</f>
        <v>#N/A</v>
      </c>
      <c r="BS125" s="73" t="e">
        <f t="shared" si="490"/>
        <v>#N/A</v>
      </c>
      <c r="BT125" s="73" t="e">
        <f t="shared" si="490"/>
        <v>#N/A</v>
      </c>
      <c r="BU125" s="73" t="e">
        <f t="shared" si="490"/>
        <v>#N/A</v>
      </c>
      <c r="BV125" s="73" t="e">
        <f t="shared" si="490"/>
        <v>#N/A</v>
      </c>
      <c r="BW125" s="73" t="e">
        <f t="shared" si="490"/>
        <v>#N/A</v>
      </c>
      <c r="BX125" s="73" t="e">
        <f t="shared" si="490"/>
        <v>#N/A</v>
      </c>
      <c r="BY125" s="73" t="e">
        <f t="shared" si="490"/>
        <v>#N/A</v>
      </c>
      <c r="BZ125" s="73" t="e">
        <f t="shared" si="490"/>
        <v>#N/A</v>
      </c>
      <c r="CA125" s="73" t="e">
        <f t="shared" si="490"/>
        <v>#N/A</v>
      </c>
      <c r="CB125" s="73" t="e">
        <f t="shared" si="490"/>
        <v>#N/A</v>
      </c>
      <c r="CC125" s="73" t="e">
        <f t="shared" si="490"/>
        <v>#N/A</v>
      </c>
      <c r="CD125" s="73" t="e">
        <f t="shared" si="490"/>
        <v>#N/A</v>
      </c>
      <c r="CE125" s="73" t="e">
        <f t="shared" si="490"/>
        <v>#N/A</v>
      </c>
      <c r="CF125" s="73" t="e">
        <f t="shared" si="490"/>
        <v>#N/A</v>
      </c>
      <c r="CG125" s="73" t="e">
        <f t="shared" si="490"/>
        <v>#N/A</v>
      </c>
      <c r="CH125" s="63" t="e">
        <f t="shared" si="490"/>
        <v>#N/A</v>
      </c>
      <c r="CI125" s="94" t="str">
        <f>$D99</f>
        <v>Bottas and Hoes</v>
      </c>
      <c r="CJ125" s="72">
        <f>F122</f>
        <v>75</v>
      </c>
      <c r="CK125" s="73">
        <f t="shared" ref="CK125" si="491">G122</f>
        <v>272</v>
      </c>
      <c r="CL125" s="73">
        <f t="shared" ref="CL125" si="492">H122</f>
        <v>431</v>
      </c>
      <c r="CM125" s="73">
        <f t="shared" ref="CM125" si="493">I122</f>
        <v>582</v>
      </c>
      <c r="CN125" s="73">
        <f t="shared" ref="CN125" si="494">J122</f>
        <v>837</v>
      </c>
      <c r="CO125" s="73">
        <f t="shared" ref="CO125" si="495">K122</f>
        <v>987</v>
      </c>
      <c r="CP125" s="73">
        <f t="shared" ref="CP125" si="496">L122</f>
        <v>1134</v>
      </c>
      <c r="CQ125" s="73">
        <f t="shared" ref="CQ125" si="497">M122</f>
        <v>1303</v>
      </c>
      <c r="CR125" s="73">
        <f t="shared" ref="CR125" si="498">N122</f>
        <v>1342</v>
      </c>
      <c r="CS125" s="73">
        <f t="shared" ref="CS125" si="499">O122</f>
        <v>1437</v>
      </c>
      <c r="CT125" s="73">
        <f t="shared" ref="CT125" si="500">P122</f>
        <v>1639</v>
      </c>
      <c r="CU125" s="73">
        <f t="shared" ref="CU125" si="501">Q122</f>
        <v>1737</v>
      </c>
      <c r="CV125" s="73">
        <f t="shared" ref="CV125" si="502">R122</f>
        <v>1860</v>
      </c>
      <c r="CW125" s="73">
        <f t="shared" ref="CW125" si="503">S122</f>
        <v>1993</v>
      </c>
      <c r="CX125" s="73">
        <f t="shared" ref="CX125" si="504">T122</f>
        <v>2120</v>
      </c>
      <c r="CY125" s="73">
        <f t="shared" ref="CY125" si="505">U122</f>
        <v>2281</v>
      </c>
      <c r="CZ125" s="63">
        <f t="shared" ref="CZ125" si="506">V122</f>
        <v>2397</v>
      </c>
    </row>
    <row r="126" spans="4:111" ht="15.75" x14ac:dyDescent="0.5">
      <c r="D126" s="128"/>
      <c r="E126" s="74" t="s">
        <v>74</v>
      </c>
      <c r="F126" s="66">
        <f>SUM(F99,F102,F105,F108,F111,F114)</f>
        <v>99.5</v>
      </c>
      <c r="G126" s="67">
        <f t="shared" ref="G126:V126" si="507">SUM(G99,G102,G105,G108,G111,G114)</f>
        <v>81.800000000000011</v>
      </c>
      <c r="H126" s="67">
        <f t="shared" si="507"/>
        <v>91.9</v>
      </c>
      <c r="I126" s="67">
        <f t="shared" si="507"/>
        <v>82.4</v>
      </c>
      <c r="J126" s="67">
        <f t="shared" si="507"/>
        <v>99.2</v>
      </c>
      <c r="K126" s="67">
        <f t="shared" si="507"/>
        <v>82.5</v>
      </c>
      <c r="L126" s="67">
        <f t="shared" si="507"/>
        <v>99.199999999999989</v>
      </c>
      <c r="M126" s="67">
        <f t="shared" si="507"/>
        <v>101.19999999999999</v>
      </c>
      <c r="N126" s="67">
        <f t="shared" si="507"/>
        <v>101.1</v>
      </c>
      <c r="O126" s="67">
        <f t="shared" si="507"/>
        <v>101.1</v>
      </c>
      <c r="P126" s="67">
        <f t="shared" si="507"/>
        <v>100.99999999999999</v>
      </c>
      <c r="Q126" s="67">
        <f t="shared" si="507"/>
        <v>100.9</v>
      </c>
      <c r="R126" s="67">
        <f t="shared" si="507"/>
        <v>100.70000000000002</v>
      </c>
      <c r="S126" s="67">
        <f t="shared" si="507"/>
        <v>100.39999999999999</v>
      </c>
      <c r="T126" s="67">
        <f t="shared" si="507"/>
        <v>100.3</v>
      </c>
      <c r="U126" s="67">
        <f t="shared" si="507"/>
        <v>100.29999999999998</v>
      </c>
      <c r="V126" s="68">
        <f t="shared" si="507"/>
        <v>100.2</v>
      </c>
      <c r="AJ126" s="128"/>
      <c r="AK126" s="74" t="s">
        <v>74</v>
      </c>
      <c r="AL126" s="66">
        <f>SUM(AL99,AL102,AL105,AL108,AL111,AL114)</f>
        <v>99.9</v>
      </c>
      <c r="AM126" s="67">
        <f t="shared" ref="AM126:BB126" si="508">SUM(AM99,AM102,AM105,AM108,AM111,AM114)</f>
        <v>63.300000000000004</v>
      </c>
      <c r="AN126" s="67">
        <f t="shared" si="508"/>
        <v>63.199999999999996</v>
      </c>
      <c r="AO126" s="67">
        <f t="shared" si="508"/>
        <v>63.199999999999996</v>
      </c>
      <c r="AP126" s="67">
        <f t="shared" si="508"/>
        <v>99.300000000000011</v>
      </c>
      <c r="AQ126" s="67">
        <f t="shared" si="508"/>
        <v>63.199999999999996</v>
      </c>
      <c r="AR126" s="67">
        <f t="shared" si="508"/>
        <v>99.2</v>
      </c>
      <c r="AS126" s="67">
        <f t="shared" si="508"/>
        <v>98.800000000000011</v>
      </c>
      <c r="AT126" s="67">
        <f t="shared" si="508"/>
        <v>98.7</v>
      </c>
      <c r="AU126" s="67">
        <f t="shared" si="508"/>
        <v>98.7</v>
      </c>
      <c r="AV126" s="67">
        <f t="shared" si="508"/>
        <v>98.699999999999989</v>
      </c>
      <c r="AW126" s="67">
        <f t="shared" si="508"/>
        <v>99</v>
      </c>
      <c r="AX126" s="67">
        <f t="shared" si="508"/>
        <v>98.9</v>
      </c>
      <c r="AY126" s="67">
        <f t="shared" si="508"/>
        <v>98.9</v>
      </c>
      <c r="AZ126" s="67">
        <f t="shared" si="508"/>
        <v>98.9</v>
      </c>
      <c r="BA126" s="67">
        <f t="shared" si="508"/>
        <v>99</v>
      </c>
      <c r="BB126" s="68">
        <f t="shared" si="508"/>
        <v>98.800000000000011</v>
      </c>
      <c r="BP126" s="96"/>
      <c r="BQ126" s="74" t="s">
        <v>74</v>
      </c>
      <c r="BR126" s="66" t="e">
        <f>SUM(BR99,BR102,BR105,BR108,BR111,BR114)</f>
        <v>#N/A</v>
      </c>
      <c r="BS126" s="67" t="e">
        <f t="shared" ref="BS126:CH126" si="509">SUM(BS99,BS102,BS105,BS108,BS111,BS114)</f>
        <v>#N/A</v>
      </c>
      <c r="BT126" s="67" t="e">
        <f t="shared" si="509"/>
        <v>#N/A</v>
      </c>
      <c r="BU126" s="67" t="e">
        <f t="shared" si="509"/>
        <v>#N/A</v>
      </c>
      <c r="BV126" s="67" t="e">
        <f t="shared" si="509"/>
        <v>#N/A</v>
      </c>
      <c r="BW126" s="67" t="e">
        <f t="shared" si="509"/>
        <v>#N/A</v>
      </c>
      <c r="BX126" s="67" t="e">
        <f t="shared" si="509"/>
        <v>#N/A</v>
      </c>
      <c r="BY126" s="67" t="e">
        <f t="shared" si="509"/>
        <v>#N/A</v>
      </c>
      <c r="BZ126" s="67" t="e">
        <f t="shared" si="509"/>
        <v>#N/A</v>
      </c>
      <c r="CA126" s="67" t="e">
        <f t="shared" si="509"/>
        <v>#N/A</v>
      </c>
      <c r="CB126" s="67" t="e">
        <f t="shared" si="509"/>
        <v>#N/A</v>
      </c>
      <c r="CC126" s="67" t="e">
        <f t="shared" si="509"/>
        <v>#N/A</v>
      </c>
      <c r="CD126" s="67" t="e">
        <f t="shared" si="509"/>
        <v>#N/A</v>
      </c>
      <c r="CE126" s="67" t="e">
        <f t="shared" si="509"/>
        <v>#N/A</v>
      </c>
      <c r="CF126" s="67" t="e">
        <f t="shared" si="509"/>
        <v>#N/A</v>
      </c>
      <c r="CG126" s="67" t="e">
        <f t="shared" si="509"/>
        <v>#N/A</v>
      </c>
      <c r="CH126" s="68" t="e">
        <f t="shared" si="509"/>
        <v>#N/A</v>
      </c>
      <c r="CI126" s="92" t="s">
        <v>57</v>
      </c>
      <c r="CJ126" s="107" t="s">
        <v>80</v>
      </c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8"/>
    </row>
    <row r="127" spans="4:111" ht="16.149999999999999" thickBot="1" x14ac:dyDescent="0.55000000000000004">
      <c r="D127" s="128"/>
      <c r="E127" s="82" t="s">
        <v>75</v>
      </c>
      <c r="F127" s="72">
        <f>F126</f>
        <v>99.5</v>
      </c>
      <c r="G127" s="73">
        <f>SUM(G126,F127)</f>
        <v>181.3</v>
      </c>
      <c r="H127" s="73">
        <f t="shared" ref="H127" si="510">H126</f>
        <v>91.9</v>
      </c>
      <c r="I127" s="73">
        <f t="shared" ref="I127" si="511">SUM(I126,H127)</f>
        <v>174.3</v>
      </c>
      <c r="J127" s="73">
        <f t="shared" ref="J127" si="512">J126</f>
        <v>99.2</v>
      </c>
      <c r="K127" s="73">
        <f t="shared" ref="K127" si="513">SUM(K126,J127)</f>
        <v>181.7</v>
      </c>
      <c r="L127" s="73">
        <f t="shared" ref="L127" si="514">L126</f>
        <v>99.199999999999989</v>
      </c>
      <c r="M127" s="73">
        <f t="shared" ref="M127" si="515">SUM(M126,L127)</f>
        <v>200.39999999999998</v>
      </c>
      <c r="N127" s="73">
        <f t="shared" ref="N127" si="516">N126</f>
        <v>101.1</v>
      </c>
      <c r="O127" s="73">
        <f t="shared" ref="O127" si="517">SUM(O126,N127)</f>
        <v>202.2</v>
      </c>
      <c r="P127" s="73">
        <f t="shared" ref="P127" si="518">P126</f>
        <v>100.99999999999999</v>
      </c>
      <c r="Q127" s="73">
        <f t="shared" ref="Q127" si="519">SUM(Q126,P127)</f>
        <v>201.89999999999998</v>
      </c>
      <c r="R127" s="73">
        <f t="shared" ref="R127" si="520">R126</f>
        <v>100.70000000000002</v>
      </c>
      <c r="S127" s="73">
        <f t="shared" ref="S127" si="521">SUM(S126,R127)</f>
        <v>201.10000000000002</v>
      </c>
      <c r="T127" s="73">
        <f t="shared" ref="T127" si="522">T126</f>
        <v>100.3</v>
      </c>
      <c r="U127" s="73">
        <f t="shared" ref="U127" si="523">SUM(U126,T127)</f>
        <v>200.59999999999997</v>
      </c>
      <c r="V127" s="63">
        <f t="shared" ref="V127" si="524">V126</f>
        <v>100.2</v>
      </c>
      <c r="AJ127" s="128"/>
      <c r="AK127" s="82" t="s">
        <v>75</v>
      </c>
      <c r="AL127" s="72">
        <f>AL126</f>
        <v>99.9</v>
      </c>
      <c r="AM127" s="73">
        <f>SUM(AM126,AL127)</f>
        <v>163.20000000000002</v>
      </c>
      <c r="AN127" s="73">
        <f t="shared" ref="AN127" si="525">AN126</f>
        <v>63.199999999999996</v>
      </c>
      <c r="AO127" s="73">
        <f t="shared" ref="AO127" si="526">SUM(AO126,AN127)</f>
        <v>126.39999999999999</v>
      </c>
      <c r="AP127" s="73">
        <f t="shared" ref="AP127" si="527">AP126</f>
        <v>99.300000000000011</v>
      </c>
      <c r="AQ127" s="73">
        <f t="shared" ref="AQ127" si="528">SUM(AQ126,AP127)</f>
        <v>162.5</v>
      </c>
      <c r="AR127" s="73">
        <f t="shared" ref="AR127" si="529">AR126</f>
        <v>99.2</v>
      </c>
      <c r="AS127" s="73">
        <f t="shared" ref="AS127" si="530">SUM(AS126,AR127)</f>
        <v>198</v>
      </c>
      <c r="AT127" s="73">
        <f t="shared" ref="AT127" si="531">AT126</f>
        <v>98.7</v>
      </c>
      <c r="AU127" s="73">
        <f t="shared" ref="AU127" si="532">SUM(AU126,AT127)</f>
        <v>197.4</v>
      </c>
      <c r="AV127" s="73">
        <f t="shared" ref="AV127" si="533">AV126</f>
        <v>98.699999999999989</v>
      </c>
      <c r="AW127" s="73">
        <f t="shared" ref="AW127" si="534">SUM(AW126,AV127)</f>
        <v>197.7</v>
      </c>
      <c r="AX127" s="73">
        <f t="shared" ref="AX127" si="535">AX126</f>
        <v>98.9</v>
      </c>
      <c r="AY127" s="73">
        <f t="shared" ref="AY127" si="536">SUM(AY126,AX127)</f>
        <v>197.8</v>
      </c>
      <c r="AZ127" s="73">
        <f t="shared" ref="AZ127" si="537">AZ126</f>
        <v>98.9</v>
      </c>
      <c r="BA127" s="73">
        <f t="shared" ref="BA127" si="538">SUM(BA126,AZ127)</f>
        <v>197.9</v>
      </c>
      <c r="BB127" s="63">
        <f t="shared" ref="BB127" si="539">BB126</f>
        <v>98.800000000000011</v>
      </c>
      <c r="BP127" s="96"/>
      <c r="BQ127" s="82" t="s">
        <v>75</v>
      </c>
      <c r="BR127" s="72" t="e">
        <f>BR126</f>
        <v>#N/A</v>
      </c>
      <c r="BS127" s="73" t="e">
        <f>SUM(BS126,BR127)</f>
        <v>#N/A</v>
      </c>
      <c r="BT127" s="73" t="e">
        <f t="shared" ref="BT127" si="540">BT126</f>
        <v>#N/A</v>
      </c>
      <c r="BU127" s="73" t="e">
        <f t="shared" ref="BU127" si="541">SUM(BU126,BT127)</f>
        <v>#N/A</v>
      </c>
      <c r="BV127" s="73" t="e">
        <f t="shared" ref="BV127" si="542">BV126</f>
        <v>#N/A</v>
      </c>
      <c r="BW127" s="73" t="e">
        <f t="shared" ref="BW127" si="543">SUM(BW126,BV127)</f>
        <v>#N/A</v>
      </c>
      <c r="BX127" s="73" t="e">
        <f t="shared" ref="BX127" si="544">BX126</f>
        <v>#N/A</v>
      </c>
      <c r="BY127" s="73" t="e">
        <f t="shared" ref="BY127" si="545">SUM(BY126,BX127)</f>
        <v>#N/A</v>
      </c>
      <c r="BZ127" s="73" t="e">
        <f t="shared" ref="BZ127" si="546">BZ126</f>
        <v>#N/A</v>
      </c>
      <c r="CA127" s="73" t="e">
        <f t="shared" ref="CA127" si="547">SUM(CA126,BZ127)</f>
        <v>#N/A</v>
      </c>
      <c r="CB127" s="73" t="e">
        <f t="shared" ref="CB127" si="548">CB126</f>
        <v>#N/A</v>
      </c>
      <c r="CC127" s="73" t="e">
        <f t="shared" ref="CC127" si="549">SUM(CC126,CB127)</f>
        <v>#N/A</v>
      </c>
      <c r="CD127" s="73" t="e">
        <f t="shared" ref="CD127" si="550">CD126</f>
        <v>#N/A</v>
      </c>
      <c r="CE127" s="73" t="e">
        <f t="shared" ref="CE127" si="551">SUM(CE126,CD127)</f>
        <v>#N/A</v>
      </c>
      <c r="CF127" s="73" t="e">
        <f t="shared" ref="CF127" si="552">CF126</f>
        <v>#N/A</v>
      </c>
      <c r="CG127" s="73" t="e">
        <f t="shared" ref="CG127" si="553">SUM(CG126,CF127)</f>
        <v>#N/A</v>
      </c>
      <c r="CH127" s="63" t="e">
        <f t="shared" ref="CH127" si="554">CH126</f>
        <v>#N/A</v>
      </c>
      <c r="CI127" s="94" t="str">
        <f>$AJ99</f>
        <v>Micro Machines Racing</v>
      </c>
      <c r="CJ127" s="72">
        <f>AL122</f>
        <v>4</v>
      </c>
      <c r="CK127" s="73">
        <f t="shared" ref="CK127" si="555">AM122</f>
        <v>103</v>
      </c>
      <c r="CL127" s="73">
        <f t="shared" ref="CL127" si="556">AN122</f>
        <v>230</v>
      </c>
      <c r="CM127" s="73">
        <f t="shared" ref="CM127" si="557">AO122</f>
        <v>379</v>
      </c>
      <c r="CN127" s="73">
        <f t="shared" ref="CN127" si="558">AP122</f>
        <v>614</v>
      </c>
      <c r="CO127" s="73">
        <f t="shared" ref="CO127" si="559">AQ122</f>
        <v>761</v>
      </c>
      <c r="CP127" s="73">
        <f t="shared" ref="CP127" si="560">AR122</f>
        <v>819</v>
      </c>
      <c r="CQ127" s="73">
        <f t="shared" ref="CQ127" si="561">AS122</f>
        <v>885</v>
      </c>
      <c r="CR127" s="73">
        <f t="shared" ref="CR127" si="562">AT122</f>
        <v>968</v>
      </c>
      <c r="CS127" s="73">
        <f t="shared" ref="CS127" si="563">AU122</f>
        <v>1120</v>
      </c>
      <c r="CT127" s="73">
        <f t="shared" ref="CT127" si="564">AV122</f>
        <v>1266</v>
      </c>
      <c r="CU127" s="73">
        <f t="shared" ref="CU127" si="565">AW122</f>
        <v>1382</v>
      </c>
      <c r="CV127" s="73">
        <f t="shared" ref="CV127" si="566">AX122</f>
        <v>1498</v>
      </c>
      <c r="CW127" s="73">
        <f t="shared" ref="CW127" si="567">AY122</f>
        <v>1540</v>
      </c>
      <c r="CX127" s="73">
        <f t="shared" ref="CX127" si="568">AZ122</f>
        <v>1692</v>
      </c>
      <c r="CY127" s="73">
        <f t="shared" ref="CY127" si="569">BA122</f>
        <v>1723</v>
      </c>
      <c r="CZ127" s="63">
        <f t="shared" ref="CZ127" si="570">BB122</f>
        <v>1835</v>
      </c>
    </row>
    <row r="128" spans="4:111" ht="15.75" x14ac:dyDescent="0.5">
      <c r="D128" s="128"/>
      <c r="E128" s="74" t="s">
        <v>76</v>
      </c>
      <c r="F128" s="66">
        <f>SUM(F126/6)</f>
        <v>16.583333333333332</v>
      </c>
      <c r="G128" s="67">
        <f t="shared" ref="G128:V128" si="571">SUM(G126/6)</f>
        <v>13.633333333333335</v>
      </c>
      <c r="H128" s="67">
        <f t="shared" si="571"/>
        <v>15.316666666666668</v>
      </c>
      <c r="I128" s="67">
        <f t="shared" si="571"/>
        <v>13.733333333333334</v>
      </c>
      <c r="J128" s="67">
        <f t="shared" si="571"/>
        <v>16.533333333333335</v>
      </c>
      <c r="K128" s="67">
        <f t="shared" si="571"/>
        <v>13.75</v>
      </c>
      <c r="L128" s="67">
        <f t="shared" si="571"/>
        <v>16.533333333333331</v>
      </c>
      <c r="M128" s="67">
        <f t="shared" si="571"/>
        <v>16.866666666666664</v>
      </c>
      <c r="N128" s="67">
        <f t="shared" si="571"/>
        <v>16.849999999999998</v>
      </c>
      <c r="O128" s="67">
        <f t="shared" si="571"/>
        <v>16.849999999999998</v>
      </c>
      <c r="P128" s="67">
        <f t="shared" si="571"/>
        <v>16.833333333333332</v>
      </c>
      <c r="Q128" s="67">
        <f t="shared" si="571"/>
        <v>16.816666666666666</v>
      </c>
      <c r="R128" s="67">
        <f t="shared" si="571"/>
        <v>16.783333333333335</v>
      </c>
      <c r="S128" s="67">
        <f t="shared" si="571"/>
        <v>16.733333333333331</v>
      </c>
      <c r="T128" s="67">
        <f t="shared" si="571"/>
        <v>16.716666666666665</v>
      </c>
      <c r="U128" s="67">
        <f t="shared" si="571"/>
        <v>16.716666666666665</v>
      </c>
      <c r="V128" s="68">
        <f t="shared" si="571"/>
        <v>16.7</v>
      </c>
      <c r="AJ128" s="128"/>
      <c r="AK128" s="74" t="s">
        <v>76</v>
      </c>
      <c r="AL128" s="66">
        <f>SUM(AL126/6)</f>
        <v>16.650000000000002</v>
      </c>
      <c r="AM128" s="67">
        <f t="shared" ref="AM128:BB128" si="572">SUM(AM126/6)</f>
        <v>10.55</v>
      </c>
      <c r="AN128" s="67">
        <f t="shared" si="572"/>
        <v>10.533333333333333</v>
      </c>
      <c r="AO128" s="67">
        <f t="shared" si="572"/>
        <v>10.533333333333333</v>
      </c>
      <c r="AP128" s="67">
        <f t="shared" si="572"/>
        <v>16.55</v>
      </c>
      <c r="AQ128" s="67">
        <f t="shared" si="572"/>
        <v>10.533333333333333</v>
      </c>
      <c r="AR128" s="67">
        <f t="shared" si="572"/>
        <v>16.533333333333335</v>
      </c>
      <c r="AS128" s="67">
        <f t="shared" si="572"/>
        <v>16.466666666666669</v>
      </c>
      <c r="AT128" s="67">
        <f t="shared" si="572"/>
        <v>16.45</v>
      </c>
      <c r="AU128" s="67">
        <f t="shared" si="572"/>
        <v>16.45</v>
      </c>
      <c r="AV128" s="67">
        <f t="shared" si="572"/>
        <v>16.45</v>
      </c>
      <c r="AW128" s="67">
        <f t="shared" si="572"/>
        <v>16.5</v>
      </c>
      <c r="AX128" s="67">
        <f t="shared" si="572"/>
        <v>16.483333333333334</v>
      </c>
      <c r="AY128" s="67">
        <f t="shared" si="572"/>
        <v>16.483333333333334</v>
      </c>
      <c r="AZ128" s="67">
        <f t="shared" si="572"/>
        <v>16.483333333333334</v>
      </c>
      <c r="BA128" s="67">
        <f t="shared" si="572"/>
        <v>16.5</v>
      </c>
      <c r="BB128" s="68">
        <f t="shared" si="572"/>
        <v>16.466666666666669</v>
      </c>
      <c r="BP128" s="96"/>
      <c r="BQ128" s="74" t="s">
        <v>76</v>
      </c>
      <c r="BR128" s="66" t="e">
        <f>SUM(BR126/6)</f>
        <v>#N/A</v>
      </c>
      <c r="BS128" s="67" t="e">
        <f t="shared" ref="BS128:CH128" si="573">SUM(BS126/6)</f>
        <v>#N/A</v>
      </c>
      <c r="BT128" s="67" t="e">
        <f t="shared" si="573"/>
        <v>#N/A</v>
      </c>
      <c r="BU128" s="67" t="e">
        <f t="shared" si="573"/>
        <v>#N/A</v>
      </c>
      <c r="BV128" s="67" t="e">
        <f t="shared" si="573"/>
        <v>#N/A</v>
      </c>
      <c r="BW128" s="67" t="e">
        <f t="shared" si="573"/>
        <v>#N/A</v>
      </c>
      <c r="BX128" s="67" t="e">
        <f t="shared" si="573"/>
        <v>#N/A</v>
      </c>
      <c r="BY128" s="67" t="e">
        <f t="shared" si="573"/>
        <v>#N/A</v>
      </c>
      <c r="BZ128" s="67" t="e">
        <f t="shared" si="573"/>
        <v>#N/A</v>
      </c>
      <c r="CA128" s="67" t="e">
        <f t="shared" si="573"/>
        <v>#N/A</v>
      </c>
      <c r="CB128" s="67" t="e">
        <f t="shared" si="573"/>
        <v>#N/A</v>
      </c>
      <c r="CC128" s="67" t="e">
        <f t="shared" si="573"/>
        <v>#N/A</v>
      </c>
      <c r="CD128" s="67" t="e">
        <f t="shared" si="573"/>
        <v>#N/A</v>
      </c>
      <c r="CE128" s="67" t="e">
        <f t="shared" si="573"/>
        <v>#N/A</v>
      </c>
      <c r="CF128" s="67" t="e">
        <f t="shared" si="573"/>
        <v>#N/A</v>
      </c>
      <c r="CG128" s="67" t="e">
        <f t="shared" si="573"/>
        <v>#N/A</v>
      </c>
      <c r="CH128" s="68" t="e">
        <f t="shared" si="573"/>
        <v>#N/A</v>
      </c>
      <c r="CI128" s="92" t="s">
        <v>57</v>
      </c>
      <c r="CJ128" s="107" t="s">
        <v>80</v>
      </c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8"/>
    </row>
    <row r="129" spans="4:111" ht="16.149999999999999" thickBot="1" x14ac:dyDescent="0.55000000000000004">
      <c r="D129" s="128"/>
      <c r="E129" s="81" t="s">
        <v>77</v>
      </c>
      <c r="F129" s="70">
        <f>SUM(F127/1)</f>
        <v>99.5</v>
      </c>
      <c r="G129" s="26">
        <f>SUM(G127/2)</f>
        <v>90.65</v>
      </c>
      <c r="H129" s="26">
        <f>SUM(H127/3)</f>
        <v>30.633333333333336</v>
      </c>
      <c r="I129" s="26">
        <f>SUM(I127/4)</f>
        <v>43.575000000000003</v>
      </c>
      <c r="J129" s="26">
        <f>SUM(J127/5)</f>
        <v>19.84</v>
      </c>
      <c r="K129" s="26">
        <f>SUM(K127/6)</f>
        <v>30.283333333333331</v>
      </c>
      <c r="L129" s="26">
        <f>SUM(L127/7)</f>
        <v>14.171428571428569</v>
      </c>
      <c r="M129" s="26">
        <f>SUM(M127/8)</f>
        <v>25.049999999999997</v>
      </c>
      <c r="N129" s="26">
        <f>SUM(N127/9)</f>
        <v>11.233333333333333</v>
      </c>
      <c r="O129" s="26">
        <f>SUM(O127/10)</f>
        <v>20.22</v>
      </c>
      <c r="P129" s="26">
        <f>SUM(P127/11)</f>
        <v>9.1818181818181799</v>
      </c>
      <c r="Q129" s="26">
        <f>SUM(Q127/12)</f>
        <v>16.824999999999999</v>
      </c>
      <c r="R129" s="26">
        <f>SUM(R127/13)</f>
        <v>7.7461538461538471</v>
      </c>
      <c r="S129" s="26">
        <f>SUM(S127/14)</f>
        <v>14.364285714285716</v>
      </c>
      <c r="T129" s="26">
        <f>SUM(T127/15)</f>
        <v>6.6866666666666665</v>
      </c>
      <c r="U129" s="26">
        <f>SUM(U127/16)</f>
        <v>12.537499999999998</v>
      </c>
      <c r="V129" s="29">
        <f>SUM(V127/17)</f>
        <v>5.8941176470588239</v>
      </c>
      <c r="AJ129" s="128"/>
      <c r="AK129" s="81" t="s">
        <v>77</v>
      </c>
      <c r="AL129" s="70">
        <f>SUM(AL127/1)</f>
        <v>99.9</v>
      </c>
      <c r="AM129" s="26">
        <f>SUM(AM127/2)</f>
        <v>81.600000000000009</v>
      </c>
      <c r="AN129" s="26">
        <f>SUM(AN127/3)</f>
        <v>21.066666666666666</v>
      </c>
      <c r="AO129" s="26">
        <f>SUM(AO127/4)</f>
        <v>31.599999999999998</v>
      </c>
      <c r="AP129" s="26">
        <f>SUM(AP127/5)</f>
        <v>19.860000000000003</v>
      </c>
      <c r="AQ129" s="26">
        <f>SUM(AQ127/6)</f>
        <v>27.083333333333332</v>
      </c>
      <c r="AR129" s="26">
        <f>SUM(AR127/7)</f>
        <v>14.171428571428573</v>
      </c>
      <c r="AS129" s="26">
        <f>SUM(AS127/8)</f>
        <v>24.75</v>
      </c>
      <c r="AT129" s="26">
        <f>SUM(AT127/9)</f>
        <v>10.966666666666667</v>
      </c>
      <c r="AU129" s="26">
        <f>SUM(AU127/10)</f>
        <v>19.740000000000002</v>
      </c>
      <c r="AV129" s="26">
        <f>SUM(AV127/11)</f>
        <v>8.9727272727272709</v>
      </c>
      <c r="AW129" s="26">
        <f>SUM(AW127/12)</f>
        <v>16.474999999999998</v>
      </c>
      <c r="AX129" s="26">
        <f>SUM(AX127/13)</f>
        <v>7.6076923076923082</v>
      </c>
      <c r="AY129" s="26">
        <f>SUM(AY127/14)</f>
        <v>14.12857142857143</v>
      </c>
      <c r="AZ129" s="26">
        <f>SUM(AZ127/15)</f>
        <v>6.5933333333333337</v>
      </c>
      <c r="BA129" s="26">
        <f>SUM(BA127/16)</f>
        <v>12.36875</v>
      </c>
      <c r="BB129" s="29">
        <f>SUM(BB127/17)</f>
        <v>5.8117647058823536</v>
      </c>
      <c r="BP129" s="96"/>
      <c r="BQ129" s="81" t="s">
        <v>77</v>
      </c>
      <c r="BR129" s="70" t="e">
        <f>SUM(BR127/1)</f>
        <v>#N/A</v>
      </c>
      <c r="BS129" s="26" t="e">
        <f>SUM(BS127/2)</f>
        <v>#N/A</v>
      </c>
      <c r="BT129" s="26" t="e">
        <f>SUM(BT127/3)</f>
        <v>#N/A</v>
      </c>
      <c r="BU129" s="26" t="e">
        <f>SUM(BU127/4)</f>
        <v>#N/A</v>
      </c>
      <c r="BV129" s="26" t="e">
        <f>SUM(BV127/5)</f>
        <v>#N/A</v>
      </c>
      <c r="BW129" s="26" t="e">
        <f>SUM(BW127/6)</f>
        <v>#N/A</v>
      </c>
      <c r="BX129" s="26" t="e">
        <f>SUM(BX127/7)</f>
        <v>#N/A</v>
      </c>
      <c r="BY129" s="26" t="e">
        <f>SUM(BY127/8)</f>
        <v>#N/A</v>
      </c>
      <c r="BZ129" s="26" t="e">
        <f>SUM(BZ127/9)</f>
        <v>#N/A</v>
      </c>
      <c r="CA129" s="26" t="e">
        <f>SUM(CA127/10)</f>
        <v>#N/A</v>
      </c>
      <c r="CB129" s="26" t="e">
        <f>SUM(CB127/11)</f>
        <v>#N/A</v>
      </c>
      <c r="CC129" s="26" t="e">
        <f>SUM(CC127/12)</f>
        <v>#N/A</v>
      </c>
      <c r="CD129" s="26" t="e">
        <f>SUM(CD127/13)</f>
        <v>#N/A</v>
      </c>
      <c r="CE129" s="26" t="e">
        <f>SUM(CE127/14)</f>
        <v>#N/A</v>
      </c>
      <c r="CF129" s="26" t="e">
        <f>SUM(CF127/15)</f>
        <v>#N/A</v>
      </c>
      <c r="CG129" s="26" t="e">
        <f>SUM(CG127/16)</f>
        <v>#N/A</v>
      </c>
      <c r="CH129" s="29" t="e">
        <f>SUM(CH127/17)</f>
        <v>#N/A</v>
      </c>
      <c r="CI129" s="94">
        <f>$BP99</f>
        <v>0</v>
      </c>
      <c r="CJ129" s="72" t="e">
        <f>BR122</f>
        <v>#N/A</v>
      </c>
      <c r="CK129" s="73" t="e">
        <f t="shared" ref="CK129" si="574">BS122</f>
        <v>#N/A</v>
      </c>
      <c r="CL129" s="73" t="e">
        <f t="shared" ref="CL129" si="575">BT122</f>
        <v>#N/A</v>
      </c>
      <c r="CM129" s="73" t="e">
        <f t="shared" ref="CM129" si="576">BU122</f>
        <v>#N/A</v>
      </c>
      <c r="CN129" s="73" t="e">
        <f t="shared" ref="CN129" si="577">BV122</f>
        <v>#N/A</v>
      </c>
      <c r="CO129" s="73" t="e">
        <f t="shared" ref="CO129" si="578">BW122</f>
        <v>#N/A</v>
      </c>
      <c r="CP129" s="73" t="e">
        <f t="shared" ref="CP129" si="579">BX122</f>
        <v>#N/A</v>
      </c>
      <c r="CQ129" s="73" t="e">
        <f t="shared" ref="CQ129" si="580">BY122</f>
        <v>#N/A</v>
      </c>
      <c r="CR129" s="73" t="e">
        <f t="shared" ref="CR129" si="581">BZ122</f>
        <v>#N/A</v>
      </c>
      <c r="CS129" s="73" t="e">
        <f t="shared" ref="CS129" si="582">CA122</f>
        <v>#N/A</v>
      </c>
      <c r="CT129" s="73" t="e">
        <f t="shared" ref="CT129" si="583">CB122</f>
        <v>#N/A</v>
      </c>
      <c r="CU129" s="73" t="e">
        <f t="shared" ref="CU129" si="584">CC122</f>
        <v>#N/A</v>
      </c>
      <c r="CV129" s="73" t="e">
        <f t="shared" ref="CV129" si="585">CD122</f>
        <v>#N/A</v>
      </c>
      <c r="CW129" s="73" t="e">
        <f t="shared" ref="CW129" si="586">CE122</f>
        <v>#N/A</v>
      </c>
      <c r="CX129" s="73" t="e">
        <f t="shared" ref="CX129" si="587">CF122</f>
        <v>#N/A</v>
      </c>
      <c r="CY129" s="73" t="e">
        <f t="shared" ref="CY129" si="588">CG122</f>
        <v>#N/A</v>
      </c>
      <c r="CZ129" s="63" t="e">
        <f t="shared" ref="CZ129" si="589">CH122</f>
        <v>#N/A</v>
      </c>
    </row>
    <row r="130" spans="4:111" ht="16.149999999999999" thickBot="1" x14ac:dyDescent="0.55000000000000004">
      <c r="D130" s="129"/>
      <c r="E130" s="82" t="s">
        <v>78</v>
      </c>
      <c r="F130" s="72">
        <f>SUM(F99,F102,F105,F108,F111)/5</f>
        <v>13.459999999999999</v>
      </c>
      <c r="G130" s="73">
        <f t="shared" ref="G130:V130" si="590">SUM(G99,G102,G105,G108,G111)/5</f>
        <v>9.92</v>
      </c>
      <c r="H130" s="73">
        <f t="shared" si="590"/>
        <v>11.940000000000001</v>
      </c>
      <c r="I130" s="73">
        <f t="shared" si="590"/>
        <v>10.02</v>
      </c>
      <c r="J130" s="73">
        <f t="shared" si="590"/>
        <v>13.38</v>
      </c>
      <c r="K130" s="73">
        <f t="shared" si="590"/>
        <v>10.040000000000001</v>
      </c>
      <c r="L130" s="73">
        <f t="shared" si="590"/>
        <v>13.379999999999999</v>
      </c>
      <c r="M130" s="73">
        <f t="shared" si="590"/>
        <v>18.02</v>
      </c>
      <c r="N130" s="73">
        <f t="shared" si="590"/>
        <v>18.02</v>
      </c>
      <c r="O130" s="73">
        <f t="shared" si="590"/>
        <v>18.02</v>
      </c>
      <c r="P130" s="73">
        <f t="shared" si="590"/>
        <v>17.999999999999996</v>
      </c>
      <c r="Q130" s="73">
        <f t="shared" si="590"/>
        <v>17.98</v>
      </c>
      <c r="R130" s="73">
        <f t="shared" si="590"/>
        <v>17.96</v>
      </c>
      <c r="S130" s="73">
        <f t="shared" si="590"/>
        <v>17.919999999999998</v>
      </c>
      <c r="T130" s="73">
        <f t="shared" si="590"/>
        <v>17.899999999999999</v>
      </c>
      <c r="U130" s="73">
        <f t="shared" si="590"/>
        <v>17.899999999999999</v>
      </c>
      <c r="V130" s="63">
        <f t="shared" si="590"/>
        <v>17.880000000000003</v>
      </c>
      <c r="AJ130" s="129"/>
      <c r="AK130" s="82" t="s">
        <v>78</v>
      </c>
      <c r="AL130" s="72">
        <f>SUM(AL99,AL102,AL105,AL108,AL111)/5</f>
        <v>18.68</v>
      </c>
      <c r="AM130" s="73">
        <f t="shared" ref="AM130:BB130" si="591">SUM(AM99,AM102,AM105,AM108,AM111)/5</f>
        <v>12.66</v>
      </c>
      <c r="AN130" s="73">
        <f t="shared" si="591"/>
        <v>12.639999999999999</v>
      </c>
      <c r="AO130" s="73">
        <f t="shared" si="591"/>
        <v>12.639999999999999</v>
      </c>
      <c r="AP130" s="73">
        <f t="shared" si="591"/>
        <v>18.580000000000002</v>
      </c>
      <c r="AQ130" s="73">
        <f t="shared" si="591"/>
        <v>12.639999999999999</v>
      </c>
      <c r="AR130" s="73">
        <f t="shared" si="591"/>
        <v>18.580000000000002</v>
      </c>
      <c r="AS130" s="73">
        <f t="shared" si="591"/>
        <v>18.12</v>
      </c>
      <c r="AT130" s="73">
        <f t="shared" si="591"/>
        <v>18.100000000000001</v>
      </c>
      <c r="AU130" s="73">
        <f t="shared" si="591"/>
        <v>18.100000000000001</v>
      </c>
      <c r="AV130" s="73">
        <f t="shared" si="591"/>
        <v>18.079999999999998</v>
      </c>
      <c r="AW130" s="73">
        <f t="shared" si="591"/>
        <v>18.119999999999997</v>
      </c>
      <c r="AX130" s="73">
        <f t="shared" si="591"/>
        <v>18.100000000000001</v>
      </c>
      <c r="AY130" s="73">
        <f t="shared" si="591"/>
        <v>18.100000000000001</v>
      </c>
      <c r="AZ130" s="73">
        <f t="shared" si="591"/>
        <v>18.100000000000001</v>
      </c>
      <c r="BA130" s="73">
        <f t="shared" si="591"/>
        <v>18.119999999999997</v>
      </c>
      <c r="BB130" s="63">
        <f t="shared" si="591"/>
        <v>18.080000000000002</v>
      </c>
      <c r="BP130" s="97"/>
      <c r="BQ130" s="82" t="s">
        <v>78</v>
      </c>
      <c r="BR130" s="72" t="e">
        <f>SUM(BR99,BR102,BR105,BR108,BR111)/5</f>
        <v>#N/A</v>
      </c>
      <c r="BS130" s="73" t="e">
        <f t="shared" ref="BS130:CH130" si="592">SUM(BS99,BS102,BS105,BS108,BS111)/5</f>
        <v>#N/A</v>
      </c>
      <c r="BT130" s="73" t="e">
        <f t="shared" si="592"/>
        <v>#N/A</v>
      </c>
      <c r="BU130" s="73" t="e">
        <f t="shared" si="592"/>
        <v>#N/A</v>
      </c>
      <c r="BV130" s="73" t="e">
        <f t="shared" si="592"/>
        <v>#N/A</v>
      </c>
      <c r="BW130" s="73" t="e">
        <f t="shared" si="592"/>
        <v>#N/A</v>
      </c>
      <c r="BX130" s="73" t="e">
        <f t="shared" si="592"/>
        <v>#N/A</v>
      </c>
      <c r="BY130" s="73" t="e">
        <f t="shared" si="592"/>
        <v>#N/A</v>
      </c>
      <c r="BZ130" s="73" t="e">
        <f t="shared" si="592"/>
        <v>#N/A</v>
      </c>
      <c r="CA130" s="73" t="e">
        <f t="shared" si="592"/>
        <v>#N/A</v>
      </c>
      <c r="CB130" s="73" t="e">
        <f t="shared" si="592"/>
        <v>#N/A</v>
      </c>
      <c r="CC130" s="73" t="e">
        <f t="shared" si="592"/>
        <v>#N/A</v>
      </c>
      <c r="CD130" s="73" t="e">
        <f t="shared" si="592"/>
        <v>#N/A</v>
      </c>
      <c r="CE130" s="73" t="e">
        <f t="shared" si="592"/>
        <v>#N/A</v>
      </c>
      <c r="CF130" s="73" t="e">
        <f t="shared" si="592"/>
        <v>#N/A</v>
      </c>
      <c r="CG130" s="73" t="e">
        <f t="shared" si="592"/>
        <v>#N/A</v>
      </c>
      <c r="CH130" s="63" t="e">
        <f t="shared" si="592"/>
        <v>#N/A</v>
      </c>
    </row>
    <row r="131" spans="4:111" ht="14.65" thickBot="1" x14ac:dyDescent="0.5"/>
    <row r="132" spans="4:111" ht="16.149999999999999" thickBot="1" x14ac:dyDescent="0.55000000000000004">
      <c r="D132" s="46" t="s">
        <v>53</v>
      </c>
      <c r="E132" s="86" t="s">
        <v>54</v>
      </c>
      <c r="F132" s="86" t="str">
        <f>$D$2</f>
        <v>Austria</v>
      </c>
      <c r="G132" s="87" t="str">
        <f>$D$3</f>
        <v>Styria</v>
      </c>
      <c r="H132" s="87" t="str">
        <f>$D$4</f>
        <v>Hungary</v>
      </c>
      <c r="I132" s="87" t="str">
        <f>$D$5</f>
        <v>Great Britain</v>
      </c>
      <c r="J132" s="87" t="str">
        <f>$D$6</f>
        <v>70th Anniversary</v>
      </c>
      <c r="K132" s="87" t="str">
        <f>$D$7</f>
        <v>Spain</v>
      </c>
      <c r="L132" s="87" t="str">
        <f>$D$8</f>
        <v>Belgium</v>
      </c>
      <c r="M132" s="87" t="str">
        <f>$D$9</f>
        <v>Monza</v>
      </c>
      <c r="N132" s="87" t="str">
        <f>$D$10</f>
        <v>Tuscany</v>
      </c>
      <c r="O132" s="87" t="str">
        <f>$D$11</f>
        <v>Russia</v>
      </c>
      <c r="P132" s="87" t="str">
        <f>$D$12</f>
        <v>Eifel</v>
      </c>
      <c r="Q132" s="87" t="str">
        <f>$D$13</f>
        <v>Portugal</v>
      </c>
      <c r="R132" s="87" t="str">
        <f>$D$14</f>
        <v>Romagna</v>
      </c>
      <c r="S132" s="87" t="str">
        <f>$D$15</f>
        <v>Turkey</v>
      </c>
      <c r="T132" s="87" t="str">
        <f>$D$16</f>
        <v>Bahrain</v>
      </c>
      <c r="U132" s="87" t="str">
        <f>$D$17</f>
        <v>Sakhir</v>
      </c>
      <c r="V132" s="88" t="str">
        <f>$D$18</f>
        <v>Abu Dhabi</v>
      </c>
      <c r="W132" s="181" t="s">
        <v>81</v>
      </c>
      <c r="X132" s="182"/>
      <c r="Y132" s="182"/>
      <c r="Z132" s="183"/>
      <c r="AA132" s="1" t="s">
        <v>65</v>
      </c>
      <c r="AB132" s="1" t="s">
        <v>66</v>
      </c>
      <c r="AC132" s="181" t="s">
        <v>83</v>
      </c>
      <c r="AD132" s="182"/>
      <c r="AE132" s="182"/>
      <c r="AF132" s="184"/>
      <c r="AG132" s="1" t="s">
        <v>65</v>
      </c>
      <c r="AH132" s="1" t="s">
        <v>66</v>
      </c>
      <c r="AJ132" s="46" t="s">
        <v>53</v>
      </c>
      <c r="AK132" s="86" t="s">
        <v>54</v>
      </c>
      <c r="AL132" s="86" t="str">
        <f>$D$2</f>
        <v>Austria</v>
      </c>
      <c r="AM132" s="87" t="str">
        <f>$D$3</f>
        <v>Styria</v>
      </c>
      <c r="AN132" s="87" t="str">
        <f>$D$4</f>
        <v>Hungary</v>
      </c>
      <c r="AO132" s="87" t="str">
        <f>$D$5</f>
        <v>Great Britain</v>
      </c>
      <c r="AP132" s="87" t="str">
        <f>$D$6</f>
        <v>70th Anniversary</v>
      </c>
      <c r="AQ132" s="87" t="str">
        <f>$D$7</f>
        <v>Spain</v>
      </c>
      <c r="AR132" s="87" t="str">
        <f>$D$8</f>
        <v>Belgium</v>
      </c>
      <c r="AS132" s="87" t="str">
        <f>$D$9</f>
        <v>Monza</v>
      </c>
      <c r="AT132" s="87" t="str">
        <f>$D$10</f>
        <v>Tuscany</v>
      </c>
      <c r="AU132" s="87" t="str">
        <f>$D$11</f>
        <v>Russia</v>
      </c>
      <c r="AV132" s="87" t="str">
        <f>$D$12</f>
        <v>Eifel</v>
      </c>
      <c r="AW132" s="87" t="str">
        <f>$D$13</f>
        <v>Portugal</v>
      </c>
      <c r="AX132" s="87" t="str">
        <f>$D$14</f>
        <v>Romagna</v>
      </c>
      <c r="AY132" s="87" t="str">
        <f>$D$15</f>
        <v>Turkey</v>
      </c>
      <c r="AZ132" s="87" t="str">
        <f>$D$16</f>
        <v>Bahrain</v>
      </c>
      <c r="BA132" s="87" t="str">
        <f>$D$17</f>
        <v>Sakhir</v>
      </c>
      <c r="BB132" s="88" t="str">
        <f>$D$18</f>
        <v>Abu Dhabi</v>
      </c>
      <c r="BC132" s="181" t="s">
        <v>81</v>
      </c>
      <c r="BD132" s="182"/>
      <c r="BE132" s="182"/>
      <c r="BF132" s="183"/>
      <c r="BG132" s="1" t="s">
        <v>65</v>
      </c>
      <c r="BH132" s="1" t="s">
        <v>66</v>
      </c>
      <c r="BI132" s="181" t="s">
        <v>83</v>
      </c>
      <c r="BJ132" s="182"/>
      <c r="BK132" s="182"/>
      <c r="BL132" s="184"/>
      <c r="BM132" s="1" t="s">
        <v>65</v>
      </c>
      <c r="BN132" s="1" t="s">
        <v>66</v>
      </c>
      <c r="BP132" s="46" t="s">
        <v>53</v>
      </c>
      <c r="BQ132" s="86" t="s">
        <v>54</v>
      </c>
      <c r="BR132" s="86" t="str">
        <f>$D$2</f>
        <v>Austria</v>
      </c>
      <c r="BS132" s="87" t="str">
        <f>$D$3</f>
        <v>Styria</v>
      </c>
      <c r="BT132" s="87" t="str">
        <f>$D$4</f>
        <v>Hungary</v>
      </c>
      <c r="BU132" s="87" t="str">
        <f>$D$5</f>
        <v>Great Britain</v>
      </c>
      <c r="BV132" s="87" t="str">
        <f>$D$6</f>
        <v>70th Anniversary</v>
      </c>
      <c r="BW132" s="87" t="str">
        <f>$D$7</f>
        <v>Spain</v>
      </c>
      <c r="BX132" s="87" t="str">
        <f>$D$8</f>
        <v>Belgium</v>
      </c>
      <c r="BY132" s="87" t="str">
        <f>$D$9</f>
        <v>Monza</v>
      </c>
      <c r="BZ132" s="87" t="str">
        <f>$D$10</f>
        <v>Tuscany</v>
      </c>
      <c r="CA132" s="87" t="str">
        <f>$D$11</f>
        <v>Russia</v>
      </c>
      <c r="CB132" s="87" t="str">
        <f>$D$12</f>
        <v>Eifel</v>
      </c>
      <c r="CC132" s="87" t="str">
        <f>$D$13</f>
        <v>Portugal</v>
      </c>
      <c r="CD132" s="87" t="str">
        <f>$D$14</f>
        <v>Romagna</v>
      </c>
      <c r="CE132" s="87" t="str">
        <f>$D$15</f>
        <v>Turkey</v>
      </c>
      <c r="CF132" s="87" t="str">
        <f>$D$16</f>
        <v>Bahrain</v>
      </c>
      <c r="CG132" s="87" t="str">
        <f>$D$17</f>
        <v>Sakhir</v>
      </c>
      <c r="CH132" s="88" t="str">
        <f>$D$18</f>
        <v>Abu Dhabi</v>
      </c>
      <c r="CI132" s="181" t="s">
        <v>81</v>
      </c>
      <c r="CJ132" s="182"/>
      <c r="CK132" s="182"/>
      <c r="CL132" s="183"/>
      <c r="CM132" s="1" t="s">
        <v>65</v>
      </c>
      <c r="CN132" s="1" t="s">
        <v>66</v>
      </c>
      <c r="CO132" s="181" t="s">
        <v>83</v>
      </c>
      <c r="CP132" s="182"/>
      <c r="CQ132" s="182"/>
      <c r="CR132" s="184"/>
      <c r="CS132" s="1" t="s">
        <v>65</v>
      </c>
      <c r="CT132" s="1" t="s">
        <v>66</v>
      </c>
      <c r="CV132" s="181" t="s">
        <v>81</v>
      </c>
      <c r="CW132" s="182"/>
      <c r="CX132" s="182"/>
      <c r="CY132" s="183"/>
      <c r="CZ132" s="1" t="s">
        <v>65</v>
      </c>
      <c r="DA132" s="1" t="s">
        <v>66</v>
      </c>
      <c r="DB132" s="181" t="s">
        <v>83</v>
      </c>
      <c r="DC132" s="182"/>
      <c r="DD132" s="182"/>
      <c r="DE132" s="184"/>
      <c r="DF132" s="1" t="s">
        <v>65</v>
      </c>
      <c r="DG132" s="1" t="s">
        <v>66</v>
      </c>
    </row>
    <row r="133" spans="4:111" ht="16.149999999999999" thickBot="1" x14ac:dyDescent="0.55000000000000004">
      <c r="D133" s="47" t="s">
        <v>94</v>
      </c>
      <c r="E133" s="80" t="s">
        <v>56</v>
      </c>
      <c r="F133" s="66" t="s">
        <v>13</v>
      </c>
      <c r="G133" s="67" t="s">
        <v>5</v>
      </c>
      <c r="H133" s="67" t="s">
        <v>5</v>
      </c>
      <c r="I133" s="67" t="s">
        <v>5</v>
      </c>
      <c r="J133" s="67" t="s">
        <v>3</v>
      </c>
      <c r="K133" s="67" t="s">
        <v>3</v>
      </c>
      <c r="L133" s="67" t="s">
        <v>3</v>
      </c>
      <c r="M133" s="67" t="s">
        <v>3</v>
      </c>
      <c r="N133" s="67" t="s">
        <v>3</v>
      </c>
      <c r="O133" s="67" t="s">
        <v>3</v>
      </c>
      <c r="P133" s="67" t="s">
        <v>3</v>
      </c>
      <c r="Q133" s="67" t="s">
        <v>3</v>
      </c>
      <c r="R133" s="67" t="s">
        <v>3</v>
      </c>
      <c r="S133" s="67" t="s">
        <v>3</v>
      </c>
      <c r="T133" s="67" t="s">
        <v>3</v>
      </c>
      <c r="U133" s="67" t="s">
        <v>13</v>
      </c>
      <c r="V133" s="68" t="s">
        <v>13</v>
      </c>
      <c r="W133" s="25" t="str">
        <f>$A$2</f>
        <v>Mercedes</v>
      </c>
      <c r="X133" s="66">
        <f>COUNTIF(F133:V150, W133)</f>
        <v>17</v>
      </c>
      <c r="Y133" s="98" t="str">
        <f>$B$2</f>
        <v>Hamilton</v>
      </c>
      <c r="Z133" s="66">
        <f>COUNTIF(F133:V150, Y133)</f>
        <v>11</v>
      </c>
      <c r="AA133" s="66">
        <f>COUNTIF(F151:V152,Y133)</f>
        <v>0</v>
      </c>
      <c r="AB133" s="99">
        <f>COUNTIF(F153:V154,Y133)</f>
        <v>1</v>
      </c>
      <c r="AC133" s="25" t="str">
        <f>$A$2</f>
        <v>Mercedes</v>
      </c>
      <c r="AD133" s="66">
        <f>SUM((X133/X155)*100)</f>
        <v>100</v>
      </c>
      <c r="AE133" s="98" t="str">
        <f>$B$2</f>
        <v>Hamilton</v>
      </c>
      <c r="AF133" s="99">
        <f>SUM((Z133/Z155)*100)</f>
        <v>12.941176470588237</v>
      </c>
      <c r="AG133" s="99">
        <f>SUM((AA133/AA155)*100)</f>
        <v>0</v>
      </c>
      <c r="AH133" s="99">
        <f>SUM((AB133/AB155)*100)</f>
        <v>50</v>
      </c>
      <c r="AJ133" s="47" t="s">
        <v>94</v>
      </c>
      <c r="AK133" s="80" t="s">
        <v>56</v>
      </c>
      <c r="AL133" s="66" t="s">
        <v>18</v>
      </c>
      <c r="AM133" s="67" t="s">
        <v>18</v>
      </c>
      <c r="AN133" s="67" t="s">
        <v>18</v>
      </c>
      <c r="AO133" s="67" t="s">
        <v>18</v>
      </c>
      <c r="AP133" s="67" t="s">
        <v>18</v>
      </c>
      <c r="AQ133" s="67" t="s">
        <v>18</v>
      </c>
      <c r="AR133" s="67" t="s">
        <v>18</v>
      </c>
      <c r="AS133" s="67" t="s">
        <v>18</v>
      </c>
      <c r="AT133" s="67" t="s">
        <v>25</v>
      </c>
      <c r="AU133" s="67" t="s">
        <v>20</v>
      </c>
      <c r="AV133" s="67" t="s">
        <v>20</v>
      </c>
      <c r="AW133" s="67" t="s">
        <v>20</v>
      </c>
      <c r="AX133" s="67" t="s">
        <v>20</v>
      </c>
      <c r="AY133" s="67" t="s">
        <v>20</v>
      </c>
      <c r="AZ133" s="67" t="s">
        <v>20</v>
      </c>
      <c r="BA133" s="67" t="s">
        <v>18</v>
      </c>
      <c r="BB133" s="68" t="s">
        <v>18</v>
      </c>
      <c r="BC133" s="25" t="str">
        <f>$A$2</f>
        <v>Mercedes</v>
      </c>
      <c r="BD133" s="66">
        <f>COUNTIF(AL133:BB150, BC133)</f>
        <v>0</v>
      </c>
      <c r="BE133" s="98" t="str">
        <f>$B$2</f>
        <v>Hamilton</v>
      </c>
      <c r="BF133" s="66">
        <f>COUNTIF(AL133:BB150, BE133)</f>
        <v>0</v>
      </c>
      <c r="BG133" s="66">
        <f>COUNTIF(AL151:BB152,BE133)</f>
        <v>0</v>
      </c>
      <c r="BH133" s="99">
        <f>COUNTIF(AL153:BB154,BE133)</f>
        <v>0</v>
      </c>
      <c r="BI133" s="25" t="str">
        <f>$A$2</f>
        <v>Mercedes</v>
      </c>
      <c r="BJ133" s="66">
        <f>SUM((BD133/BD155)*100)</f>
        <v>0</v>
      </c>
      <c r="BK133" s="98" t="str">
        <f>$B$2</f>
        <v>Hamilton</v>
      </c>
      <c r="BL133" s="99">
        <f>SUM((BF133/BF155)*100)</f>
        <v>0</v>
      </c>
      <c r="BM133" s="99">
        <f>SUM((BG133/BG155)*100)</f>
        <v>0</v>
      </c>
      <c r="BN133" s="99">
        <f>SUM((BH133/BH155)*100)</f>
        <v>0</v>
      </c>
      <c r="BP133" s="47" t="s">
        <v>94</v>
      </c>
      <c r="BQ133" s="80" t="s">
        <v>56</v>
      </c>
      <c r="BR133" s="66" t="s">
        <v>48</v>
      </c>
      <c r="BS133" s="67" t="s">
        <v>48</v>
      </c>
      <c r="BT133" s="67" t="s">
        <v>48</v>
      </c>
      <c r="BU133" s="67" t="s">
        <v>48</v>
      </c>
      <c r="BV133" s="67" t="s">
        <v>48</v>
      </c>
      <c r="BW133" s="67" t="s">
        <v>48</v>
      </c>
      <c r="BX133" s="67" t="s">
        <v>48</v>
      </c>
      <c r="BY133" s="67" t="s">
        <v>48</v>
      </c>
      <c r="BZ133" s="67" t="s">
        <v>48</v>
      </c>
      <c r="CA133" s="67" t="s">
        <v>48</v>
      </c>
      <c r="CB133" s="67" t="s">
        <v>48</v>
      </c>
      <c r="CC133" s="67" t="s">
        <v>48</v>
      </c>
      <c r="CD133" s="67" t="s">
        <v>48</v>
      </c>
      <c r="CE133" s="67" t="s">
        <v>48</v>
      </c>
      <c r="CF133" s="67" t="s">
        <v>48</v>
      </c>
      <c r="CG133" s="67" t="s">
        <v>48</v>
      </c>
      <c r="CH133" s="67" t="s">
        <v>48</v>
      </c>
      <c r="CI133" s="25" t="str">
        <f>$A$2</f>
        <v>Mercedes</v>
      </c>
      <c r="CJ133" s="66">
        <f>COUNTIF(BR133:CH150, CI133)</f>
        <v>0</v>
      </c>
      <c r="CK133" s="98" t="str">
        <f>$B$2</f>
        <v>Hamilton</v>
      </c>
      <c r="CL133" s="66">
        <f>COUNTIF(BR133:CH150, CK133)</f>
        <v>0</v>
      </c>
      <c r="CM133" s="66">
        <f>COUNTIF(BR151:CH152,CK133)</f>
        <v>0</v>
      </c>
      <c r="CN133" s="99">
        <f>COUNTIF(BR153:CH154,CK133)</f>
        <v>0</v>
      </c>
      <c r="CO133" s="25" t="str">
        <f>$A$2</f>
        <v>Mercedes</v>
      </c>
      <c r="CP133" s="66">
        <f>SUM((CJ133/CJ155)*100)</f>
        <v>0</v>
      </c>
      <c r="CQ133" s="98" t="str">
        <f>$B$2</f>
        <v>Hamilton</v>
      </c>
      <c r="CR133" s="99">
        <f>SUM((CL133/CL155)*100)</f>
        <v>0</v>
      </c>
      <c r="CS133" s="99">
        <f>SUM((CM133/CM155)*100)</f>
        <v>0</v>
      </c>
      <c r="CT133" s="99" t="e">
        <f>SUM((CN133/CN155)*100)</f>
        <v>#DIV/0!</v>
      </c>
      <c r="CV133" s="25" t="str">
        <f>$A$2</f>
        <v>Mercedes</v>
      </c>
      <c r="CW133" s="99">
        <f>SUM(X133,BD133,CJ133)</f>
        <v>17</v>
      </c>
      <c r="CX133" s="98" t="str">
        <f>$B$2</f>
        <v>Hamilton</v>
      </c>
      <c r="CY133" s="99">
        <f t="shared" ref="CY133:CY152" si="593">SUM(Z133,BF133,CL133)</f>
        <v>11</v>
      </c>
      <c r="CZ133" s="99">
        <f t="shared" ref="CZ133:CZ152" si="594">SUM(AA133,BG133,CM133)</f>
        <v>0</v>
      </c>
      <c r="DA133" s="99">
        <f t="shared" ref="DA133:DA152" si="595">SUM(AB133,BH133,CN133)</f>
        <v>1</v>
      </c>
      <c r="DB133" s="25" t="str">
        <f>$A$2</f>
        <v>Mercedes</v>
      </c>
      <c r="DC133" s="66">
        <f>SUM((CW133/CW155)*100)</f>
        <v>33.333333333333329</v>
      </c>
      <c r="DD133" s="98" t="str">
        <f>$B$2</f>
        <v>Hamilton</v>
      </c>
      <c r="DE133" s="99">
        <f>SUM((CY133/CY155)*100)</f>
        <v>4.3137254901960782</v>
      </c>
      <c r="DF133" s="99">
        <f>SUM((CZ133/CZ155)*100)</f>
        <v>0</v>
      </c>
      <c r="DG133" s="99">
        <f>SUM((DA133/DA155)*100)</f>
        <v>25</v>
      </c>
    </row>
    <row r="134" spans="4:111" ht="16.149999999999999" thickBot="1" x14ac:dyDescent="0.55000000000000004">
      <c r="D134" s="46" t="s">
        <v>57</v>
      </c>
      <c r="E134" s="75" t="s">
        <v>58</v>
      </c>
      <c r="F134" s="70">
        <f>SUM(VLOOKUP($D$2,$D$2:$BL$18,MATCH(F133,$D$1:$BL$1,0),FALSE))</f>
        <v>-2</v>
      </c>
      <c r="G134" s="76">
        <f>SUM(VLOOKUP($D$3,$D$2:$BL$18,MATCH(G133,$D$1:$BL$1,0),FALSE))</f>
        <v>33</v>
      </c>
      <c r="H134" s="76">
        <f>SUM(VLOOKUP($D$4,$D$2:$BL$18,MATCH(H133,$D$1:$BL$1,0),FALSE))</f>
        <v>26</v>
      </c>
      <c r="I134" s="76">
        <f>SUM(VLOOKUP($D$5,$D$2:$BL$18,MATCH(I133,$D$1:$BL$1,0),FALSE))</f>
        <v>3</v>
      </c>
      <c r="J134" s="76">
        <f>SUM(VLOOKUP($D$6,$D$2:$BL$18,MATCH(J133,$D$1:$BL$1,0),FALSE))</f>
        <v>54</v>
      </c>
      <c r="K134" s="76">
        <f>SUM(VLOOKUP($D$7,$D$2:$BL$18,MATCH(K133,$D$1:$BL$1,0),FALSE))</f>
        <v>44</v>
      </c>
      <c r="L134" s="76">
        <f>SUM(VLOOKUP($D$8,$D$2:$BL$18,MATCH(L133,$D$1:$BL$1,0),FALSE))</f>
        <v>44</v>
      </c>
      <c r="M134" s="76">
        <f>SUM(VLOOKUP($D$9,$D$2:$BL$18,MATCH(M133,$D$1:$BL$1,0),FALSE))</f>
        <v>17</v>
      </c>
      <c r="N134" s="76">
        <f>SUM(VLOOKUP($D$10,$D$2:$BL$18,MATCH(N133,$D$1:$BL$1,0),FALSE))</f>
        <v>49</v>
      </c>
      <c r="O134" s="76">
        <f>SUM(VLOOKUP($D$11,$D$2:$BL$18,MATCH(O133,$D$1:$BL$1,0),FALSE))</f>
        <v>42</v>
      </c>
      <c r="P134" s="76">
        <f>SUM(VLOOKUP($D$12,$D$2:$BL$18,MATCH(P133,$D$1:$BL$1,0),FALSE))</f>
        <v>43</v>
      </c>
      <c r="Q134" s="76">
        <f>SUM(VLOOKUP($D$13,$D$2:$BL$18,MATCH(Q133,$D$1:$BL$1,0),FALSE))</f>
        <v>49</v>
      </c>
      <c r="R134" s="76">
        <f>SUM(VLOOKUP($D$14,$D$2:$BL$18,MATCH(R133,$D$1:$BL$1,0),FALSE))</f>
        <v>48</v>
      </c>
      <c r="S134" s="76">
        <f>SUM(VLOOKUP($D$15,$D$2:$BL$18,MATCH(S133,$D$1:$BL$1,0),FALSE))</f>
        <v>49</v>
      </c>
      <c r="T134" s="76">
        <f>SUM(VLOOKUP($D$16,$D$2:$BL$18,MATCH(T133,$D$1:$BL$1,0),FALSE))</f>
        <v>59</v>
      </c>
      <c r="U134" s="76">
        <f>SUM(VLOOKUP($D$17,$D$2:$BL$18,MATCH(U133,$D$1:$BL$1,0),FALSE))</f>
        <v>-2</v>
      </c>
      <c r="V134" s="29">
        <f>SUM(VLOOKUP($D$18,$D$2:$BL$18,MATCH(V133,$D$1:$BL$1,0),FALSE))</f>
        <v>44</v>
      </c>
      <c r="W134" s="30"/>
      <c r="X134" s="72"/>
      <c r="Y134" s="100" t="str">
        <f>$B$3</f>
        <v>Bottas</v>
      </c>
      <c r="Z134" s="72">
        <f>COUNTIF(F133:V150, Y134)</f>
        <v>3</v>
      </c>
      <c r="AA134" s="72">
        <f>COUNTIF(F151:V152,Y134)</f>
        <v>0</v>
      </c>
      <c r="AB134" s="30">
        <f>COUNTIF(F153:V154,Y134)</f>
        <v>1</v>
      </c>
      <c r="AC134" s="30"/>
      <c r="AD134" s="72"/>
      <c r="AE134" s="100" t="str">
        <f>$B$3</f>
        <v>Bottas</v>
      </c>
      <c r="AF134" s="30">
        <f>SUM((Z134/Z155)*100)</f>
        <v>3.5294117647058822</v>
      </c>
      <c r="AG134" s="30">
        <f>SUM((AA134/AA155)*100)</f>
        <v>0</v>
      </c>
      <c r="AH134" s="30">
        <f>SUM((AB134/AB155)*100)</f>
        <v>50</v>
      </c>
      <c r="AJ134" s="46" t="s">
        <v>57</v>
      </c>
      <c r="AK134" s="75" t="s">
        <v>58</v>
      </c>
      <c r="AL134" s="70">
        <f>SUM(VLOOKUP($D$2,$D$2:$BL$18,MATCH(AL133,$D$1:$BL$1,0),FALSE))</f>
        <v>23</v>
      </c>
      <c r="AM134" s="76">
        <f>SUM(VLOOKUP($D$3,$D$2:$BL$18,MATCH(AM133,$D$1:$BL$1,0),FALSE))</f>
        <v>11</v>
      </c>
      <c r="AN134" s="76">
        <f>SUM(VLOOKUP($D$4,$D$2:$BL$18,MATCH(AN133,$D$1:$BL$1,0),FALSE))</f>
        <v>11</v>
      </c>
      <c r="AO134" s="76">
        <f>SUM(VLOOKUP($D$5,$D$2:$BL$18,MATCH(AO133,$D$1:$BL$1,0),FALSE))</f>
        <v>-2</v>
      </c>
      <c r="AP134" s="76">
        <f>SUM(VLOOKUP($D$6,$D$2:$BL$18,MATCH(AP133,$D$1:$BL$1,0),FALSE))</f>
        <v>2</v>
      </c>
      <c r="AQ134" s="76">
        <f>SUM(VLOOKUP($D$7,$D$2:$BL$18,MATCH(AQ133,$D$1:$BL$1,0),FALSE))</f>
        <v>23</v>
      </c>
      <c r="AR134" s="76">
        <f>SUM(VLOOKUP($D$8,$D$2:$BL$18,MATCH(AR133,$D$1:$BL$1,0),FALSE))</f>
        <v>-6</v>
      </c>
      <c r="AS134" s="76">
        <f>SUM(VLOOKUP($D$9,$D$2:$BL$18,MATCH(AS133,$D$1:$BL$1,0),FALSE))</f>
        <v>37</v>
      </c>
      <c r="AT134" s="76">
        <f>SUM(VLOOKUP($D$10,$D$2:$BL$18,MATCH(AT133,$D$1:$BL$1,0),FALSE))</f>
        <v>-11</v>
      </c>
      <c r="AU134" s="76">
        <f>SUM(VLOOKUP($D$11,$D$2:$BL$18,MATCH(AU133,$D$1:$BL$1,0),FALSE))</f>
        <v>0</v>
      </c>
      <c r="AV134" s="76">
        <f>SUM(VLOOKUP($D$12,$D$2:$BL$18,MATCH(AV133,$D$1:$BL$1,0),FALSE))</f>
        <v>-7</v>
      </c>
      <c r="AW134" s="76">
        <f>SUM(VLOOKUP($D$13,$D$2:$BL$18,MATCH(AW133,$D$1:$BL$1,0),FALSE))</f>
        <v>-3</v>
      </c>
      <c r="AX134" s="76">
        <f>SUM(VLOOKUP($D$14,$D$2:$BL$18,MATCH(AX133,$D$1:$BL$1,0),FALSE))</f>
        <v>14</v>
      </c>
      <c r="AY134" s="76">
        <f>SUM(VLOOKUP($D$15,$D$2:$BL$18,MATCH(AY133,$D$1:$BL$1,0),FALSE))</f>
        <v>24</v>
      </c>
      <c r="AZ134" s="76">
        <f>SUM(VLOOKUP($D$16,$D$2:$BL$18,MATCH(AZ133,$D$1:$BL$1,0),FALSE))</f>
        <v>33</v>
      </c>
      <c r="BA134" s="76">
        <f>SUM(VLOOKUP($D$17,$D$2:$BL$18,MATCH(BA133,$D$1:$BL$1,0),FALSE))</f>
        <v>32</v>
      </c>
      <c r="BB134" s="29">
        <f>SUM(VLOOKUP($D$18,$D$2:$BL$18,MATCH(BB133,$D$1:$BL$1,0),FALSE))</f>
        <v>17</v>
      </c>
      <c r="BC134" s="30"/>
      <c r="BD134" s="72"/>
      <c r="BE134" s="100" t="str">
        <f>$B$3</f>
        <v>Bottas</v>
      </c>
      <c r="BF134" s="72">
        <f>COUNTIF(AL133:BB150, BE134)</f>
        <v>0</v>
      </c>
      <c r="BG134" s="72">
        <f>COUNTIF(AL151:BB152,BE134)</f>
        <v>0</v>
      </c>
      <c r="BH134" s="30">
        <f>COUNTIF(AL153:BB154,BE134)</f>
        <v>0</v>
      </c>
      <c r="BI134" s="30"/>
      <c r="BJ134" s="72"/>
      <c r="BK134" s="100" t="str">
        <f>$B$3</f>
        <v>Bottas</v>
      </c>
      <c r="BL134" s="30">
        <f>SUM((BF134/BF155)*100)</f>
        <v>0</v>
      </c>
      <c r="BM134" s="30">
        <f>SUM((BG134/BG155)*100)</f>
        <v>0</v>
      </c>
      <c r="BN134" s="30">
        <f>SUM((BH134/BH155)*100)</f>
        <v>0</v>
      </c>
      <c r="BP134" s="46" t="s">
        <v>57</v>
      </c>
      <c r="BQ134" s="75" t="s">
        <v>58</v>
      </c>
      <c r="BR134" s="70">
        <f>SUM(VLOOKUP($D$2,$D$2:$BL$18,MATCH(BR133,$D$1:$BL$1,0),FALSE))</f>
        <v>15</v>
      </c>
      <c r="BS134" s="76">
        <f>SUM(VLOOKUP($D$3,$D$2:$BL$18,MATCH(BS133,$D$1:$BL$1,0),FALSE))</f>
        <v>4</v>
      </c>
      <c r="BT134" s="76">
        <f>SUM(VLOOKUP($D$4,$D$2:$BL$18,MATCH(BT133,$D$1:$BL$1,0),FALSE))</f>
        <v>-1</v>
      </c>
      <c r="BU134" s="76">
        <f>SUM(VLOOKUP($D$5,$D$2:$BL$18,MATCH(BU133,$D$1:$BL$1,0),FALSE))</f>
        <v>8</v>
      </c>
      <c r="BV134" s="76">
        <f>SUM(VLOOKUP($D$6,$D$2:$BL$18,MATCH(BV133,$D$1:$BL$1,0),FALSE))</f>
        <v>1</v>
      </c>
      <c r="BW134" s="76">
        <f>SUM(VLOOKUP($D$7,$D$2:$BL$18,MATCH(BW133,$D$1:$BL$1,0),FALSE))</f>
        <v>4</v>
      </c>
      <c r="BX134" s="76">
        <f>SUM(VLOOKUP($D$8,$D$2:$BL$18,MATCH(BX133,$D$1:$BL$1,0),FALSE))</f>
        <v>11</v>
      </c>
      <c r="BY134" s="76">
        <f>SUM(VLOOKUP($D$9,$D$2:$BL$18,MATCH(BY133,$D$1:$BL$1,0),FALSE))</f>
        <v>15</v>
      </c>
      <c r="BZ134" s="76">
        <f>SUM(VLOOKUP($D$10,$D$2:$BL$18,MATCH(BZ133,$D$1:$BL$1,0),FALSE))</f>
        <v>-14</v>
      </c>
      <c r="CA134" s="76">
        <f>SUM(VLOOKUP($D$11,$D$2:$BL$18,MATCH(CA133,$D$1:$BL$1,0),FALSE))</f>
        <v>13</v>
      </c>
      <c r="CB134" s="76">
        <f>SUM(VLOOKUP($D$12,$D$2:$BL$18,MATCH(CB133,$D$1:$BL$1,0),FALSE))</f>
        <v>13</v>
      </c>
      <c r="CC134" s="76">
        <f>SUM(VLOOKUP($D$13,$D$2:$BL$18,MATCH(CC133,$D$1:$BL$1,0),FALSE))</f>
        <v>6</v>
      </c>
      <c r="CD134" s="76">
        <f>SUM(VLOOKUP($D$14,$D$2:$BL$18,MATCH(CD133,$D$1:$BL$1,0),FALSE))</f>
        <v>15</v>
      </c>
      <c r="CE134" s="76">
        <f>SUM(VLOOKUP($D$15,$D$2:$BL$18,MATCH(CE133,$D$1:$BL$1,0),FALSE))</f>
        <v>-14</v>
      </c>
      <c r="CF134" s="76">
        <f>SUM(VLOOKUP($D$16,$D$2:$BL$18,MATCH(CF133,$D$1:$BL$1,0),FALSE))</f>
        <v>12</v>
      </c>
      <c r="CG134" s="76">
        <f>SUM(VLOOKUP($D$17,$D$2:$BL$18,MATCH(CG133,$D$1:$BL$1,0),FALSE))</f>
        <v>-12</v>
      </c>
      <c r="CH134" s="29">
        <f>SUM(VLOOKUP($D$18,$D$2:$BL$18,MATCH(CH133,$D$1:$BL$1,0),FALSE))</f>
        <v>4</v>
      </c>
      <c r="CI134" s="30"/>
      <c r="CJ134" s="72"/>
      <c r="CK134" s="100" t="str">
        <f>$B$3</f>
        <v>Bottas</v>
      </c>
      <c r="CL134" s="72">
        <f>COUNTIF(BR133:CH150, CK134)</f>
        <v>0</v>
      </c>
      <c r="CM134" s="72">
        <f>COUNTIF(BR151:CH152,CK134)</f>
        <v>0</v>
      </c>
      <c r="CN134" s="30">
        <f>COUNTIF(BR153:CH154,CK134)</f>
        <v>0</v>
      </c>
      <c r="CO134" s="30"/>
      <c r="CP134" s="72"/>
      <c r="CQ134" s="100" t="str">
        <f>$B$3</f>
        <v>Bottas</v>
      </c>
      <c r="CR134" s="30">
        <f>SUM((CL134/CL155)*100)</f>
        <v>0</v>
      </c>
      <c r="CS134" s="30">
        <f>SUM((CM134/CM155)*100)</f>
        <v>0</v>
      </c>
      <c r="CT134" s="30" t="e">
        <f>SUM((CN134/CN155)*100)</f>
        <v>#DIV/0!</v>
      </c>
      <c r="CV134" s="30"/>
      <c r="CW134" s="30"/>
      <c r="CX134" s="100" t="str">
        <f>$B$3</f>
        <v>Bottas</v>
      </c>
      <c r="CY134" s="30">
        <f t="shared" si="593"/>
        <v>3</v>
      </c>
      <c r="CZ134" s="30">
        <f t="shared" si="594"/>
        <v>0</v>
      </c>
      <c r="DA134" s="30">
        <f t="shared" si="595"/>
        <v>1</v>
      </c>
      <c r="DB134" s="30"/>
      <c r="DC134" s="72"/>
      <c r="DD134" s="100" t="str">
        <f>$B$3</f>
        <v>Bottas</v>
      </c>
      <c r="DE134" s="30">
        <f>SUM((CY134/CY155)*100)</f>
        <v>1.1764705882352942</v>
      </c>
      <c r="DF134" s="30">
        <f>SUM((CZ134/CZ155)*100)</f>
        <v>0</v>
      </c>
      <c r="DG134" s="30">
        <f>SUM((DA134/DA155)*100)</f>
        <v>25</v>
      </c>
    </row>
    <row r="135" spans="4:111" ht="16.149999999999999" thickBot="1" x14ac:dyDescent="0.55000000000000004">
      <c r="D135" s="47" t="s">
        <v>95</v>
      </c>
      <c r="E135" s="91" t="s">
        <v>1</v>
      </c>
      <c r="F135" s="72">
        <f>SUM(VLOOKUP($D$2,$BM$2:$CQ$18,MATCH(F133,$BM$1:$CQ$1,0),FALSE))</f>
        <v>26.1</v>
      </c>
      <c r="G135" s="73">
        <f>SUM(VLOOKUP($D$3,$BM$2:$CQ$18,MATCH(G133,$BM$1:$CQ$1,0),FALSE))</f>
        <v>0</v>
      </c>
      <c r="H135" s="73">
        <f>SUM(VLOOKUP($D$4,$BM$2:$CQ$18,MATCH(H133,$BM$1:$CQ$1,0),FALSE))</f>
        <v>0</v>
      </c>
      <c r="I135" s="73">
        <f>SUM(VLOOKUP($D$5,$BM$2:$CQ$18,MATCH(I133,$BM$1:$CQ$1,0),FALSE))</f>
        <v>0</v>
      </c>
      <c r="J135" s="73">
        <f>SUM(VLOOKUP($D$6,$BM$2:$CQ$18,MATCH(J133,$BM$1:$CQ$1,0),FALSE))</f>
        <v>31.3</v>
      </c>
      <c r="K135" s="73">
        <f>SUM(VLOOKUP($D$7,$BM$2:$CQ$18,MATCH(K133,$BM$1:$CQ$1,0),FALSE))</f>
        <v>31.3</v>
      </c>
      <c r="L135" s="73">
        <f>SUM(VLOOKUP($D$8,$BM$2:$CQ$18,MATCH(L133,$BM$1:$CQ$1,0),FALSE))</f>
        <v>31.4</v>
      </c>
      <c r="M135" s="73">
        <f>SUM(VLOOKUP($D$9,$BM$2:$CQ$18,MATCH(M133,$BM$1:$CQ$1,0),FALSE))</f>
        <v>31.4</v>
      </c>
      <c r="N135" s="73">
        <f>SUM(VLOOKUP($D$10,$BM$2:$CQ$18,MATCH(N133,$BM$1:$CQ$1,0),FALSE))</f>
        <v>31.4</v>
      </c>
      <c r="O135" s="73">
        <f>SUM(VLOOKUP($D$11,$BM$2:$CQ$18,MATCH(O133,$BM$1:$CQ$1,0),FALSE))</f>
        <v>31.4</v>
      </c>
      <c r="P135" s="73">
        <f>SUM(VLOOKUP($D$12,$BM$2:$CQ$18,MATCH(P133,$BM$1:$CQ$1,0),FALSE))</f>
        <v>31.4</v>
      </c>
      <c r="Q135" s="73">
        <f>SUM(VLOOKUP($D$13,$BM$2:$CQ$18,MATCH(Q133,$BM$1:$CQ$1,0),FALSE))</f>
        <v>31.5</v>
      </c>
      <c r="R135" s="73">
        <f>SUM(VLOOKUP($D$14,$BM$2:$CQ$18,MATCH(R133,$BM$1:$CQ$1,0),FALSE))</f>
        <v>31.5</v>
      </c>
      <c r="S135" s="73">
        <f>SUM(VLOOKUP($D$15,$BM$2:$CQ$18,MATCH(S133,$BM$1:$CQ$1,0),FALSE))</f>
        <v>31.5</v>
      </c>
      <c r="T135" s="73">
        <f>SUM(VLOOKUP($D$16,$BM$2:$CQ$18,MATCH(T133,$BM$1:$CQ$1,0),FALSE))</f>
        <v>31.5</v>
      </c>
      <c r="U135" s="73">
        <f>SUM(VLOOKUP($D$17,$BM$2:$CQ$18,MATCH(U133,$BM$1:$CQ$1,0),FALSE))</f>
        <v>26.2</v>
      </c>
      <c r="V135" s="63">
        <f>SUM(VLOOKUP($D$18,$BM$2:$CQ$18,MATCH(V133,$BM$1:$CQ$1,0),FALSE))</f>
        <v>26.3</v>
      </c>
      <c r="W135" s="34" t="str">
        <f>$A$4</f>
        <v>Ferrari</v>
      </c>
      <c r="X135" s="66">
        <f>COUNTIF(F133:V150, W135)</f>
        <v>0</v>
      </c>
      <c r="Y135" s="34" t="str">
        <f>$B$4</f>
        <v>Vettel</v>
      </c>
      <c r="Z135" s="99">
        <f>COUNTIF(F133:V150, Y135)</f>
        <v>0</v>
      </c>
      <c r="AA135" s="99">
        <f>COUNTIF(F151:V152,Y135)</f>
        <v>0</v>
      </c>
      <c r="AB135" s="99">
        <f>COUNTIF(F153:V154,Y135)</f>
        <v>0</v>
      </c>
      <c r="AC135" s="34" t="str">
        <f>$A$4</f>
        <v>Ferrari</v>
      </c>
      <c r="AD135" s="66">
        <f>SUM((X135/X155)*100)</f>
        <v>0</v>
      </c>
      <c r="AE135" s="34" t="str">
        <f>$B$4</f>
        <v>Vettel</v>
      </c>
      <c r="AF135" s="99">
        <f>SUM((Z135/Z155)*100)</f>
        <v>0</v>
      </c>
      <c r="AG135" s="99">
        <f>SUM((AA135/AA155)*100)</f>
        <v>0</v>
      </c>
      <c r="AH135" s="99">
        <f>SUM((AB135/AB155)*100)</f>
        <v>0</v>
      </c>
      <c r="AJ135" s="47" t="s">
        <v>96</v>
      </c>
      <c r="AK135" s="91" t="s">
        <v>1</v>
      </c>
      <c r="AL135" s="72">
        <f>SUM(VLOOKUP($D$2,$BM$2:$CQ$18,MATCH(AL133,$BM$1:$CQ$1,0),FALSE))</f>
        <v>15.5</v>
      </c>
      <c r="AM135" s="73">
        <f>SUM(VLOOKUP($D$3,$BM$2:$CQ$18,MATCH(AM133,$BM$1:$CQ$1,0),FALSE))</f>
        <v>0</v>
      </c>
      <c r="AN135" s="73">
        <f>SUM(VLOOKUP($D$4,$BM$2:$CQ$18,MATCH(AN133,$BM$1:$CQ$1,0),FALSE))</f>
        <v>0</v>
      </c>
      <c r="AO135" s="73">
        <f>SUM(VLOOKUP($D$5,$BM$2:$CQ$18,MATCH(AO133,$BM$1:$CQ$1,0),FALSE))</f>
        <v>0</v>
      </c>
      <c r="AP135" s="73">
        <f>SUM(VLOOKUP($D$6,$BM$2:$CQ$18,MATCH(AP133,$BM$1:$CQ$1,0),FALSE))</f>
        <v>15.4</v>
      </c>
      <c r="AQ135" s="73">
        <f>SUM(VLOOKUP($D$7,$BM$2:$CQ$18,MATCH(AQ133,$BM$1:$CQ$1,0),FALSE))</f>
        <v>0</v>
      </c>
      <c r="AR135" s="73">
        <f>SUM(VLOOKUP($D$8,$BM$2:$CQ$18,MATCH(AR133,$BM$1:$CQ$1,0),FALSE))</f>
        <v>15.3</v>
      </c>
      <c r="AS135" s="73">
        <f>SUM(VLOOKUP($D$9,$BM$2:$CQ$18,MATCH(AS133,$BM$1:$CQ$1,0),FALSE))</f>
        <v>15.3</v>
      </c>
      <c r="AT135" s="73">
        <f>SUM(VLOOKUP($D$10,$BM$2:$CQ$18,MATCH(AT133,$BM$1:$CQ$1,0),FALSE))</f>
        <v>12.2</v>
      </c>
      <c r="AU135" s="73">
        <f>SUM(VLOOKUP($D$11,$BM$2:$CQ$18,MATCH(AU133,$BM$1:$CQ$1,0),FALSE))</f>
        <v>13</v>
      </c>
      <c r="AV135" s="73">
        <f>SUM(VLOOKUP($D$12,$BM$2:$CQ$18,MATCH(AV133,$BM$1:$CQ$1,0),FALSE))</f>
        <v>13</v>
      </c>
      <c r="AW135" s="73">
        <f>SUM(VLOOKUP($D$13,$BM$2:$CQ$18,MATCH(AW133,$BM$1:$CQ$1,0),FALSE))</f>
        <v>13</v>
      </c>
      <c r="AX135" s="73">
        <f>SUM(VLOOKUP($D$14,$BM$2:$CQ$18,MATCH(AX133,$BM$1:$CQ$1,0),FALSE))</f>
        <v>12.9</v>
      </c>
      <c r="AY135" s="73">
        <f>SUM(VLOOKUP($D$15,$BM$2:$CQ$18,MATCH(AY133,$BM$1:$CQ$1,0),FALSE))</f>
        <v>12.8</v>
      </c>
      <c r="AZ135" s="73">
        <f>SUM(VLOOKUP($D$16,$BM$2:$CQ$18,MATCH(AZ133,$BM$1:$CQ$1,0),FALSE))</f>
        <v>12.8</v>
      </c>
      <c r="BA135" s="73">
        <f>SUM(VLOOKUP($D$17,$BM$2:$CQ$18,MATCH(BA133,$BM$1:$CQ$1,0),FALSE))</f>
        <v>15.1</v>
      </c>
      <c r="BB135" s="63">
        <f>SUM(VLOOKUP($D$18,$BM$2:$CQ$18,MATCH(BB133,$BM$1:$CQ$1,0),FALSE))</f>
        <v>15.2</v>
      </c>
      <c r="BC135" s="34" t="str">
        <f>$A$4</f>
        <v>Ferrari</v>
      </c>
      <c r="BD135" s="66">
        <f>COUNTIF(AL133:BB150, BC135)</f>
        <v>0</v>
      </c>
      <c r="BE135" s="34" t="str">
        <f>$B$4</f>
        <v>Vettel</v>
      </c>
      <c r="BF135" s="99">
        <f>COUNTIF(AL133:BB150, BE135)</f>
        <v>0</v>
      </c>
      <c r="BG135" s="99">
        <f>COUNTIF(AL151:BB152,BE135)</f>
        <v>0</v>
      </c>
      <c r="BH135" s="99">
        <f>COUNTIF(AL153:BB154,BE135)</f>
        <v>0</v>
      </c>
      <c r="BI135" s="34" t="str">
        <f>$A$4</f>
        <v>Ferrari</v>
      </c>
      <c r="BJ135" s="66">
        <f>SUM((BD135/BD155)*100)</f>
        <v>0</v>
      </c>
      <c r="BK135" s="34" t="str">
        <f>$B$4</f>
        <v>Vettel</v>
      </c>
      <c r="BL135" s="99">
        <f>SUM((BF135/BF155)*100)</f>
        <v>0</v>
      </c>
      <c r="BM135" s="99">
        <f>SUM((BG135/BG155)*100)</f>
        <v>0</v>
      </c>
      <c r="BN135" s="99">
        <f>SUM((BH135/BH155)*100)</f>
        <v>0</v>
      </c>
      <c r="BP135" s="47" t="s">
        <v>97</v>
      </c>
      <c r="BQ135" s="91" t="s">
        <v>1</v>
      </c>
      <c r="BR135" s="72">
        <f>SUM(VLOOKUP($D$2,$BM$2:$CQ$18,MATCH(BR133,$BM$1:$CQ$1,0),FALSE))</f>
        <v>5.8</v>
      </c>
      <c r="BS135" s="73">
        <f>SUM(VLOOKUP($D$3,$BM$2:$CQ$18,MATCH(BS133,$BM$1:$CQ$1,0),FALSE))</f>
        <v>0</v>
      </c>
      <c r="BT135" s="73">
        <f>SUM(VLOOKUP($D$4,$BM$2:$CQ$18,MATCH(BT133,$BM$1:$CQ$1,0),FALSE))</f>
        <v>0</v>
      </c>
      <c r="BU135" s="73">
        <f>SUM(VLOOKUP($D$5,$BM$2:$CQ$18,MATCH(BU133,$BM$1:$CQ$1,0),FALSE))</f>
        <v>0</v>
      </c>
      <c r="BV135" s="73">
        <f>SUM(VLOOKUP($D$6,$BM$2:$CQ$18,MATCH(BV133,$BM$1:$CQ$1,0),FALSE))</f>
        <v>6.6</v>
      </c>
      <c r="BW135" s="73">
        <f>SUM(VLOOKUP($D$7,$BM$2:$CQ$18,MATCH(BW133,$BM$1:$CQ$1,0),FALSE))</f>
        <v>0</v>
      </c>
      <c r="BX135" s="73">
        <f>SUM(VLOOKUP($D$8,$BM$2:$CQ$18,MATCH(BX133,$BM$1:$CQ$1,0),FALSE))</f>
        <v>6.7</v>
      </c>
      <c r="BY135" s="73">
        <f>SUM(VLOOKUP($D$9,$BM$2:$CQ$18,MATCH(BY133,$BM$1:$CQ$1,0),FALSE))</f>
        <v>6.7</v>
      </c>
      <c r="BZ135" s="73">
        <f>SUM(VLOOKUP($D$10,$BM$2:$CQ$18,MATCH(BZ133,$BM$1:$CQ$1,0),FALSE))</f>
        <v>6.7</v>
      </c>
      <c r="CA135" s="73">
        <f>SUM(VLOOKUP($D$11,$BM$2:$CQ$18,MATCH(CA133,$BM$1:$CQ$1,0),FALSE))</f>
        <v>6.7</v>
      </c>
      <c r="CB135" s="73">
        <f>SUM(VLOOKUP($D$12,$BM$2:$CQ$18,MATCH(CB133,$BM$1:$CQ$1,0),FALSE))</f>
        <v>6.6</v>
      </c>
      <c r="CC135" s="73">
        <f>SUM(VLOOKUP($D$13,$BM$2:$CQ$18,MATCH(CC133,$BM$1:$CQ$1,0),FALSE))</f>
        <v>6.6</v>
      </c>
      <c r="CD135" s="73">
        <f>SUM(VLOOKUP($D$14,$BM$2:$CQ$18,MATCH(CD133,$BM$1:$CQ$1,0),FALSE))</f>
        <v>6.6</v>
      </c>
      <c r="CE135" s="73">
        <f>SUM(VLOOKUP($D$15,$BM$2:$CQ$18,MATCH(CE133,$BM$1:$CQ$1,0),FALSE))</f>
        <v>6.6</v>
      </c>
      <c r="CF135" s="73">
        <f>SUM(VLOOKUP($D$16,$BM$2:$CQ$18,MATCH(CF133,$BM$1:$CQ$1,0),FALSE))</f>
        <v>6.6</v>
      </c>
      <c r="CG135" s="73">
        <f>SUM(VLOOKUP($D$17,$BM$2:$CQ$18,MATCH(CG133,$BM$1:$CQ$1,0),FALSE))</f>
        <v>6.6</v>
      </c>
      <c r="CH135" s="63">
        <f>SUM(VLOOKUP($D$18,$BM$2:$CQ$18,MATCH(CH133,$BM$1:$CQ$1,0),FALSE))</f>
        <v>6.6</v>
      </c>
      <c r="CI135" s="34" t="str">
        <f>$A$4</f>
        <v>Ferrari</v>
      </c>
      <c r="CJ135" s="66">
        <f>COUNTIF(BR133:CH150, CI135)</f>
        <v>0</v>
      </c>
      <c r="CK135" s="34" t="str">
        <f>$B$4</f>
        <v>Vettel</v>
      </c>
      <c r="CL135" s="99">
        <f>COUNTIF(BR133:CH150, CK135)</f>
        <v>2</v>
      </c>
      <c r="CM135" s="99">
        <f>COUNTIF(BR151:CH152,CK135)</f>
        <v>0</v>
      </c>
      <c r="CN135" s="99">
        <f>COUNTIF(BR153:CH154,CK135)</f>
        <v>0</v>
      </c>
      <c r="CO135" s="34" t="str">
        <f>$A$4</f>
        <v>Ferrari</v>
      </c>
      <c r="CP135" s="66">
        <f>SUM((CJ135/CJ155)*100)</f>
        <v>0</v>
      </c>
      <c r="CQ135" s="34" t="str">
        <f>$B$4</f>
        <v>Vettel</v>
      </c>
      <c r="CR135" s="99">
        <f>SUM((CL135/CL155)*100)</f>
        <v>2.3529411764705883</v>
      </c>
      <c r="CS135" s="99">
        <f>SUM((CM135/CM155)*100)</f>
        <v>0</v>
      </c>
      <c r="CT135" s="99" t="e">
        <f>SUM((CN135/CN155)*100)</f>
        <v>#DIV/0!</v>
      </c>
      <c r="CV135" s="34" t="str">
        <f>$A$4</f>
        <v>Ferrari</v>
      </c>
      <c r="CW135" s="99">
        <f>SUM(X135,BD135,CJ135)</f>
        <v>0</v>
      </c>
      <c r="CX135" s="34" t="str">
        <f>$B$4</f>
        <v>Vettel</v>
      </c>
      <c r="CY135" s="99">
        <f t="shared" si="593"/>
        <v>2</v>
      </c>
      <c r="CZ135" s="99">
        <f t="shared" si="594"/>
        <v>0</v>
      </c>
      <c r="DA135" s="99">
        <f t="shared" si="595"/>
        <v>0</v>
      </c>
      <c r="DB135" s="34" t="str">
        <f>$A$4</f>
        <v>Ferrari</v>
      </c>
      <c r="DC135" s="66">
        <f>SUM((CW135/CW155)*100)</f>
        <v>0</v>
      </c>
      <c r="DD135" s="34" t="str">
        <f>$B$4</f>
        <v>Vettel</v>
      </c>
      <c r="DE135" s="99">
        <f>SUM((CY135/CY155)*100)</f>
        <v>0.78431372549019607</v>
      </c>
      <c r="DF135" s="99">
        <f>SUM((CZ135/CZ155)*100)</f>
        <v>0</v>
      </c>
      <c r="DG135" s="99">
        <f>SUM((DA135/DA155)*100)</f>
        <v>0</v>
      </c>
    </row>
    <row r="136" spans="4:111" ht="16.149999999999999" thickBot="1" x14ac:dyDescent="0.55000000000000004">
      <c r="D136" s="130"/>
      <c r="E136" s="74" t="s">
        <v>60</v>
      </c>
      <c r="F136" s="66" t="s">
        <v>33</v>
      </c>
      <c r="G136" s="67" t="s">
        <v>33</v>
      </c>
      <c r="H136" s="67" t="s">
        <v>33</v>
      </c>
      <c r="I136" s="67" t="s">
        <v>33</v>
      </c>
      <c r="J136" s="67" t="s">
        <v>33</v>
      </c>
      <c r="K136" s="67" t="s">
        <v>33</v>
      </c>
      <c r="L136" s="67" t="s">
        <v>33</v>
      </c>
      <c r="M136" s="67" t="s">
        <v>33</v>
      </c>
      <c r="N136" s="67" t="s">
        <v>33</v>
      </c>
      <c r="O136" s="67" t="s">
        <v>33</v>
      </c>
      <c r="P136" s="67" t="s">
        <v>33</v>
      </c>
      <c r="Q136" s="67" t="s">
        <v>33</v>
      </c>
      <c r="R136" s="67" t="s">
        <v>33</v>
      </c>
      <c r="S136" s="67" t="s">
        <v>33</v>
      </c>
      <c r="T136" s="67" t="s">
        <v>33</v>
      </c>
      <c r="U136" s="67" t="s">
        <v>35</v>
      </c>
      <c r="V136" s="68" t="s">
        <v>35</v>
      </c>
      <c r="W136" s="30"/>
      <c r="X136" s="72"/>
      <c r="Y136" s="35" t="str">
        <f>$B$5</f>
        <v>Leclerc</v>
      </c>
      <c r="Z136" s="30">
        <f>COUNTIF(F133:V150, Y136)</f>
        <v>0</v>
      </c>
      <c r="AA136" s="30">
        <f>COUNTIF(F151:V152,Y136)</f>
        <v>0</v>
      </c>
      <c r="AB136" s="30">
        <f>COUNTIF(F153:$V154,Y136)</f>
        <v>0</v>
      </c>
      <c r="AC136" s="30"/>
      <c r="AD136" s="72"/>
      <c r="AE136" s="35" t="str">
        <f>$B$5</f>
        <v>Leclerc</v>
      </c>
      <c r="AF136" s="30">
        <f>SUM((Z136/Z155)*100)</f>
        <v>0</v>
      </c>
      <c r="AG136" s="30">
        <f>SUM((AA136/AA155)*100)</f>
        <v>0</v>
      </c>
      <c r="AH136" s="30">
        <f>SUM((AB136/AB155)*100)</f>
        <v>0</v>
      </c>
      <c r="AJ136" s="133"/>
      <c r="AK136" s="74" t="s">
        <v>60</v>
      </c>
      <c r="AL136" s="66" t="s">
        <v>23</v>
      </c>
      <c r="AM136" s="67" t="s">
        <v>23</v>
      </c>
      <c r="AN136" s="67" t="s">
        <v>30</v>
      </c>
      <c r="AO136" s="67" t="s">
        <v>40</v>
      </c>
      <c r="AP136" s="67" t="s">
        <v>23</v>
      </c>
      <c r="AQ136" s="67" t="s">
        <v>23</v>
      </c>
      <c r="AR136" s="67" t="s">
        <v>23</v>
      </c>
      <c r="AS136" s="67" t="s">
        <v>23</v>
      </c>
      <c r="AT136" s="67" t="s">
        <v>23</v>
      </c>
      <c r="AU136" s="67" t="s">
        <v>23</v>
      </c>
      <c r="AV136" s="67" t="s">
        <v>23</v>
      </c>
      <c r="AW136" s="67" t="s">
        <v>23</v>
      </c>
      <c r="AX136" s="67" t="s">
        <v>23</v>
      </c>
      <c r="AY136" s="67" t="s">
        <v>23</v>
      </c>
      <c r="AZ136" s="67" t="s">
        <v>23</v>
      </c>
      <c r="BA136" s="67" t="s">
        <v>23</v>
      </c>
      <c r="BB136" s="67" t="s">
        <v>23</v>
      </c>
      <c r="BC136" s="30"/>
      <c r="BD136" s="72"/>
      <c r="BE136" s="35" t="str">
        <f>$B$5</f>
        <v>Leclerc</v>
      </c>
      <c r="BF136" s="30">
        <f>COUNTIF(AL133:BB150, BE136)</f>
        <v>0</v>
      </c>
      <c r="BG136" s="30">
        <f>COUNTIF(AL151:BB152,BE136)</f>
        <v>0</v>
      </c>
      <c r="BH136" s="30">
        <f>COUNTIF($V153:AL154,BE136)</f>
        <v>0</v>
      </c>
      <c r="BI136" s="30"/>
      <c r="BJ136" s="72"/>
      <c r="BK136" s="35" t="str">
        <f>$B$5</f>
        <v>Leclerc</v>
      </c>
      <c r="BL136" s="30">
        <f>SUM((BF136/BF155)*100)</f>
        <v>0</v>
      </c>
      <c r="BM136" s="30">
        <f>SUM((BG136/BG155)*100)</f>
        <v>0</v>
      </c>
      <c r="BN136" s="30">
        <f>SUM((BH136/BH155)*100)</f>
        <v>0</v>
      </c>
      <c r="BP136" s="133"/>
      <c r="BQ136" s="74" t="s">
        <v>60</v>
      </c>
      <c r="BR136" s="66" t="s">
        <v>47</v>
      </c>
      <c r="BS136" s="67" t="s">
        <v>47</v>
      </c>
      <c r="BT136" s="67" t="s">
        <v>47</v>
      </c>
      <c r="BU136" s="67" t="s">
        <v>47</v>
      </c>
      <c r="BV136" s="67" t="s">
        <v>47</v>
      </c>
      <c r="BW136" s="67" t="s">
        <v>47</v>
      </c>
      <c r="BX136" s="67" t="s">
        <v>47</v>
      </c>
      <c r="BY136" s="67" t="s">
        <v>47</v>
      </c>
      <c r="BZ136" s="67" t="s">
        <v>47</v>
      </c>
      <c r="CA136" s="67" t="s">
        <v>47</v>
      </c>
      <c r="CB136" s="67" t="s">
        <v>47</v>
      </c>
      <c r="CC136" s="67" t="s">
        <v>47</v>
      </c>
      <c r="CD136" s="67" t="s">
        <v>47</v>
      </c>
      <c r="CE136" s="67" t="s">
        <v>47</v>
      </c>
      <c r="CF136" s="67" t="s">
        <v>47</v>
      </c>
      <c r="CG136" s="67" t="s">
        <v>47</v>
      </c>
      <c r="CH136" s="68" t="s">
        <v>47</v>
      </c>
      <c r="CI136" s="30"/>
      <c r="CJ136" s="72"/>
      <c r="CK136" s="35" t="str">
        <f>$B$5</f>
        <v>Leclerc</v>
      </c>
      <c r="CL136" s="30">
        <f>COUNTIF(BR133:CH150, CK136)</f>
        <v>0</v>
      </c>
      <c r="CM136" s="30">
        <f>COUNTIF(BR151:CH152,CK136)</f>
        <v>0</v>
      </c>
      <c r="CN136" s="30">
        <f>COUNTIF($V153:BR154,CK136)</f>
        <v>0</v>
      </c>
      <c r="CO136" s="30"/>
      <c r="CP136" s="72"/>
      <c r="CQ136" s="35" t="str">
        <f>$B$5</f>
        <v>Leclerc</v>
      </c>
      <c r="CR136" s="30">
        <f>SUM((CL136/CL155)*100)</f>
        <v>0</v>
      </c>
      <c r="CS136" s="30">
        <f>SUM((CM136/CM155)*100)</f>
        <v>0</v>
      </c>
      <c r="CT136" s="30" t="e">
        <f>SUM((CN136/CN155)*100)</f>
        <v>#DIV/0!</v>
      </c>
      <c r="CV136" s="30"/>
      <c r="CW136" s="30"/>
      <c r="CX136" s="35" t="str">
        <f>$B$5</f>
        <v>Leclerc</v>
      </c>
      <c r="CY136" s="30">
        <f t="shared" si="593"/>
        <v>0</v>
      </c>
      <c r="CZ136" s="30">
        <f t="shared" si="594"/>
        <v>0</v>
      </c>
      <c r="DA136" s="30">
        <f t="shared" si="595"/>
        <v>0</v>
      </c>
      <c r="DB136" s="30"/>
      <c r="DC136" s="72"/>
      <c r="DD136" s="35" t="str">
        <f>$B$5</f>
        <v>Leclerc</v>
      </c>
      <c r="DE136" s="30">
        <f>SUM((CY136/CY155)*100)</f>
        <v>0</v>
      </c>
      <c r="DF136" s="30">
        <f>SUM((CZ136/CZ155)*100)</f>
        <v>0</v>
      </c>
      <c r="DG136" s="30">
        <f>SUM((DA136/DA155)*100)</f>
        <v>0</v>
      </c>
    </row>
    <row r="137" spans="4:111" ht="15.75" x14ac:dyDescent="0.5">
      <c r="D137" s="130"/>
      <c r="E137" s="81" t="s">
        <v>58</v>
      </c>
      <c r="F137" s="70">
        <f>SUM(VLOOKUP($D$2,$D$2:$BL$18,MATCH(F136,$D$1:$BL$1,0),FALSE))</f>
        <v>22</v>
      </c>
      <c r="G137" s="76">
        <f>SUM(VLOOKUP($D$3,$D$2:$BL$18,MATCH(G136,$D$1:$BL$1,0),FALSE))</f>
        <v>23</v>
      </c>
      <c r="H137" s="76">
        <f>SUM(VLOOKUP($D$4,$D$2:$BL$18,MATCH(H136,$D$1:$BL$1,0),FALSE))</f>
        <v>11</v>
      </c>
      <c r="I137" s="76">
        <f>SUM(VLOOKUP($D$5,$D$2:$BL$18,MATCH(I136,$D$1:$BL$1,0),FALSE))</f>
        <v>-13</v>
      </c>
      <c r="J137" s="76">
        <f>SUM(VLOOKUP($D$6,$D$2:$BL$18,MATCH(J136,$D$1:$BL$1,0),FALSE))</f>
        <v>12</v>
      </c>
      <c r="K137" s="76">
        <f>SUM(VLOOKUP($D$7,$D$2:$BL$18,MATCH(K136,$D$1:$BL$1,0),FALSE))</f>
        <v>21</v>
      </c>
      <c r="L137" s="76">
        <f>SUM(VLOOKUP($D$8,$D$2:$BL$18,MATCH(L136,$D$1:$BL$1,0),FALSE))</f>
        <v>6</v>
      </c>
      <c r="M137" s="76">
        <f>SUM(VLOOKUP($D$9,$D$2:$BL$18,MATCH(M136,$D$1:$BL$1,0),FALSE))</f>
        <v>4</v>
      </c>
      <c r="N137" s="76">
        <f>SUM(VLOOKUP($D$10,$D$2:$BL$18,MATCH(N136,$D$1:$BL$1,0),FALSE))</f>
        <v>43</v>
      </c>
      <c r="O137" s="76">
        <f>SUM(VLOOKUP($D$11,$D$2:$BL$18,MATCH(O136,$D$1:$BL$1,0),FALSE))</f>
        <v>28</v>
      </c>
      <c r="P137" s="76">
        <f>SUM(VLOOKUP($D$12,$D$2:$BL$18,MATCH(P136,$D$1:$BL$1,0),FALSE))</f>
        <v>33</v>
      </c>
      <c r="Q137" s="76">
        <f>SUM(VLOOKUP($D$13,$D$2:$BL$18,MATCH(Q136,$D$1:$BL$1,0),FALSE))</f>
        <v>17</v>
      </c>
      <c r="R137" s="76">
        <f>SUM(VLOOKUP($D$14,$D$2:$BL$18,MATCH(R136,$D$1:$BL$1,0),FALSE))</f>
        <v>26</v>
      </c>
      <c r="S137" s="76">
        <f>SUM(VLOOKUP($D$15,$D$2:$BL$18,MATCH(S136,$D$1:$BL$1,0),FALSE))</f>
        <v>45</v>
      </c>
      <c r="T137" s="76">
        <f>SUM(VLOOKUP($D$16,$D$2:$BL$18,MATCH(T136,$D$1:$BL$1,0),FALSE))</f>
        <v>5</v>
      </c>
      <c r="U137" s="76">
        <f>SUM(VLOOKUP($D$17,$D$2:$BL$18,MATCH(U136,$D$1:$BL$1,0),FALSE))</f>
        <v>30</v>
      </c>
      <c r="V137" s="29">
        <f>SUM(VLOOKUP($D$18,$D$2:$BL$18,MATCH(V136,$D$1:$BL$1,0),FALSE))</f>
        <v>9</v>
      </c>
      <c r="W137" s="101" t="str">
        <f>$A$6</f>
        <v>Red Bull</v>
      </c>
      <c r="X137" s="66">
        <f>COUNTIF(F133:V150, W137)</f>
        <v>0</v>
      </c>
      <c r="Y137" s="101" t="str">
        <f>$B$6</f>
        <v>Verstappen</v>
      </c>
      <c r="Z137" s="99">
        <f>COUNTIF(F133:V150, Y137)</f>
        <v>3</v>
      </c>
      <c r="AA137" s="99">
        <f>COUNTIF(F151:V152,Y137)</f>
        <v>0</v>
      </c>
      <c r="AB137" s="99">
        <f>COUNTIF(F153:V154,Y137)</f>
        <v>0</v>
      </c>
      <c r="AC137" s="101" t="str">
        <f>$A$6</f>
        <v>Red Bull</v>
      </c>
      <c r="AD137" s="66">
        <f>SUM((X137/X155)*100)</f>
        <v>0</v>
      </c>
      <c r="AE137" s="101" t="str">
        <f>$B$6</f>
        <v>Verstappen</v>
      </c>
      <c r="AF137" s="99">
        <f>SUM((Z137/Z155)*100)</f>
        <v>3.5294117647058822</v>
      </c>
      <c r="AG137" s="99">
        <f>SUM((AA137/AA155)*100)</f>
        <v>0</v>
      </c>
      <c r="AH137" s="99">
        <f>SUM((AB137/AB155)*100)</f>
        <v>0</v>
      </c>
      <c r="AJ137" s="133"/>
      <c r="AK137" s="81" t="s">
        <v>58</v>
      </c>
      <c r="AL137" s="70">
        <f>SUM(VLOOKUP($D$2,$D$2:$BL$18,MATCH(AL136,$D$1:$BL$1,0),FALSE))</f>
        <v>-9</v>
      </c>
      <c r="AM137" s="76">
        <f>SUM(VLOOKUP($D$3,$D$2:$BL$18,MATCH(AM136,$D$1:$BL$1,0),FALSE))</f>
        <v>13</v>
      </c>
      <c r="AN137" s="76">
        <f>SUM(VLOOKUP($D$4,$D$2:$BL$18,MATCH(AN136,$D$1:$BL$1,0),FALSE))</f>
        <v>-9</v>
      </c>
      <c r="AO137" s="76">
        <f>SUM(VLOOKUP($D$5,$D$2:$BL$18,MATCH(AO136,$D$1:$BL$1,0),FALSE))</f>
        <v>9</v>
      </c>
      <c r="AP137" s="76">
        <f>SUM(VLOOKUP($D$6,$D$2:$BL$18,MATCH(AP136,$D$1:$BL$1,0),FALSE))</f>
        <v>2</v>
      </c>
      <c r="AQ137" s="76">
        <f>SUM(VLOOKUP($D$7,$D$2:$BL$18,MATCH(AQ136,$D$1:$BL$1,0),FALSE))</f>
        <v>12</v>
      </c>
      <c r="AR137" s="76">
        <f>SUM(VLOOKUP($D$8,$D$2:$BL$18,MATCH(AR136,$D$1:$BL$1,0),FALSE))</f>
        <v>33</v>
      </c>
      <c r="AS137" s="76">
        <f>SUM(VLOOKUP($D$9,$D$2:$BL$18,MATCH(AS136,$D$1:$BL$1,0),FALSE))</f>
        <v>23</v>
      </c>
      <c r="AT137" s="76">
        <f>SUM(VLOOKUP($D$10,$D$2:$BL$18,MATCH(AT136,$D$1:$BL$1,0),FALSE))</f>
        <v>32</v>
      </c>
      <c r="AU137" s="76">
        <f>SUM(VLOOKUP($D$11,$D$2:$BL$18,MATCH(AU136,$D$1:$BL$1,0),FALSE))</f>
        <v>25</v>
      </c>
      <c r="AV137" s="76">
        <f>SUM(VLOOKUP($D$12,$D$2:$BL$18,MATCH(AV136,$D$1:$BL$1,0),FALSE))</f>
        <v>50</v>
      </c>
      <c r="AW137" s="76">
        <f>SUM(VLOOKUP($D$13,$D$2:$BL$18,MATCH(AW136,$D$1:$BL$1,0),FALSE))</f>
        <v>11</v>
      </c>
      <c r="AX137" s="76">
        <f>SUM(VLOOKUP($D$14,$D$2:$BL$18,MATCH(AX136,$D$1:$BL$1,0),FALSE))</f>
        <v>34</v>
      </c>
      <c r="AY137" s="76">
        <f>SUM(VLOOKUP($D$15,$D$2:$BL$18,MATCH(AY136,$D$1:$BL$1,0),FALSE))</f>
        <v>6</v>
      </c>
      <c r="AZ137" s="76">
        <f>SUM(VLOOKUP($D$16,$D$2:$BL$18,MATCH(AZ136,$D$1:$BL$1,0),FALSE))</f>
        <v>18</v>
      </c>
      <c r="BA137" s="76">
        <f>SUM(VLOOKUP($D$17,$D$2:$BL$18,MATCH(BA136,$D$1:$BL$1,0),FALSE))</f>
        <v>39</v>
      </c>
      <c r="BB137" s="29">
        <f>SUM(VLOOKUP($D$18,$D$2:$BL$18,MATCH(BB136,$D$1:$BL$1,0),FALSE))</f>
        <v>25</v>
      </c>
      <c r="BC137" s="101" t="str">
        <f>$A$6</f>
        <v>Red Bull</v>
      </c>
      <c r="BD137" s="66">
        <f>COUNTIF(AL133:BB150, BC137)</f>
        <v>0</v>
      </c>
      <c r="BE137" s="101" t="str">
        <f>$B$6</f>
        <v>Verstappen</v>
      </c>
      <c r="BF137" s="99">
        <f>COUNTIF(AL133:BB150, BE137)</f>
        <v>0</v>
      </c>
      <c r="BG137" s="99">
        <f>COUNTIF(AL151:BB152,BE137)</f>
        <v>0</v>
      </c>
      <c r="BH137" s="99">
        <f>COUNTIF(AL153:BB154,BE137)</f>
        <v>0</v>
      </c>
      <c r="BI137" s="101" t="str">
        <f>$A$6</f>
        <v>Red Bull</v>
      </c>
      <c r="BJ137" s="66">
        <f>SUM((BD137/BD155)*100)</f>
        <v>0</v>
      </c>
      <c r="BK137" s="101" t="str">
        <f>$B$6</f>
        <v>Verstappen</v>
      </c>
      <c r="BL137" s="99">
        <f>SUM((BF137/BF155)*100)</f>
        <v>0</v>
      </c>
      <c r="BM137" s="99">
        <f>SUM((BG137/BG155)*100)</f>
        <v>0</v>
      </c>
      <c r="BN137" s="99">
        <f>SUM((BH137/BH155)*100)</f>
        <v>0</v>
      </c>
      <c r="BP137" s="133"/>
      <c r="BQ137" s="81" t="s">
        <v>58</v>
      </c>
      <c r="BR137" s="70">
        <f>SUM(VLOOKUP($D$2,$D$2:$BL$18,MATCH(BR136,$D$1:$BL$1,0),FALSE))</f>
        <v>-12</v>
      </c>
      <c r="BS137" s="76">
        <f>SUM(VLOOKUP($D$3,$D$2:$BL$18,MATCH(BS136,$D$1:$BL$1,0),FALSE))</f>
        <v>3</v>
      </c>
      <c r="BT137" s="76">
        <f>SUM(VLOOKUP($D$4,$D$2:$BL$18,MATCH(BT136,$D$1:$BL$1,0),FALSE))</f>
        <v>3</v>
      </c>
      <c r="BU137" s="76">
        <f>SUM(VLOOKUP($D$5,$D$2:$BL$18,MATCH(BU136,$D$1:$BL$1,0),FALSE))</f>
        <v>18</v>
      </c>
      <c r="BV137" s="76">
        <f>SUM(VLOOKUP($D$6,$D$2:$BL$18,MATCH(BV136,$D$1:$BL$1,0),FALSE))</f>
        <v>5</v>
      </c>
      <c r="BW137" s="76">
        <f>SUM(VLOOKUP($D$7,$D$2:$BL$18,MATCH(BW136,$D$1:$BL$1,0),FALSE))</f>
        <v>9</v>
      </c>
      <c r="BX137" s="76">
        <f>SUM(VLOOKUP($D$8,$D$2:$BL$18,MATCH(BX136,$D$1:$BL$1,0),FALSE))</f>
        <v>-11</v>
      </c>
      <c r="BY137" s="76">
        <f>SUM(VLOOKUP($D$9,$D$2:$BL$18,MATCH(BY136,$D$1:$BL$1,0),FALSE))</f>
        <v>14</v>
      </c>
      <c r="BZ137" s="76">
        <f>SUM(VLOOKUP($D$10,$D$2:$BL$18,MATCH(BZ136,$D$1:$BL$1,0),FALSE))</f>
        <v>17</v>
      </c>
      <c r="CA137" s="76">
        <f>SUM(VLOOKUP($D$11,$D$2:$BL$18,MATCH(CA136,$D$1:$BL$1,0),FALSE))</f>
        <v>0</v>
      </c>
      <c r="CB137" s="76">
        <f>SUM(VLOOKUP($D$12,$D$2:$BL$18,MATCH(CB136,$D$1:$BL$1,0),FALSE))</f>
        <v>-12</v>
      </c>
      <c r="CC137" s="76">
        <f>SUM(VLOOKUP($D$13,$D$2:$BL$18,MATCH(CC136,$D$1:$BL$1,0),FALSE))</f>
        <v>8</v>
      </c>
      <c r="CD137" s="76">
        <f>SUM(VLOOKUP($D$14,$D$2:$BL$18,MATCH(CD136,$D$1:$BL$1,0),FALSE))</f>
        <v>-11</v>
      </c>
      <c r="CE137" s="76">
        <f>SUM(VLOOKUP($D$15,$D$2:$BL$18,MATCH(CE136,$D$1:$BL$1,0),FALSE))</f>
        <v>15</v>
      </c>
      <c r="CF137" s="76">
        <f>SUM(VLOOKUP($D$16,$D$2:$BL$18,MATCH(CF136,$D$1:$BL$1,0),FALSE))</f>
        <v>12</v>
      </c>
      <c r="CG137" s="76">
        <f>SUM(VLOOKUP($D$17,$D$2:$BL$18,MATCH(CG136,$D$1:$BL$1,0),FALSE))</f>
        <v>7</v>
      </c>
      <c r="CH137" s="29">
        <f>SUM(VLOOKUP($D$18,$D$2:$BL$18,MATCH(CH136,$D$1:$BL$1,0),FALSE))</f>
        <v>9</v>
      </c>
      <c r="CI137" s="101" t="str">
        <f>$A$6</f>
        <v>Red Bull</v>
      </c>
      <c r="CJ137" s="66">
        <f>COUNTIF(BR133:CH150, CI137)</f>
        <v>0</v>
      </c>
      <c r="CK137" s="101" t="str">
        <f>$B$6</f>
        <v>Verstappen</v>
      </c>
      <c r="CL137" s="99">
        <f>COUNTIF(BR133:CH150, CK137)</f>
        <v>0</v>
      </c>
      <c r="CM137" s="99">
        <f>COUNTIF(BR151:CH152,CK137)</f>
        <v>0</v>
      </c>
      <c r="CN137" s="99">
        <f>COUNTIF(BR153:CH154,CK137)</f>
        <v>0</v>
      </c>
      <c r="CO137" s="101" t="str">
        <f>$A$6</f>
        <v>Red Bull</v>
      </c>
      <c r="CP137" s="66">
        <f>SUM((CJ137/CJ155)*100)</f>
        <v>0</v>
      </c>
      <c r="CQ137" s="101" t="str">
        <f>$B$6</f>
        <v>Verstappen</v>
      </c>
      <c r="CR137" s="99">
        <f>SUM((CL137/CL155)*100)</f>
        <v>0</v>
      </c>
      <c r="CS137" s="99">
        <f>SUM((CM137/CM155)*100)</f>
        <v>0</v>
      </c>
      <c r="CT137" s="99" t="e">
        <f>SUM((CN137/CN155)*100)</f>
        <v>#DIV/0!</v>
      </c>
      <c r="CV137" s="101" t="str">
        <f>$A$6</f>
        <v>Red Bull</v>
      </c>
      <c r="CW137" s="99">
        <f>SUM(X137,BD137,CJ137)</f>
        <v>0</v>
      </c>
      <c r="CX137" s="101" t="str">
        <f>$B$6</f>
        <v>Verstappen</v>
      </c>
      <c r="CY137" s="99">
        <f t="shared" si="593"/>
        <v>3</v>
      </c>
      <c r="CZ137" s="99">
        <f t="shared" si="594"/>
        <v>0</v>
      </c>
      <c r="DA137" s="99">
        <f t="shared" si="595"/>
        <v>0</v>
      </c>
      <c r="DB137" s="101" t="str">
        <f>$A$6</f>
        <v>Red Bull</v>
      </c>
      <c r="DC137" s="66">
        <f>SUM((CW137/CW155)*100)</f>
        <v>0</v>
      </c>
      <c r="DD137" s="101" t="str">
        <f>$B$6</f>
        <v>Verstappen</v>
      </c>
      <c r="DE137" s="99">
        <f>SUM((CY137/CY155)*100)</f>
        <v>1.1764705882352942</v>
      </c>
      <c r="DF137" s="99">
        <f>SUM((CZ137/CZ155)*100)</f>
        <v>0</v>
      </c>
      <c r="DG137" s="99">
        <f>SUM((DA137/DA155)*100)</f>
        <v>0</v>
      </c>
    </row>
    <row r="138" spans="4:111" ht="16.149999999999999" thickBot="1" x14ac:dyDescent="0.55000000000000004">
      <c r="D138" s="130"/>
      <c r="E138" s="82" t="s">
        <v>1</v>
      </c>
      <c r="F138" s="72">
        <f>SUM(VLOOKUP($D$2,$BM$2:$CQ$18,MATCH(F136,$BM$1:$CQ$1,0),FALSE))</f>
        <v>9.3000000000000007</v>
      </c>
      <c r="G138" s="73">
        <f>SUM(VLOOKUP($D$3,$BM$2:$CQ$18,MATCH(G136,$BM$1:$CQ$1,0),FALSE))</f>
        <v>9.6</v>
      </c>
      <c r="H138" s="73">
        <f>SUM(VLOOKUP($D$4,$BM$2:$CQ$18,MATCH(H136,$BM$1:$CQ$1,0),FALSE))</f>
        <v>9.8000000000000007</v>
      </c>
      <c r="I138" s="73">
        <f>SUM(VLOOKUP($D$5,$BM$2:$CQ$18,MATCH(I136,$BM$1:$CQ$1,0),FALSE))</f>
        <v>9.8000000000000007</v>
      </c>
      <c r="J138" s="73">
        <f>SUM(VLOOKUP($D$6,$BM$2:$CQ$18,MATCH(J136,$BM$1:$CQ$1,0),FALSE))</f>
        <v>9.8000000000000007</v>
      </c>
      <c r="K138" s="73">
        <f>SUM(VLOOKUP($D$7,$BM$2:$CQ$18,MATCH(K136,$BM$1:$CQ$1,0),FALSE))</f>
        <v>9.9</v>
      </c>
      <c r="L138" s="73">
        <f>SUM(VLOOKUP($D$8,$BM$2:$CQ$18,MATCH(L136,$BM$1:$CQ$1,0),FALSE))</f>
        <v>9.9</v>
      </c>
      <c r="M138" s="73">
        <f>SUM(VLOOKUP($D$9,$BM$2:$CQ$18,MATCH(M136,$BM$1:$CQ$1,0),FALSE))</f>
        <v>9.9</v>
      </c>
      <c r="N138" s="73">
        <f>SUM(VLOOKUP($D$10,$BM$2:$CQ$18,MATCH(N136,$BM$1:$CQ$1,0),FALSE))</f>
        <v>9.9</v>
      </c>
      <c r="O138" s="73">
        <f>SUM(VLOOKUP($D$11,$BM$2:$CQ$18,MATCH(O136,$BM$1:$CQ$1,0),FALSE))</f>
        <v>9.9</v>
      </c>
      <c r="P138" s="73">
        <f>SUM(VLOOKUP($D$12,$BM$2:$CQ$18,MATCH(P136,$BM$1:$CQ$1,0),FALSE))</f>
        <v>9.9</v>
      </c>
      <c r="Q138" s="73">
        <f>SUM(VLOOKUP($D$13,$BM$2:$CQ$18,MATCH(Q136,$BM$1:$CQ$1,0),FALSE))</f>
        <v>9.9</v>
      </c>
      <c r="R138" s="73">
        <f>SUM(VLOOKUP($D$14,$BM$2:$CQ$18,MATCH(R136,$BM$1:$CQ$1,0),FALSE))</f>
        <v>9.9</v>
      </c>
      <c r="S138" s="73">
        <f>SUM(VLOOKUP($D$15,$BM$2:$CQ$18,MATCH(S136,$BM$1:$CQ$1,0),FALSE))</f>
        <v>9.9</v>
      </c>
      <c r="T138" s="73">
        <f>SUM(VLOOKUP($D$16,$BM$2:$CQ$18,MATCH(T136,$BM$1:$CQ$1,0),FALSE))</f>
        <v>9.9</v>
      </c>
      <c r="U138" s="73">
        <f>SUM(VLOOKUP($D$17,$BM$2:$CQ$18,MATCH(U136,$BM$1:$CQ$1,0),FALSE))</f>
        <v>10.1</v>
      </c>
      <c r="V138" s="63">
        <f>SUM(VLOOKUP($D$18,$BM$2:$CQ$18,MATCH(V136,$BM$1:$CQ$1,0),FALSE))</f>
        <v>10</v>
      </c>
      <c r="W138" s="30"/>
      <c r="X138" s="72"/>
      <c r="Y138" s="102" t="str">
        <f>$B$7</f>
        <v>Albon</v>
      </c>
      <c r="Z138" s="30">
        <f>COUNTIF(F133:V150, Y138)</f>
        <v>0</v>
      </c>
      <c r="AA138" s="30">
        <f>COUNTIF(F151:V152,Y138)</f>
        <v>0</v>
      </c>
      <c r="AB138" s="30">
        <f>COUNTIF(F153:V154,Y138)</f>
        <v>0</v>
      </c>
      <c r="AC138" s="30"/>
      <c r="AD138" s="72"/>
      <c r="AE138" s="102" t="str">
        <f>$B$7</f>
        <v>Albon</v>
      </c>
      <c r="AF138" s="30">
        <f>SUM((Z138/Z155)*100)</f>
        <v>0</v>
      </c>
      <c r="AG138" s="30">
        <f>SUM((AA138/AA155)*100)</f>
        <v>0</v>
      </c>
      <c r="AH138" s="30">
        <f>SUM((AB138/AB155)*100)</f>
        <v>0</v>
      </c>
      <c r="AJ138" s="133"/>
      <c r="AK138" s="82" t="s">
        <v>1</v>
      </c>
      <c r="AL138" s="72">
        <f>SUM(VLOOKUP($D$2,$BM$2:$CQ$18,MATCH(AL136,$BM$1:$CQ$1,0),FALSE))</f>
        <v>14.1</v>
      </c>
      <c r="AM138" s="73">
        <f>SUM(VLOOKUP($D$3,$BM$2:$CQ$18,MATCH(AM136,$BM$1:$CQ$1,0),FALSE))</f>
        <v>13.9</v>
      </c>
      <c r="AN138" s="73">
        <f>SUM(VLOOKUP($D$4,$BM$2:$CQ$18,MATCH(AN136,$BM$1:$CQ$1,0),FALSE))</f>
        <v>0</v>
      </c>
      <c r="AO138" s="73">
        <f>SUM(VLOOKUP($D$5,$BM$2:$CQ$18,MATCH(AO136,$BM$1:$CQ$1,0),FALSE))</f>
        <v>0</v>
      </c>
      <c r="AP138" s="73">
        <f>SUM(VLOOKUP($D$6,$BM$2:$CQ$18,MATCH(AP136,$BM$1:$CQ$1,0),FALSE))</f>
        <v>13.7</v>
      </c>
      <c r="AQ138" s="73">
        <f>SUM(VLOOKUP($D$7,$BM$2:$CQ$18,MATCH(AQ136,$BM$1:$CQ$1,0),FALSE))</f>
        <v>13.8</v>
      </c>
      <c r="AR138" s="73">
        <f>SUM(VLOOKUP($D$8,$BM$2:$CQ$18,MATCH(AR136,$BM$1:$CQ$1,0),FALSE))</f>
        <v>13.8</v>
      </c>
      <c r="AS138" s="73">
        <f>SUM(VLOOKUP($D$9,$BM$2:$CQ$18,MATCH(AS136,$BM$1:$CQ$1,0),FALSE))</f>
        <v>13.8</v>
      </c>
      <c r="AT138" s="73">
        <f>SUM(VLOOKUP($D$10,$BM$2:$CQ$18,MATCH(AT136,$BM$1:$CQ$1,0),FALSE))</f>
        <v>14</v>
      </c>
      <c r="AU138" s="73">
        <f>SUM(VLOOKUP($D$11,$BM$2:$CQ$18,MATCH(AU136,$BM$1:$CQ$1,0),FALSE))</f>
        <v>14</v>
      </c>
      <c r="AV138" s="73">
        <f>SUM(VLOOKUP($D$12,$BM$2:$CQ$18,MATCH(AV136,$BM$1:$CQ$1,0),FALSE))</f>
        <v>14.2</v>
      </c>
      <c r="AW138" s="73">
        <f>SUM(VLOOKUP($D$13,$BM$2:$CQ$18,MATCH(AW136,$BM$1:$CQ$1,0),FALSE))</f>
        <v>14.3</v>
      </c>
      <c r="AX138" s="73">
        <f>SUM(VLOOKUP($D$14,$BM$2:$CQ$18,MATCH(AX136,$BM$1:$CQ$1,0),FALSE))</f>
        <v>14.4</v>
      </c>
      <c r="AY138" s="73">
        <f>SUM(VLOOKUP($D$15,$BM$2:$CQ$18,MATCH(AY136,$BM$1:$CQ$1,0),FALSE))</f>
        <v>14.5</v>
      </c>
      <c r="AZ138" s="73">
        <f>SUM(VLOOKUP($D$16,$BM$2:$CQ$18,MATCH(AZ136,$BM$1:$CQ$1,0),FALSE))</f>
        <v>14.5</v>
      </c>
      <c r="BA138" s="73">
        <f>SUM(VLOOKUP($D$17,$BM$2:$CQ$18,MATCH(BA136,$BM$1:$CQ$1,0),FALSE))</f>
        <v>14.5</v>
      </c>
      <c r="BB138" s="63">
        <f>SUM(VLOOKUP($D$18,$BM$2:$CQ$18,MATCH(BB136,$BM$1:$CQ$1,0),FALSE))</f>
        <v>14.6</v>
      </c>
      <c r="BC138" s="30"/>
      <c r="BD138" s="72"/>
      <c r="BE138" s="102" t="str">
        <f>$B$7</f>
        <v>Albon</v>
      </c>
      <c r="BF138" s="30">
        <f>COUNTIF(AL133:BB150, BE138)</f>
        <v>0</v>
      </c>
      <c r="BG138" s="30">
        <f>COUNTIF(AL151:BB152,BE138)</f>
        <v>0</v>
      </c>
      <c r="BH138" s="30">
        <f>COUNTIF(AL153:BB154,BE138)</f>
        <v>0</v>
      </c>
      <c r="BI138" s="30"/>
      <c r="BJ138" s="72"/>
      <c r="BK138" s="102" t="str">
        <f>$B$7</f>
        <v>Albon</v>
      </c>
      <c r="BL138" s="30">
        <f>SUM((BF138/BF155)*100)</f>
        <v>0</v>
      </c>
      <c r="BM138" s="30">
        <f>SUM((BG138/BG155)*100)</f>
        <v>0</v>
      </c>
      <c r="BN138" s="30">
        <f>SUM((BH138/BH155)*100)</f>
        <v>0</v>
      </c>
      <c r="BP138" s="133"/>
      <c r="BQ138" s="82" t="s">
        <v>1</v>
      </c>
      <c r="BR138" s="72">
        <f>SUM(VLOOKUP($D$2,$BM$2:$CQ$18,MATCH(BR136,$BM$1:$CQ$1,0),FALSE))</f>
        <v>5.9</v>
      </c>
      <c r="BS138" s="73">
        <f>SUM(VLOOKUP($D$3,$BM$2:$CQ$18,MATCH(BS136,$BM$1:$CQ$1,0),FALSE))</f>
        <v>5.9</v>
      </c>
      <c r="BT138" s="73">
        <f>SUM(VLOOKUP($D$4,$BM$2:$CQ$18,MATCH(BT136,$BM$1:$CQ$1,0),FALSE))</f>
        <v>5.9</v>
      </c>
      <c r="BU138" s="73">
        <f>SUM(VLOOKUP($D$5,$BM$2:$CQ$18,MATCH(BU136,$BM$1:$CQ$1,0),FALSE))</f>
        <v>5.9</v>
      </c>
      <c r="BV138" s="73">
        <f>SUM(VLOOKUP($D$6,$BM$2:$CQ$18,MATCH(BV136,$BM$1:$CQ$1,0),FALSE))</f>
        <v>5.9</v>
      </c>
      <c r="BW138" s="73">
        <f>SUM(VLOOKUP($D$7,$BM$2:$CQ$18,MATCH(BW136,$BM$1:$CQ$1,0),FALSE))</f>
        <v>5.9</v>
      </c>
      <c r="BX138" s="73">
        <f>SUM(VLOOKUP($D$8,$BM$2:$CQ$18,MATCH(BX136,$BM$1:$CQ$1,0),FALSE))</f>
        <v>5.9</v>
      </c>
      <c r="BY138" s="73">
        <f>SUM(VLOOKUP($D$9,$BM$2:$CQ$18,MATCH(BY136,$BM$1:$CQ$1,0),FALSE))</f>
        <v>5.9</v>
      </c>
      <c r="BZ138" s="73">
        <f>SUM(VLOOKUP($D$10,$BM$2:$CQ$18,MATCH(BZ136,$BM$1:$CQ$1,0),FALSE))</f>
        <v>5.9</v>
      </c>
      <c r="CA138" s="73">
        <f>SUM(VLOOKUP($D$11,$BM$2:$CQ$18,MATCH(CA136,$BM$1:$CQ$1,0),FALSE))</f>
        <v>5.9</v>
      </c>
      <c r="CB138" s="73">
        <f>SUM(VLOOKUP($D$12,$BM$2:$CQ$18,MATCH(CB136,$BM$1:$CQ$1,0),FALSE))</f>
        <v>5.9</v>
      </c>
      <c r="CC138" s="73">
        <f>SUM(VLOOKUP($D$13,$BM$2:$CQ$18,MATCH(CC136,$BM$1:$CQ$1,0),FALSE))</f>
        <v>5.8</v>
      </c>
      <c r="CD138" s="73">
        <f>SUM(VLOOKUP($D$14,$BM$2:$CQ$18,MATCH(CD136,$BM$1:$CQ$1,0),FALSE))</f>
        <v>5.8</v>
      </c>
      <c r="CE138" s="73">
        <f>SUM(VLOOKUP($D$15,$BM$2:$CQ$18,MATCH(CE136,$BM$1:$CQ$1,0),FALSE))</f>
        <v>5.8</v>
      </c>
      <c r="CF138" s="73">
        <f>SUM(VLOOKUP($D$16,$BM$2:$CQ$18,MATCH(CF136,$BM$1:$CQ$1,0),FALSE))</f>
        <v>5.8</v>
      </c>
      <c r="CG138" s="73">
        <f>SUM(VLOOKUP($D$17,$BM$2:$CQ$18,MATCH(CG136,$BM$1:$CQ$1,0),FALSE))</f>
        <v>5.8</v>
      </c>
      <c r="CH138" s="63">
        <f>SUM(VLOOKUP($D$18,$BM$2:$CQ$18,MATCH(CH136,$BM$1:$CQ$1,0),FALSE))</f>
        <v>5.7</v>
      </c>
      <c r="CI138" s="30"/>
      <c r="CJ138" s="72"/>
      <c r="CK138" s="102" t="str">
        <f>$B$7</f>
        <v>Albon</v>
      </c>
      <c r="CL138" s="30">
        <f>COUNTIF(BR133:CH150, CK138)</f>
        <v>0</v>
      </c>
      <c r="CM138" s="30">
        <f>COUNTIF(BR151:CH152,CK138)</f>
        <v>0</v>
      </c>
      <c r="CN138" s="30">
        <f>COUNTIF(BR153:CH154,CK138)</f>
        <v>0</v>
      </c>
      <c r="CO138" s="30"/>
      <c r="CP138" s="72"/>
      <c r="CQ138" s="102" t="str">
        <f>$B$7</f>
        <v>Albon</v>
      </c>
      <c r="CR138" s="30">
        <f>SUM((CL138/CL155)*100)</f>
        <v>0</v>
      </c>
      <c r="CS138" s="30">
        <f>SUM((CM138/CM155)*100)</f>
        <v>0</v>
      </c>
      <c r="CT138" s="30" t="e">
        <f>SUM((CN138/CN155)*100)</f>
        <v>#DIV/0!</v>
      </c>
      <c r="CV138" s="30"/>
      <c r="CW138" s="30"/>
      <c r="CX138" s="102" t="str">
        <f>$B$7</f>
        <v>Albon</v>
      </c>
      <c r="CY138" s="30">
        <f t="shared" si="593"/>
        <v>0</v>
      </c>
      <c r="CZ138" s="30">
        <f t="shared" si="594"/>
        <v>0</v>
      </c>
      <c r="DA138" s="30">
        <f t="shared" si="595"/>
        <v>0</v>
      </c>
      <c r="DB138" s="30"/>
      <c r="DC138" s="72"/>
      <c r="DD138" s="102" t="str">
        <f>$B$7</f>
        <v>Albon</v>
      </c>
      <c r="DE138" s="30">
        <f>SUM((CY138/CY155)*100)</f>
        <v>0</v>
      </c>
      <c r="DF138" s="30">
        <f>SUM((CZ138/CZ155)*100)</f>
        <v>0</v>
      </c>
      <c r="DG138" s="30">
        <f>SUM((DA138/DA155)*100)</f>
        <v>0</v>
      </c>
    </row>
    <row r="139" spans="4:111" ht="15.75" x14ac:dyDescent="0.5">
      <c r="D139" s="130"/>
      <c r="E139" s="74" t="s">
        <v>61</v>
      </c>
      <c r="F139" s="66" t="s">
        <v>18</v>
      </c>
      <c r="G139" s="67" t="s">
        <v>18</v>
      </c>
      <c r="H139" s="67" t="s">
        <v>20</v>
      </c>
      <c r="I139" s="67" t="s">
        <v>20</v>
      </c>
      <c r="J139" s="67" t="s">
        <v>20</v>
      </c>
      <c r="K139" s="67" t="s">
        <v>20</v>
      </c>
      <c r="L139" s="67" t="s">
        <v>20</v>
      </c>
      <c r="M139" s="67" t="s">
        <v>20</v>
      </c>
      <c r="N139" s="67" t="s">
        <v>30</v>
      </c>
      <c r="O139" s="67" t="s">
        <v>20</v>
      </c>
      <c r="P139" s="67" t="s">
        <v>20</v>
      </c>
      <c r="Q139" s="67" t="s">
        <v>20</v>
      </c>
      <c r="R139" s="67" t="s">
        <v>20</v>
      </c>
      <c r="S139" s="67" t="s">
        <v>20</v>
      </c>
      <c r="T139" s="67" t="s">
        <v>20</v>
      </c>
      <c r="U139" s="67" t="s">
        <v>33</v>
      </c>
      <c r="V139" s="68" t="s">
        <v>33</v>
      </c>
      <c r="W139" s="40" t="str">
        <f>$A$8</f>
        <v>McLaren</v>
      </c>
      <c r="X139" s="66">
        <f>COUNTIF(F133:V150, W139)</f>
        <v>0</v>
      </c>
      <c r="Y139" s="40" t="str">
        <f>$B$8</f>
        <v>Sainz</v>
      </c>
      <c r="Z139" s="99">
        <f>COUNTIF(F133:V150, Y139)</f>
        <v>2</v>
      </c>
      <c r="AA139" s="99">
        <f>COUNTIF(F151:V152,Y139)</f>
        <v>0</v>
      </c>
      <c r="AB139" s="99">
        <f>COUNTIF(F153:V154,Y139)</f>
        <v>0</v>
      </c>
      <c r="AC139" s="40" t="str">
        <f>$A$8</f>
        <v>McLaren</v>
      </c>
      <c r="AD139" s="66">
        <f>SUM((X139/X155)*100)</f>
        <v>0</v>
      </c>
      <c r="AE139" s="40" t="str">
        <f>$B$8</f>
        <v>Sainz</v>
      </c>
      <c r="AF139" s="99">
        <f>SUM((Z139/Z155)*100)</f>
        <v>2.3529411764705883</v>
      </c>
      <c r="AG139" s="99">
        <f>SUM((AA139/AA155)*100)</f>
        <v>0</v>
      </c>
      <c r="AH139" s="99">
        <f>SUM((AB139/AB155)*100)</f>
        <v>0</v>
      </c>
      <c r="AJ139" s="133"/>
      <c r="AK139" s="74" t="s">
        <v>61</v>
      </c>
      <c r="AL139" s="66" t="s">
        <v>35</v>
      </c>
      <c r="AM139" s="67" t="s">
        <v>35</v>
      </c>
      <c r="AN139" s="67" t="s">
        <v>35</v>
      </c>
      <c r="AO139" s="67" t="s">
        <v>35</v>
      </c>
      <c r="AP139" s="67" t="s">
        <v>35</v>
      </c>
      <c r="AQ139" s="67" t="s">
        <v>35</v>
      </c>
      <c r="AR139" s="67" t="s">
        <v>35</v>
      </c>
      <c r="AS139" s="67" t="s">
        <v>35</v>
      </c>
      <c r="AT139" s="67" t="s">
        <v>35</v>
      </c>
      <c r="AU139" s="67" t="s">
        <v>35</v>
      </c>
      <c r="AV139" s="67" t="s">
        <v>30</v>
      </c>
      <c r="AW139" s="67" t="s">
        <v>30</v>
      </c>
      <c r="AX139" s="67" t="s">
        <v>30</v>
      </c>
      <c r="AY139" s="67" t="s">
        <v>30</v>
      </c>
      <c r="AZ139" s="67" t="s">
        <v>30</v>
      </c>
      <c r="BA139" s="67" t="s">
        <v>30</v>
      </c>
      <c r="BB139" s="67" t="s">
        <v>30</v>
      </c>
      <c r="BC139" s="40" t="str">
        <f>$A$8</f>
        <v>McLaren</v>
      </c>
      <c r="BD139" s="66">
        <f>COUNTIF(AL133:BB150, BC139)</f>
        <v>0</v>
      </c>
      <c r="BE139" s="40" t="str">
        <f>$B$8</f>
        <v>Sainz</v>
      </c>
      <c r="BF139" s="99">
        <f>COUNTIF(AL133:BB150, BE139)</f>
        <v>13</v>
      </c>
      <c r="BG139" s="99">
        <f>COUNTIF(AL151:BB152,BE139)</f>
        <v>1</v>
      </c>
      <c r="BH139" s="99">
        <f>COUNTIF(AL153:BB154,BE139)</f>
        <v>0</v>
      </c>
      <c r="BI139" s="40" t="str">
        <f>$A$8</f>
        <v>McLaren</v>
      </c>
      <c r="BJ139" s="66">
        <f>SUM((BD139/BD155)*100)</f>
        <v>0</v>
      </c>
      <c r="BK139" s="40" t="str">
        <f>$B$8</f>
        <v>Sainz</v>
      </c>
      <c r="BL139" s="99">
        <f>SUM((BF139/BF155)*100)</f>
        <v>15.294117647058824</v>
      </c>
      <c r="BM139" s="99">
        <f>SUM((BG139/BG155)*100)</f>
        <v>5.8823529411764701</v>
      </c>
      <c r="BN139" s="99">
        <f>SUM((BH139/BH155)*100)</f>
        <v>0</v>
      </c>
      <c r="BP139" s="133"/>
      <c r="BQ139" s="74" t="s">
        <v>61</v>
      </c>
      <c r="BR139" s="66" t="s">
        <v>43</v>
      </c>
      <c r="BS139" s="67" t="s">
        <v>43</v>
      </c>
      <c r="BT139" s="67" t="s">
        <v>43</v>
      </c>
      <c r="BU139" s="67" t="s">
        <v>43</v>
      </c>
      <c r="BV139" s="67" t="s">
        <v>43</v>
      </c>
      <c r="BW139" s="67" t="s">
        <v>43</v>
      </c>
      <c r="BX139" s="67" t="s">
        <v>43</v>
      </c>
      <c r="BY139" s="67" t="s">
        <v>43</v>
      </c>
      <c r="BZ139" s="67" t="s">
        <v>43</v>
      </c>
      <c r="CA139" s="67" t="s">
        <v>43</v>
      </c>
      <c r="CB139" s="67" t="s">
        <v>43</v>
      </c>
      <c r="CC139" s="67" t="s">
        <v>43</v>
      </c>
      <c r="CD139" s="67" t="s">
        <v>43</v>
      </c>
      <c r="CE139" s="67" t="s">
        <v>43</v>
      </c>
      <c r="CF139" s="67" t="s">
        <v>43</v>
      </c>
      <c r="CG139" s="67" t="s">
        <v>43</v>
      </c>
      <c r="CH139" s="67" t="s">
        <v>43</v>
      </c>
      <c r="CI139" s="40" t="str">
        <f>$A$8</f>
        <v>McLaren</v>
      </c>
      <c r="CJ139" s="66">
        <f>COUNTIF(BR133:CH150, CI139)</f>
        <v>0</v>
      </c>
      <c r="CK139" s="40" t="str">
        <f>$B$8</f>
        <v>Sainz</v>
      </c>
      <c r="CL139" s="99">
        <f>COUNTIF(BR133:CH150, CK139)</f>
        <v>0</v>
      </c>
      <c r="CM139" s="99">
        <f>COUNTIF(BR151:CH152,CK139)</f>
        <v>0</v>
      </c>
      <c r="CN139" s="99">
        <f>COUNTIF(BR153:CH154,CK139)</f>
        <v>0</v>
      </c>
      <c r="CO139" s="40" t="str">
        <f>$A$8</f>
        <v>McLaren</v>
      </c>
      <c r="CP139" s="66">
        <f>SUM((CJ139/CJ155)*100)</f>
        <v>0</v>
      </c>
      <c r="CQ139" s="40" t="str">
        <f>$B$8</f>
        <v>Sainz</v>
      </c>
      <c r="CR139" s="99">
        <f>SUM((CL139/CL155)*100)</f>
        <v>0</v>
      </c>
      <c r="CS139" s="99">
        <f>SUM((CM139/CM155)*100)</f>
        <v>0</v>
      </c>
      <c r="CT139" s="99" t="e">
        <f>SUM((CN139/CN155)*100)</f>
        <v>#DIV/0!</v>
      </c>
      <c r="CV139" s="40" t="str">
        <f>$A$8</f>
        <v>McLaren</v>
      </c>
      <c r="CW139" s="99">
        <f>SUM(X139,BD139,CJ139)</f>
        <v>0</v>
      </c>
      <c r="CX139" s="40" t="str">
        <f>$B$8</f>
        <v>Sainz</v>
      </c>
      <c r="CY139" s="99">
        <f t="shared" si="593"/>
        <v>15</v>
      </c>
      <c r="CZ139" s="99">
        <f t="shared" si="594"/>
        <v>1</v>
      </c>
      <c r="DA139" s="99">
        <f t="shared" si="595"/>
        <v>0</v>
      </c>
      <c r="DB139" s="40" t="str">
        <f>$A$8</f>
        <v>McLaren</v>
      </c>
      <c r="DC139" s="66">
        <f>SUM((CW139/CW155)*100)</f>
        <v>0</v>
      </c>
      <c r="DD139" s="40" t="str">
        <f>$B$8</f>
        <v>Sainz</v>
      </c>
      <c r="DE139" s="99">
        <f>SUM((CY139/CY155)*100)</f>
        <v>5.8823529411764701</v>
      </c>
      <c r="DF139" s="99">
        <f>SUM((CZ139/CZ155)*100)</f>
        <v>1.9607843137254901</v>
      </c>
      <c r="DG139" s="99">
        <f>SUM((DA139/DA155)*100)</f>
        <v>0</v>
      </c>
    </row>
    <row r="140" spans="4:111" ht="16.149999999999999" thickBot="1" x14ac:dyDescent="0.55000000000000004">
      <c r="D140" s="130"/>
      <c r="E140" s="81" t="s">
        <v>58</v>
      </c>
      <c r="F140" s="70">
        <f>SUM(VLOOKUP($D$2,$D$2:$BL$18,MATCH(F139,$D$1:$BL$1,0),FALSE))</f>
        <v>23</v>
      </c>
      <c r="G140" s="76">
        <f>SUM(VLOOKUP($D$3,$D$2:$BL$18,MATCH(G139,$D$1:$BL$1,0),FALSE))</f>
        <v>11</v>
      </c>
      <c r="H140" s="76">
        <f>SUM(VLOOKUP($D$4,$D$2:$BL$18,MATCH(H139,$D$1:$BL$1,0),FALSE))</f>
        <v>-1</v>
      </c>
      <c r="I140" s="76">
        <f>SUM(VLOOKUP($D$5,$D$2:$BL$18,MATCH(I139,$D$1:$BL$1,0),FALSE))</f>
        <v>25</v>
      </c>
      <c r="J140" s="76">
        <f>SUM(VLOOKUP($D$6,$D$2:$BL$18,MATCH(J139,$D$1:$BL$1,0),FALSE))</f>
        <v>19</v>
      </c>
      <c r="K140" s="76">
        <f>SUM(VLOOKUP($D$7,$D$2:$BL$18,MATCH(K139,$D$1:$BL$1,0),FALSE))</f>
        <v>4</v>
      </c>
      <c r="L140" s="76">
        <f>SUM(VLOOKUP($D$8,$D$2:$BL$18,MATCH(L139,$D$1:$BL$1,0),FALSE))</f>
        <v>20</v>
      </c>
      <c r="M140" s="76">
        <f>SUM(VLOOKUP($D$9,$D$2:$BL$18,MATCH(M139,$D$1:$BL$1,0),FALSE))</f>
        <v>35</v>
      </c>
      <c r="N140" s="76">
        <f>SUM(VLOOKUP($D$10,$D$2:$BL$18,MATCH(N139,$D$1:$BL$1,0),FALSE))</f>
        <v>-14</v>
      </c>
      <c r="O140" s="76">
        <f>SUM(VLOOKUP($D$11,$D$2:$BL$18,MATCH(O139,$D$1:$BL$1,0),FALSE))</f>
        <v>0</v>
      </c>
      <c r="P140" s="76">
        <f>SUM(VLOOKUP($D$12,$D$2:$BL$18,MATCH(P139,$D$1:$BL$1,0),FALSE))</f>
        <v>-7</v>
      </c>
      <c r="Q140" s="76">
        <f>SUM(VLOOKUP($D$13,$D$2:$BL$18,MATCH(Q139,$D$1:$BL$1,0),FALSE))</f>
        <v>-3</v>
      </c>
      <c r="R140" s="76">
        <f>SUM(VLOOKUP($D$14,$D$2:$BL$18,MATCH(R139,$D$1:$BL$1,0),FALSE))</f>
        <v>14</v>
      </c>
      <c r="S140" s="76">
        <f>SUM(VLOOKUP($D$15,$D$2:$BL$18,MATCH(S139,$D$1:$BL$1,0),FALSE))</f>
        <v>24</v>
      </c>
      <c r="T140" s="76">
        <f>SUM(VLOOKUP($D$16,$D$2:$BL$18,MATCH(T139,$D$1:$BL$1,0),FALSE))</f>
        <v>33</v>
      </c>
      <c r="U140" s="76">
        <f>SUM(VLOOKUP($D$17,$D$2:$BL$18,MATCH(U139,$D$1:$BL$1,0),FALSE))</f>
        <v>48</v>
      </c>
      <c r="V140" s="29">
        <f>SUM(VLOOKUP($D$18,$D$2:$BL$18,MATCH(V139,$D$1:$BL$1,0),FALSE))</f>
        <v>-13</v>
      </c>
      <c r="W140" s="30"/>
      <c r="X140" s="72"/>
      <c r="Y140" s="41" t="str">
        <f>$B$9</f>
        <v>Norris</v>
      </c>
      <c r="Z140" s="30">
        <f>COUNTIF(F133:V150, Y140)</f>
        <v>12</v>
      </c>
      <c r="AA140" s="30">
        <f>COUNTIF(F151:V152,Y140)</f>
        <v>4</v>
      </c>
      <c r="AB140" s="30">
        <f>COUNTIF(F153:V154,Y140)</f>
        <v>0</v>
      </c>
      <c r="AC140" s="30"/>
      <c r="AD140" s="72"/>
      <c r="AE140" s="41" t="str">
        <f>$B$9</f>
        <v>Norris</v>
      </c>
      <c r="AF140" s="30">
        <f>SUM((Z140/Z155)*100)</f>
        <v>14.117647058823529</v>
      </c>
      <c r="AG140" s="30">
        <f>SUM((AA140/AA155)*100)</f>
        <v>23.52941176470588</v>
      </c>
      <c r="AH140" s="30">
        <f>SUM((AB140/AB155)*100)</f>
        <v>0</v>
      </c>
      <c r="AJ140" s="133"/>
      <c r="AK140" s="81" t="s">
        <v>58</v>
      </c>
      <c r="AL140" s="70">
        <f>SUM(VLOOKUP($D$2,$D$2:$BL$18,MATCH(AL139,$D$1:$BL$1,0),FALSE))</f>
        <v>-10</v>
      </c>
      <c r="AM140" s="76">
        <f>SUM(VLOOKUP($D$3,$D$2:$BL$18,MATCH(AM139,$D$1:$BL$1,0),FALSE))</f>
        <v>21</v>
      </c>
      <c r="AN140" s="76">
        <f>SUM(VLOOKUP($D$4,$D$2:$BL$18,MATCH(AN139,$D$1:$BL$1,0),FALSE))</f>
        <v>27</v>
      </c>
      <c r="AO140" s="76">
        <f>SUM(VLOOKUP($D$5,$D$2:$BL$18,MATCH(AO139,$D$1:$BL$1,0),FALSE))</f>
        <v>10</v>
      </c>
      <c r="AP140" s="76">
        <f>SUM(VLOOKUP($D$6,$D$2:$BL$18,MATCH(AP139,$D$1:$BL$1,0),FALSE))</f>
        <v>20</v>
      </c>
      <c r="AQ140" s="76">
        <f>SUM(VLOOKUP($D$7,$D$2:$BL$18,MATCH(AQ139,$D$1:$BL$1,0),FALSE))</f>
        <v>37</v>
      </c>
      <c r="AR140" s="76">
        <f>SUM(VLOOKUP($D$8,$D$2:$BL$18,MATCH(AR139,$D$1:$BL$1,0),FALSE))</f>
        <v>16</v>
      </c>
      <c r="AS140" s="76">
        <f>SUM(VLOOKUP($D$9,$D$2:$BL$18,MATCH(AS139,$D$1:$BL$1,0),FALSE))</f>
        <v>35</v>
      </c>
      <c r="AT140" s="76">
        <f>SUM(VLOOKUP($D$10,$D$2:$BL$18,MATCH(AT139,$D$1:$BL$1,0),FALSE))</f>
        <v>-8</v>
      </c>
      <c r="AU140" s="76">
        <f>SUM(VLOOKUP($D$11,$D$2:$BL$18,MATCH(AU139,$D$1:$BL$1,0),FALSE))</f>
        <v>-13</v>
      </c>
      <c r="AV140" s="76">
        <f>SUM(VLOOKUP($D$12,$D$2:$BL$18,MATCH(AV139,$D$1:$BL$1,0),FALSE))</f>
        <v>26</v>
      </c>
      <c r="AW140" s="76">
        <f>SUM(VLOOKUP($D$13,$D$2:$BL$18,MATCH(AW139,$D$1:$BL$1,0),FALSE))</f>
        <v>29</v>
      </c>
      <c r="AX140" s="76">
        <f>SUM(VLOOKUP($D$14,$D$2:$BL$18,MATCH(AX139,$D$1:$BL$1,0),FALSE))</f>
        <v>-3</v>
      </c>
      <c r="AY140" s="76">
        <f>SUM(VLOOKUP($D$15,$D$2:$BL$18,MATCH(AY139,$D$1:$BL$1,0),FALSE))</f>
        <v>15</v>
      </c>
      <c r="AZ140" s="76">
        <f>SUM(VLOOKUP($D$16,$D$2:$BL$18,MATCH(AZ139,$D$1:$BL$1,0),FALSE))</f>
        <v>24</v>
      </c>
      <c r="BA140" s="76">
        <f>SUM(VLOOKUP($D$17,$D$2:$BL$18,MATCH(BA139,$D$1:$BL$1,0),FALSE))</f>
        <v>2</v>
      </c>
      <c r="BB140" s="29">
        <f>SUM(VLOOKUP($D$18,$D$2:$BL$18,MATCH(BB139,$D$1:$BL$1,0),FALSE))</f>
        <v>14</v>
      </c>
      <c r="BC140" s="30"/>
      <c r="BD140" s="72"/>
      <c r="BE140" s="41" t="str">
        <f>$B$9</f>
        <v>Norris</v>
      </c>
      <c r="BF140" s="30">
        <f>COUNTIF(AL133:BB150, BE140)</f>
        <v>14</v>
      </c>
      <c r="BG140" s="30">
        <f>COUNTIF(AL151:BB152,BE140)</f>
        <v>2</v>
      </c>
      <c r="BH140" s="30">
        <f>COUNTIF(AL153:BB154,BE140)</f>
        <v>1</v>
      </c>
      <c r="BI140" s="30"/>
      <c r="BJ140" s="72"/>
      <c r="BK140" s="41" t="str">
        <f>$B$9</f>
        <v>Norris</v>
      </c>
      <c r="BL140" s="30">
        <f>SUM((BF140/BF155)*100)</f>
        <v>16.470588235294116</v>
      </c>
      <c r="BM140" s="30">
        <f>SUM((BG140/BG155)*100)</f>
        <v>11.76470588235294</v>
      </c>
      <c r="BN140" s="30">
        <f>SUM((BH140/BH155)*100)</f>
        <v>50</v>
      </c>
      <c r="BP140" s="133"/>
      <c r="BQ140" s="81" t="s">
        <v>58</v>
      </c>
      <c r="BR140" s="70">
        <f>SUM(VLOOKUP($D$2,$D$2:$BL$18,MATCH(BR139,$D$1:$BL$1,0),FALSE))</f>
        <v>-11</v>
      </c>
      <c r="BS140" s="76">
        <f>SUM(VLOOKUP($D$3,$D$2:$BL$18,MATCH(BS139,$D$1:$BL$1,0),FALSE))</f>
        <v>6</v>
      </c>
      <c r="BT140" s="76">
        <f>SUM(VLOOKUP($D$4,$D$2:$BL$18,MATCH(BT139,$D$1:$BL$1,0),FALSE))</f>
        <v>6</v>
      </c>
      <c r="BU140" s="76">
        <f>SUM(VLOOKUP($D$5,$D$2:$BL$18,MATCH(BU139,$D$1:$BL$1,0),FALSE))</f>
        <v>7</v>
      </c>
      <c r="BV140" s="76">
        <f>SUM(VLOOKUP($D$6,$D$2:$BL$18,MATCH(BV139,$D$1:$BL$1,0),FALSE))</f>
        <v>5</v>
      </c>
      <c r="BW140" s="76">
        <f>SUM(VLOOKUP($D$7,$D$2:$BL$18,MATCH(BW139,$D$1:$BL$1,0),FALSE))</f>
        <v>0</v>
      </c>
      <c r="BX140" s="76">
        <f>SUM(VLOOKUP($D$8,$D$2:$BL$18,MATCH(BX139,$D$1:$BL$1,0),FALSE))</f>
        <v>11</v>
      </c>
      <c r="BY140" s="76">
        <f>SUM(VLOOKUP($D$9,$D$2:$BL$18,MATCH(BY139,$D$1:$BL$1,0),FALSE))</f>
        <v>13</v>
      </c>
      <c r="BZ140" s="76">
        <f>SUM(VLOOKUP($D$10,$D$2:$BL$18,MATCH(BZ139,$D$1:$BL$1,0),FALSE))</f>
        <v>14</v>
      </c>
      <c r="CA140" s="76">
        <f>SUM(VLOOKUP($D$11,$D$2:$BL$18,MATCH(CA139,$D$1:$BL$1,0),FALSE))</f>
        <v>3</v>
      </c>
      <c r="CB140" s="76">
        <f>SUM(VLOOKUP($D$12,$D$2:$BL$18,MATCH(CB139,$D$1:$BL$1,0),FALSE))</f>
        <v>17</v>
      </c>
      <c r="CC140" s="76">
        <f>SUM(VLOOKUP($D$13,$D$2:$BL$18,MATCH(CC139,$D$1:$BL$1,0),FALSE))</f>
        <v>6</v>
      </c>
      <c r="CD140" s="76">
        <f>SUM(VLOOKUP($D$14,$D$2:$BL$18,MATCH(CD139,$D$1:$BL$1,0),FALSE))</f>
        <v>11</v>
      </c>
      <c r="CE140" s="76">
        <f>SUM(VLOOKUP($D$15,$D$2:$BL$18,MATCH(CE139,$D$1:$BL$1,0),FALSE))</f>
        <v>-14</v>
      </c>
      <c r="CF140" s="76">
        <f>SUM(VLOOKUP($D$16,$D$2:$BL$18,MATCH(CF139,$D$1:$BL$1,0),FALSE))</f>
        <v>-14</v>
      </c>
      <c r="CG140" s="76">
        <f>SUM(VLOOKUP($D$17,$D$2:$BL$18,MATCH(CG139,$D$1:$BL$1,0),FALSE))</f>
        <v>8</v>
      </c>
      <c r="CH140" s="29">
        <f>SUM(VLOOKUP($D$18,$D$2:$BL$18,MATCH(CH139,$D$1:$BL$1,0),FALSE))</f>
        <v>0</v>
      </c>
      <c r="CI140" s="30"/>
      <c r="CJ140" s="72"/>
      <c r="CK140" s="41" t="str">
        <f>$B$9</f>
        <v>Norris</v>
      </c>
      <c r="CL140" s="30">
        <f>COUNTIF(BR133:CH150, CK140)</f>
        <v>0</v>
      </c>
      <c r="CM140" s="30">
        <f>COUNTIF(BR151:CH152,CK140)</f>
        <v>0</v>
      </c>
      <c r="CN140" s="30">
        <f>COUNTIF(BR153:CH154,CK140)</f>
        <v>0</v>
      </c>
      <c r="CO140" s="30"/>
      <c r="CP140" s="72"/>
      <c r="CQ140" s="41" t="str">
        <f>$B$9</f>
        <v>Norris</v>
      </c>
      <c r="CR140" s="30">
        <f>SUM((CL140/CL155)*100)</f>
        <v>0</v>
      </c>
      <c r="CS140" s="30">
        <f>SUM((CM140/CM155)*100)</f>
        <v>0</v>
      </c>
      <c r="CT140" s="30" t="e">
        <f>SUM((CN140/CN155)*100)</f>
        <v>#DIV/0!</v>
      </c>
      <c r="CV140" s="30"/>
      <c r="CW140" s="30"/>
      <c r="CX140" s="41" t="str">
        <f>$B$9</f>
        <v>Norris</v>
      </c>
      <c r="CY140" s="30">
        <f t="shared" si="593"/>
        <v>26</v>
      </c>
      <c r="CZ140" s="30">
        <f t="shared" si="594"/>
        <v>6</v>
      </c>
      <c r="DA140" s="30">
        <f t="shared" si="595"/>
        <v>1</v>
      </c>
      <c r="DB140" s="30"/>
      <c r="DC140" s="72"/>
      <c r="DD140" s="41" t="str">
        <f>$B$9</f>
        <v>Norris</v>
      </c>
      <c r="DE140" s="30">
        <f>SUM((CY140/CY155)*100)</f>
        <v>10.196078431372548</v>
      </c>
      <c r="DF140" s="30">
        <f>SUM((CZ140/CZ155)*100)</f>
        <v>11.76470588235294</v>
      </c>
      <c r="DG140" s="30">
        <f>SUM((DA140/DA155)*100)</f>
        <v>25</v>
      </c>
    </row>
    <row r="141" spans="4:111" ht="16.149999999999999" thickBot="1" x14ac:dyDescent="0.55000000000000004">
      <c r="D141" s="130"/>
      <c r="E141" s="82" t="s">
        <v>1</v>
      </c>
      <c r="F141" s="72">
        <f>SUM(VLOOKUP($D$2,$BM$2:$CQ$18,MATCH(F139,$BM$1:$CQ$1,0),FALSE))</f>
        <v>15.5</v>
      </c>
      <c r="G141" s="73">
        <f>SUM(VLOOKUP($D$3,$BM$2:$CQ$18,MATCH(G139,$BM$1:$CQ$1,0),FALSE))</f>
        <v>0</v>
      </c>
      <c r="H141" s="73">
        <f>SUM(VLOOKUP($D$4,$BM$2:$CQ$18,MATCH(H139,$BM$1:$CQ$1,0),FALSE))</f>
        <v>12.8</v>
      </c>
      <c r="I141" s="73">
        <f>SUM(VLOOKUP($D$5,$BM$2:$CQ$18,MATCH(I139,$BM$1:$CQ$1,0),FALSE))</f>
        <v>12.9</v>
      </c>
      <c r="J141" s="73">
        <f>SUM(VLOOKUP($D$6,$BM$2:$CQ$18,MATCH(J139,$BM$1:$CQ$1,0),FALSE))</f>
        <v>13</v>
      </c>
      <c r="K141" s="73">
        <f>SUM(VLOOKUP($D$7,$BM$2:$CQ$18,MATCH(K139,$BM$1:$CQ$1,0),FALSE))</f>
        <v>13</v>
      </c>
      <c r="L141" s="73">
        <f>SUM(VLOOKUP($D$8,$BM$2:$CQ$18,MATCH(L139,$BM$1:$CQ$1,0),FALSE))</f>
        <v>13</v>
      </c>
      <c r="M141" s="73">
        <f>SUM(VLOOKUP($D$9,$BM$2:$CQ$18,MATCH(M139,$BM$1:$CQ$1,0),FALSE))</f>
        <v>13</v>
      </c>
      <c r="N141" s="73">
        <f>SUM(VLOOKUP($D$10,$BM$2:$CQ$18,MATCH(N139,$BM$1:$CQ$1,0),FALSE))</f>
        <v>10.7</v>
      </c>
      <c r="O141" s="73">
        <f>SUM(VLOOKUP($D$11,$BM$2:$CQ$18,MATCH(O139,$BM$1:$CQ$1,0),FALSE))</f>
        <v>13</v>
      </c>
      <c r="P141" s="73">
        <f>SUM(VLOOKUP($D$12,$BM$2:$CQ$18,MATCH(P139,$BM$1:$CQ$1,0),FALSE))</f>
        <v>13</v>
      </c>
      <c r="Q141" s="73">
        <f>SUM(VLOOKUP($D$13,$BM$2:$CQ$18,MATCH(Q139,$BM$1:$CQ$1,0),FALSE))</f>
        <v>13</v>
      </c>
      <c r="R141" s="73">
        <f>SUM(VLOOKUP($D$14,$BM$2:$CQ$18,MATCH(R139,$BM$1:$CQ$1,0),FALSE))</f>
        <v>12.9</v>
      </c>
      <c r="S141" s="73">
        <f>SUM(VLOOKUP($D$15,$BM$2:$CQ$18,MATCH(S139,$BM$1:$CQ$1,0),FALSE))</f>
        <v>12.8</v>
      </c>
      <c r="T141" s="73">
        <f>SUM(VLOOKUP($D$16,$BM$2:$CQ$18,MATCH(T139,$BM$1:$CQ$1,0),FALSE))</f>
        <v>12.8</v>
      </c>
      <c r="U141" s="73">
        <f>SUM(VLOOKUP($D$17,$BM$2:$CQ$18,MATCH(U139,$BM$1:$CQ$1,0),FALSE))</f>
        <v>9.9</v>
      </c>
      <c r="V141" s="63">
        <f>SUM(VLOOKUP($D$18,$BM$2:$CQ$18,MATCH(V139,$BM$1:$CQ$1,0),FALSE))</f>
        <v>10</v>
      </c>
      <c r="W141" s="43" t="str">
        <f>$A$10</f>
        <v>Renault</v>
      </c>
      <c r="X141" s="66">
        <f>COUNTIF(F133:V150, W141)</f>
        <v>0</v>
      </c>
      <c r="Y141" s="43" t="str">
        <f>$B$10</f>
        <v>Ricciardo</v>
      </c>
      <c r="Z141" s="99">
        <f>COUNTIF(F133:V150, Y141)</f>
        <v>2</v>
      </c>
      <c r="AA141" s="99">
        <f>COUNTIF(F151:V152,Y141)</f>
        <v>2</v>
      </c>
      <c r="AB141" s="99">
        <f>COUNTIF(F153:V154,Y141)</f>
        <v>0</v>
      </c>
      <c r="AC141" s="43" t="str">
        <f>$A$10</f>
        <v>Renault</v>
      </c>
      <c r="AD141" s="66">
        <f>SUM((X141/X155)*100)</f>
        <v>0</v>
      </c>
      <c r="AE141" s="43" t="str">
        <f>$B$10</f>
        <v>Ricciardo</v>
      </c>
      <c r="AF141" s="99">
        <f>SUM((Z141/Z155)*100)</f>
        <v>2.3529411764705883</v>
      </c>
      <c r="AG141" s="99">
        <f>SUM((AA141/AA155)*100)</f>
        <v>11.76470588235294</v>
      </c>
      <c r="AH141" s="99">
        <f>SUM((AB141/AB155)*100)</f>
        <v>0</v>
      </c>
      <c r="AJ141" s="133"/>
      <c r="AK141" s="82" t="s">
        <v>1</v>
      </c>
      <c r="AL141" s="72">
        <f>SUM(VLOOKUP($D$2,$BM$2:$CQ$18,MATCH(AL139,$BM$1:$CQ$1,0),FALSE))</f>
        <v>7.9</v>
      </c>
      <c r="AM141" s="73">
        <f>SUM(VLOOKUP($D$3,$BM$2:$CQ$18,MATCH(AM139,$BM$1:$CQ$1,0),FALSE))</f>
        <v>0</v>
      </c>
      <c r="AN141" s="73">
        <f>SUM(VLOOKUP($D$4,$BM$2:$CQ$18,MATCH(AN139,$BM$1:$CQ$1,0),FALSE))</f>
        <v>0</v>
      </c>
      <c r="AO141" s="73">
        <f>SUM(VLOOKUP($D$5,$BM$2:$CQ$18,MATCH(AO139,$BM$1:$CQ$1,0),FALSE))</f>
        <v>0</v>
      </c>
      <c r="AP141" s="73">
        <f>SUM(VLOOKUP($D$6,$BM$2:$CQ$18,MATCH(AP139,$BM$1:$CQ$1,0),FALSE))</f>
        <v>10.4</v>
      </c>
      <c r="AQ141" s="73">
        <f>SUM(VLOOKUP($D$7,$BM$2:$CQ$18,MATCH(AQ139,$BM$1:$CQ$1,0),FALSE))</f>
        <v>10.4</v>
      </c>
      <c r="AR141" s="73">
        <f>SUM(VLOOKUP($D$8,$BM$2:$CQ$18,MATCH(AR139,$BM$1:$CQ$1,0),FALSE))</f>
        <v>10.6</v>
      </c>
      <c r="AS141" s="73">
        <f>SUM(VLOOKUP($D$9,$BM$2:$CQ$18,MATCH(AS139,$BM$1:$CQ$1,0),FALSE))</f>
        <v>10.6</v>
      </c>
      <c r="AT141" s="73">
        <f>SUM(VLOOKUP($D$10,$BM$2:$CQ$18,MATCH(AT139,$BM$1:$CQ$1,0),FALSE))</f>
        <v>10.6</v>
      </c>
      <c r="AU141" s="73">
        <f>SUM(VLOOKUP($D$11,$BM$2:$CQ$18,MATCH(AU139,$BM$1:$CQ$1,0),FALSE))</f>
        <v>10.6</v>
      </c>
      <c r="AV141" s="73">
        <f>SUM(VLOOKUP($D$12,$BM$2:$CQ$18,MATCH(AV139,$BM$1:$CQ$1,0),FALSE))</f>
        <v>10.9</v>
      </c>
      <c r="AW141" s="73">
        <f>SUM(VLOOKUP($D$13,$BM$2:$CQ$18,MATCH(AW139,$BM$1:$CQ$1,0),FALSE))</f>
        <v>10.9</v>
      </c>
      <c r="AX141" s="73">
        <f>SUM(VLOOKUP($D$14,$BM$2:$CQ$18,MATCH(AX139,$BM$1:$CQ$1,0),FALSE))</f>
        <v>10.8</v>
      </c>
      <c r="AY141" s="73">
        <f>SUM(VLOOKUP($D$15,$BM$2:$CQ$18,MATCH(AY139,$BM$1:$CQ$1,0),FALSE))</f>
        <v>11</v>
      </c>
      <c r="AZ141" s="73">
        <f>SUM(VLOOKUP($D$16,$BM$2:$CQ$18,MATCH(AZ139,$BM$1:$CQ$1,0),FALSE))</f>
        <v>11.1</v>
      </c>
      <c r="BA141" s="73">
        <f>SUM(VLOOKUP($D$17,$BM$2:$CQ$18,MATCH(BA139,$BM$1:$CQ$1,0),FALSE))</f>
        <v>11.1</v>
      </c>
      <c r="BB141" s="63">
        <f>SUM(VLOOKUP($D$18,$BM$2:$CQ$18,MATCH(BB139,$BM$1:$CQ$1,0),FALSE))</f>
        <v>11.1</v>
      </c>
      <c r="BC141" s="43" t="str">
        <f>$A$10</f>
        <v>Renault</v>
      </c>
      <c r="BD141" s="66">
        <f>COUNTIF(AL133:BB150, BC141)</f>
        <v>3</v>
      </c>
      <c r="BE141" s="43" t="str">
        <f>$B$10</f>
        <v>Ricciardo</v>
      </c>
      <c r="BF141" s="99">
        <f>COUNTIF(AL133:BB150, BE141)</f>
        <v>15</v>
      </c>
      <c r="BG141" s="99">
        <f>COUNTIF(AL151:BB152,BE141)</f>
        <v>3</v>
      </c>
      <c r="BH141" s="99">
        <f>COUNTIF(AL153:BB154,BE141)</f>
        <v>0</v>
      </c>
      <c r="BI141" s="43" t="str">
        <f>$A$10</f>
        <v>Renault</v>
      </c>
      <c r="BJ141" s="66">
        <f>SUM((BD141/BD155)*100)</f>
        <v>17.647058823529413</v>
      </c>
      <c r="BK141" s="43" t="str">
        <f>$B$10</f>
        <v>Ricciardo</v>
      </c>
      <c r="BL141" s="99">
        <f>SUM((BF141/BF155)*100)</f>
        <v>17.647058823529413</v>
      </c>
      <c r="BM141" s="99">
        <f>SUM((BG141/BG155)*100)</f>
        <v>17.647058823529413</v>
      </c>
      <c r="BN141" s="99">
        <f>SUM((BH141/BH155)*100)</f>
        <v>0</v>
      </c>
      <c r="BP141" s="133"/>
      <c r="BQ141" s="82" t="s">
        <v>1</v>
      </c>
      <c r="BR141" s="72">
        <f>SUM(VLOOKUP($D$2,$BM$2:$CQ$18,MATCH(BR139,$BM$1:$CQ$1,0),FALSE))</f>
        <v>6</v>
      </c>
      <c r="BS141" s="73">
        <f>SUM(VLOOKUP($D$3,$BM$2:$CQ$18,MATCH(BS139,$BM$1:$CQ$1,0),FALSE))</f>
        <v>0</v>
      </c>
      <c r="BT141" s="73">
        <f>SUM(VLOOKUP($D$4,$BM$2:$CQ$18,MATCH(BT139,$BM$1:$CQ$1,0),FALSE))</f>
        <v>0</v>
      </c>
      <c r="BU141" s="73">
        <f>SUM(VLOOKUP($D$5,$BM$2:$CQ$18,MATCH(BU139,$BM$1:$CQ$1,0),FALSE))</f>
        <v>0</v>
      </c>
      <c r="BV141" s="73">
        <f>SUM(VLOOKUP($D$6,$BM$2:$CQ$18,MATCH(BV139,$BM$1:$CQ$1,0),FALSE))</f>
        <v>5.7</v>
      </c>
      <c r="BW141" s="73">
        <f>SUM(VLOOKUP($D$7,$BM$2:$CQ$18,MATCH(BW139,$BM$1:$CQ$1,0),FALSE))</f>
        <v>0</v>
      </c>
      <c r="BX141" s="73">
        <f>SUM(VLOOKUP($D$8,$BM$2:$CQ$18,MATCH(BX139,$BM$1:$CQ$1,0),FALSE))</f>
        <v>5.7</v>
      </c>
      <c r="BY141" s="73">
        <f>SUM(VLOOKUP($D$9,$BM$2:$CQ$18,MATCH(BY139,$BM$1:$CQ$1,0),FALSE))</f>
        <v>5.7</v>
      </c>
      <c r="BZ141" s="73">
        <f>SUM(VLOOKUP($D$10,$BM$2:$CQ$18,MATCH(BZ139,$BM$1:$CQ$1,0),FALSE))</f>
        <v>5.7</v>
      </c>
      <c r="CA141" s="73">
        <f>SUM(VLOOKUP($D$11,$BM$2:$CQ$18,MATCH(CA139,$BM$1:$CQ$1,0),FALSE))</f>
        <v>5.7</v>
      </c>
      <c r="CB141" s="73">
        <f>SUM(VLOOKUP($D$12,$BM$2:$CQ$18,MATCH(CB139,$BM$1:$CQ$1,0),FALSE))</f>
        <v>5.8</v>
      </c>
      <c r="CC141" s="73">
        <f>SUM(VLOOKUP($D$13,$BM$2:$CQ$18,MATCH(CC139,$BM$1:$CQ$1,0),FALSE))</f>
        <v>5.9</v>
      </c>
      <c r="CD141" s="73">
        <f>SUM(VLOOKUP($D$14,$BM$2:$CQ$18,MATCH(CD139,$BM$1:$CQ$1,0),FALSE))</f>
        <v>5.9</v>
      </c>
      <c r="CE141" s="73">
        <f>SUM(VLOOKUP($D$15,$BM$2:$CQ$18,MATCH(CE139,$BM$1:$CQ$1,0),FALSE))</f>
        <v>6</v>
      </c>
      <c r="CF141" s="73">
        <f>SUM(VLOOKUP($D$16,$BM$2:$CQ$18,MATCH(CF139,$BM$1:$CQ$1,0),FALSE))</f>
        <v>6</v>
      </c>
      <c r="CG141" s="73">
        <f>SUM(VLOOKUP($D$17,$BM$2:$CQ$18,MATCH(CG139,$BM$1:$CQ$1,0),FALSE))</f>
        <v>6</v>
      </c>
      <c r="CH141" s="63">
        <f>SUM(VLOOKUP($D$18,$BM$2:$CQ$18,MATCH(CH139,$BM$1:$CQ$1,0),FALSE))</f>
        <v>5.9</v>
      </c>
      <c r="CI141" s="43" t="str">
        <f>$A$10</f>
        <v>Renault</v>
      </c>
      <c r="CJ141" s="66">
        <f>COUNTIF(BR133:CH150, CI141)</f>
        <v>0</v>
      </c>
      <c r="CK141" s="43" t="str">
        <f>$B$10</f>
        <v>Ricciardo</v>
      </c>
      <c r="CL141" s="99">
        <f>COUNTIF(BR133:CH150, CK141)</f>
        <v>0</v>
      </c>
      <c r="CM141" s="99">
        <f>COUNTIF(BR151:CH152,CK141)</f>
        <v>0</v>
      </c>
      <c r="CN141" s="99">
        <f>COUNTIF(BR153:CH154,CK141)</f>
        <v>0</v>
      </c>
      <c r="CO141" s="43" t="str">
        <f>$A$10</f>
        <v>Renault</v>
      </c>
      <c r="CP141" s="66">
        <f>SUM((CJ141/CJ155)*100)</f>
        <v>0</v>
      </c>
      <c r="CQ141" s="43" t="str">
        <f>$B$10</f>
        <v>Ricciardo</v>
      </c>
      <c r="CR141" s="99">
        <f>SUM((CL141/CL155)*100)</f>
        <v>0</v>
      </c>
      <c r="CS141" s="99">
        <f>SUM((CM141/CM155)*100)</f>
        <v>0</v>
      </c>
      <c r="CT141" s="99" t="e">
        <f>SUM((CN141/CN155)*100)</f>
        <v>#DIV/0!</v>
      </c>
      <c r="CV141" s="43" t="str">
        <f>$A$10</f>
        <v>Renault</v>
      </c>
      <c r="CW141" s="99">
        <f>SUM(X141,BD141,CJ141)</f>
        <v>3</v>
      </c>
      <c r="CX141" s="43" t="str">
        <f>$B$10</f>
        <v>Ricciardo</v>
      </c>
      <c r="CY141" s="99">
        <f t="shared" si="593"/>
        <v>17</v>
      </c>
      <c r="CZ141" s="99">
        <f t="shared" si="594"/>
        <v>5</v>
      </c>
      <c r="DA141" s="99">
        <f t="shared" si="595"/>
        <v>0</v>
      </c>
      <c r="DB141" s="43" t="str">
        <f>$A$10</f>
        <v>Renault</v>
      </c>
      <c r="DC141" s="66">
        <f>SUM((CW141/CW155)*100)</f>
        <v>5.8823529411764701</v>
      </c>
      <c r="DD141" s="43" t="str">
        <f>$B$10</f>
        <v>Ricciardo</v>
      </c>
      <c r="DE141" s="99">
        <f>SUM((CY141/CY155)*100)</f>
        <v>6.666666666666667</v>
      </c>
      <c r="DF141" s="99">
        <f>SUM((CZ141/CZ155)*100)</f>
        <v>9.8039215686274517</v>
      </c>
      <c r="DG141" s="99">
        <f>SUM((DA141/DA155)*100)</f>
        <v>0</v>
      </c>
    </row>
    <row r="142" spans="4:111" ht="16.149999999999999" thickBot="1" x14ac:dyDescent="0.55000000000000004">
      <c r="D142" s="130"/>
      <c r="E142" s="74" t="s">
        <v>62</v>
      </c>
      <c r="F142" s="66" t="s">
        <v>35</v>
      </c>
      <c r="G142" s="67" t="s">
        <v>35</v>
      </c>
      <c r="H142" s="67" t="s">
        <v>35</v>
      </c>
      <c r="I142" s="67" t="s">
        <v>35</v>
      </c>
      <c r="J142" s="67" t="s">
        <v>35</v>
      </c>
      <c r="K142" s="67" t="s">
        <v>35</v>
      </c>
      <c r="L142" s="67" t="s">
        <v>35</v>
      </c>
      <c r="M142" s="67" t="s">
        <v>35</v>
      </c>
      <c r="N142" s="67" t="s">
        <v>35</v>
      </c>
      <c r="O142" s="67" t="s">
        <v>35</v>
      </c>
      <c r="P142" s="67" t="s">
        <v>30</v>
      </c>
      <c r="Q142" s="67" t="s">
        <v>30</v>
      </c>
      <c r="R142" s="67" t="s">
        <v>30</v>
      </c>
      <c r="S142" s="67" t="s">
        <v>30</v>
      </c>
      <c r="T142" s="67" t="s">
        <v>35</v>
      </c>
      <c r="U142" s="67" t="s">
        <v>23</v>
      </c>
      <c r="V142" s="68" t="s">
        <v>23</v>
      </c>
      <c r="W142" s="30"/>
      <c r="X142" s="72"/>
      <c r="Y142" s="44" t="str">
        <f>$B$11</f>
        <v>Ocon</v>
      </c>
      <c r="Z142" s="30">
        <f>COUNTIF(F133:V150, Y142)</f>
        <v>0</v>
      </c>
      <c r="AA142" s="30">
        <f>COUNTIF(F151:V152,Y142)</f>
        <v>0</v>
      </c>
      <c r="AB142" s="30">
        <f>COUNTIF(F153:V154,Y142)</f>
        <v>0</v>
      </c>
      <c r="AC142" s="30"/>
      <c r="AD142" s="72"/>
      <c r="AE142" s="44" t="str">
        <f>$B$11</f>
        <v>Ocon</v>
      </c>
      <c r="AF142" s="30">
        <f>SUM((Z142/Z155)*100)</f>
        <v>0</v>
      </c>
      <c r="AG142" s="30">
        <f>SUM((AA142/AA155)*100)</f>
        <v>0</v>
      </c>
      <c r="AH142" s="30">
        <f>SUM((AB142/AB155)*100)</f>
        <v>0</v>
      </c>
      <c r="AJ142" s="133"/>
      <c r="AK142" s="74" t="s">
        <v>62</v>
      </c>
      <c r="AL142" s="66" t="s">
        <v>33</v>
      </c>
      <c r="AM142" s="67" t="s">
        <v>33</v>
      </c>
      <c r="AN142" s="67" t="s">
        <v>33</v>
      </c>
      <c r="AO142" s="67" t="s">
        <v>33</v>
      </c>
      <c r="AP142" s="67" t="s">
        <v>33</v>
      </c>
      <c r="AQ142" s="67" t="s">
        <v>33</v>
      </c>
      <c r="AR142" s="67" t="s">
        <v>33</v>
      </c>
      <c r="AS142" s="67" t="s">
        <v>33</v>
      </c>
      <c r="AT142" s="67" t="s">
        <v>33</v>
      </c>
      <c r="AU142" s="67" t="s">
        <v>33</v>
      </c>
      <c r="AV142" s="67" t="s">
        <v>33</v>
      </c>
      <c r="AW142" s="67" t="s">
        <v>33</v>
      </c>
      <c r="AX142" s="67" t="s">
        <v>33</v>
      </c>
      <c r="AY142" s="67" t="s">
        <v>33</v>
      </c>
      <c r="AZ142" s="67" t="s">
        <v>33</v>
      </c>
      <c r="BA142" s="67" t="s">
        <v>33</v>
      </c>
      <c r="BB142" s="67" t="s">
        <v>33</v>
      </c>
      <c r="BC142" s="30"/>
      <c r="BD142" s="72"/>
      <c r="BE142" s="44" t="str">
        <f>$B$11</f>
        <v>Ocon</v>
      </c>
      <c r="BF142" s="30">
        <f>COUNTIF(AL133:BB150, BE142)</f>
        <v>3</v>
      </c>
      <c r="BG142" s="30">
        <f>COUNTIF(AL151:BB152,BE142)</f>
        <v>0</v>
      </c>
      <c r="BH142" s="30">
        <f>COUNTIF(AL153:BB154,BE142)</f>
        <v>0</v>
      </c>
      <c r="BI142" s="30"/>
      <c r="BJ142" s="72"/>
      <c r="BK142" s="44" t="str">
        <f>$B$11</f>
        <v>Ocon</v>
      </c>
      <c r="BL142" s="30">
        <f>SUM((BF142/BF155)*100)</f>
        <v>3.5294117647058822</v>
      </c>
      <c r="BM142" s="30">
        <f>SUM((BG142/BG155)*100)</f>
        <v>0</v>
      </c>
      <c r="BN142" s="30">
        <f>SUM((BH142/BH155)*100)</f>
        <v>0</v>
      </c>
      <c r="BP142" s="133"/>
      <c r="BQ142" s="74" t="s">
        <v>62</v>
      </c>
      <c r="BR142" s="66" t="s">
        <v>40</v>
      </c>
      <c r="BS142" s="67" t="s">
        <v>40</v>
      </c>
      <c r="BT142" s="67" t="s">
        <v>45</v>
      </c>
      <c r="BU142" s="67" t="s">
        <v>45</v>
      </c>
      <c r="BV142" s="67" t="s">
        <v>45</v>
      </c>
      <c r="BW142" s="67" t="s">
        <v>45</v>
      </c>
      <c r="BX142" s="67" t="s">
        <v>45</v>
      </c>
      <c r="BY142" s="67" t="s">
        <v>45</v>
      </c>
      <c r="BZ142" s="67" t="s">
        <v>45</v>
      </c>
      <c r="CA142" s="67" t="s">
        <v>45</v>
      </c>
      <c r="CB142" s="67" t="s">
        <v>45</v>
      </c>
      <c r="CC142" s="67" t="s">
        <v>45</v>
      </c>
      <c r="CD142" s="67" t="s">
        <v>45</v>
      </c>
      <c r="CE142" s="67" t="s">
        <v>45</v>
      </c>
      <c r="CF142" s="67" t="s">
        <v>45</v>
      </c>
      <c r="CG142" s="67" t="s">
        <v>45</v>
      </c>
      <c r="CH142" s="68" t="s">
        <v>45</v>
      </c>
      <c r="CI142" s="30"/>
      <c r="CJ142" s="72"/>
      <c r="CK142" s="44" t="str">
        <f>$B$11</f>
        <v>Ocon</v>
      </c>
      <c r="CL142" s="30">
        <f>COUNTIF(BR133:CH150, CK142)</f>
        <v>0</v>
      </c>
      <c r="CM142" s="30">
        <f>COUNTIF(BR151:CH152,CK142)</f>
        <v>0</v>
      </c>
      <c r="CN142" s="30">
        <f>COUNTIF(BR153:CH154,CK142)</f>
        <v>0</v>
      </c>
      <c r="CO142" s="30"/>
      <c r="CP142" s="72"/>
      <c r="CQ142" s="44" t="str">
        <f>$B$11</f>
        <v>Ocon</v>
      </c>
      <c r="CR142" s="30">
        <f>SUM((CL142/CL155)*100)</f>
        <v>0</v>
      </c>
      <c r="CS142" s="30">
        <f>SUM((CM142/CM155)*100)</f>
        <v>0</v>
      </c>
      <c r="CT142" s="30" t="e">
        <f>SUM((CN142/CN155)*100)</f>
        <v>#DIV/0!</v>
      </c>
      <c r="CV142" s="30"/>
      <c r="CW142" s="30"/>
      <c r="CX142" s="44" t="str">
        <f>$B$11</f>
        <v>Ocon</v>
      </c>
      <c r="CY142" s="30">
        <f t="shared" si="593"/>
        <v>3</v>
      </c>
      <c r="CZ142" s="30">
        <f t="shared" si="594"/>
        <v>0</v>
      </c>
      <c r="DA142" s="30">
        <f t="shared" si="595"/>
        <v>0</v>
      </c>
      <c r="DB142" s="30"/>
      <c r="DC142" s="72"/>
      <c r="DD142" s="44" t="str">
        <f>$B$11</f>
        <v>Ocon</v>
      </c>
      <c r="DE142" s="30">
        <f>SUM((CY142/CY155)*100)</f>
        <v>1.1764705882352942</v>
      </c>
      <c r="DF142" s="30">
        <f>SUM((CZ142/CZ155)*100)</f>
        <v>0</v>
      </c>
      <c r="DG142" s="30">
        <f>SUM((DA142/DA155)*100)</f>
        <v>0</v>
      </c>
    </row>
    <row r="143" spans="4:111" ht="15.75" x14ac:dyDescent="0.5">
      <c r="D143" s="130"/>
      <c r="E143" s="81" t="s">
        <v>58</v>
      </c>
      <c r="F143" s="70">
        <f>SUM(VLOOKUP($D$2,$D$2:$BL$18,MATCH(F142,$D$1:$BL$1,0),FALSE))</f>
        <v>-10</v>
      </c>
      <c r="G143" s="76">
        <f>SUM(VLOOKUP($D$3,$D$2:$BL$18,MATCH(G142,$D$1:$BL$1,0),FALSE))</f>
        <v>21</v>
      </c>
      <c r="H143" s="76">
        <f>SUM(VLOOKUP($D$4,$D$2:$BL$18,MATCH(H142,$D$1:$BL$1,0),FALSE))</f>
        <v>27</v>
      </c>
      <c r="I143" s="76">
        <f>SUM(VLOOKUP($D$5,$D$2:$BL$18,MATCH(I142,$D$1:$BL$1,0),FALSE))</f>
        <v>10</v>
      </c>
      <c r="J143" s="76">
        <f>SUM(VLOOKUP($D$6,$D$2:$BL$18,MATCH(J142,$D$1:$BL$1,0),FALSE))</f>
        <v>20</v>
      </c>
      <c r="K143" s="76">
        <f>SUM(VLOOKUP($D$7,$D$2:$BL$18,MATCH(K142,$D$1:$BL$1,0),FALSE))</f>
        <v>37</v>
      </c>
      <c r="L143" s="76">
        <f>SUM(VLOOKUP($D$8,$D$2:$BL$18,MATCH(L142,$D$1:$BL$1,0),FALSE))</f>
        <v>16</v>
      </c>
      <c r="M143" s="76">
        <f>SUM(VLOOKUP($D$9,$D$2:$BL$18,MATCH(M142,$D$1:$BL$1,0),FALSE))</f>
        <v>35</v>
      </c>
      <c r="N143" s="76">
        <f>SUM(VLOOKUP($D$10,$D$2:$BL$18,MATCH(N142,$D$1:$BL$1,0),FALSE))</f>
        <v>-8</v>
      </c>
      <c r="O143" s="76">
        <f>SUM(VLOOKUP($D$11,$D$2:$BL$18,MATCH(O142,$D$1:$BL$1,0),FALSE))</f>
        <v>-13</v>
      </c>
      <c r="P143" s="76">
        <f>SUM(VLOOKUP($D$12,$D$2:$BL$18,MATCH(P142,$D$1:$BL$1,0),FALSE))</f>
        <v>26</v>
      </c>
      <c r="Q143" s="76">
        <f>SUM(VLOOKUP($D$13,$D$2:$BL$18,MATCH(Q142,$D$1:$BL$1,0),FALSE))</f>
        <v>29</v>
      </c>
      <c r="R143" s="76">
        <f>SUM(VLOOKUP($D$14,$D$2:$BL$18,MATCH(R142,$D$1:$BL$1,0),FALSE))</f>
        <v>-3</v>
      </c>
      <c r="S143" s="76">
        <f>SUM(VLOOKUP($D$15,$D$2:$BL$18,MATCH(S142,$D$1:$BL$1,0),FALSE))</f>
        <v>15</v>
      </c>
      <c r="T143" s="76">
        <f>SUM(VLOOKUP($D$16,$D$2:$BL$18,MATCH(T142,$D$1:$BL$1,0),FALSE))</f>
        <v>-13</v>
      </c>
      <c r="U143" s="76">
        <f>SUM(VLOOKUP($D$17,$D$2:$BL$18,MATCH(U142,$D$1:$BL$1,0),FALSE))</f>
        <v>39</v>
      </c>
      <c r="V143" s="29">
        <f>SUM(VLOOKUP($D$18,$D$2:$BL$18,MATCH(V142,$D$1:$BL$1,0),FALSE))</f>
        <v>25</v>
      </c>
      <c r="W143" s="46" t="str">
        <f>$A$12</f>
        <v>AlphaTauri</v>
      </c>
      <c r="X143" s="66">
        <f>COUNTIF(F133:V150, W143)</f>
        <v>0</v>
      </c>
      <c r="Y143" s="46" t="str">
        <f>$B$12</f>
        <v>Kvyat</v>
      </c>
      <c r="Z143" s="99">
        <f>COUNTIF(F133:V150, Y143)</f>
        <v>1</v>
      </c>
      <c r="AA143" s="99">
        <f>COUNTIF(F151:V152,Y143)</f>
        <v>0</v>
      </c>
      <c r="AB143" s="99">
        <f>COUNTIF(F153:V154,Y143)</f>
        <v>0</v>
      </c>
      <c r="AC143" s="46" t="str">
        <f>$A$12</f>
        <v>AlphaTauri</v>
      </c>
      <c r="AD143" s="66">
        <f>SUM((X143/X155)*100)</f>
        <v>0</v>
      </c>
      <c r="AE143" s="46" t="str">
        <f>$B$12</f>
        <v>Kvyat</v>
      </c>
      <c r="AF143" s="99">
        <f>SUM((Z143/Z155)*100)</f>
        <v>1.1764705882352942</v>
      </c>
      <c r="AG143" s="99">
        <f>SUM((AA143/AA155)*100)</f>
        <v>0</v>
      </c>
      <c r="AH143" s="99">
        <f>SUM((AB143/AB155)*100)</f>
        <v>0</v>
      </c>
      <c r="AJ143" s="133"/>
      <c r="AK143" s="81" t="s">
        <v>58</v>
      </c>
      <c r="AL143" s="70">
        <f>SUM(VLOOKUP($D$2,$D$2:$BL$18,MATCH(AL142,$D$1:$BL$1,0),FALSE))</f>
        <v>22</v>
      </c>
      <c r="AM143" s="76">
        <f>SUM(VLOOKUP($D$3,$D$2:$BL$18,MATCH(AM142,$D$1:$BL$1,0),FALSE))</f>
        <v>23</v>
      </c>
      <c r="AN143" s="76">
        <f>SUM(VLOOKUP($D$4,$D$2:$BL$18,MATCH(AN142,$D$1:$BL$1,0),FALSE))</f>
        <v>11</v>
      </c>
      <c r="AO143" s="76">
        <f>SUM(VLOOKUP($D$5,$D$2:$BL$18,MATCH(AO142,$D$1:$BL$1,0),FALSE))</f>
        <v>-13</v>
      </c>
      <c r="AP143" s="76">
        <f>SUM(VLOOKUP($D$6,$D$2:$BL$18,MATCH(AP142,$D$1:$BL$1,0),FALSE))</f>
        <v>12</v>
      </c>
      <c r="AQ143" s="76">
        <f>SUM(VLOOKUP($D$7,$D$2:$BL$18,MATCH(AQ142,$D$1:$BL$1,0),FALSE))</f>
        <v>21</v>
      </c>
      <c r="AR143" s="76">
        <f>SUM(VLOOKUP($D$8,$D$2:$BL$18,MATCH(AR142,$D$1:$BL$1,0),FALSE))</f>
        <v>6</v>
      </c>
      <c r="AS143" s="76">
        <f>SUM(VLOOKUP($D$9,$D$2:$BL$18,MATCH(AS142,$D$1:$BL$1,0),FALSE))</f>
        <v>4</v>
      </c>
      <c r="AT143" s="76">
        <f>SUM(VLOOKUP($D$10,$D$2:$BL$18,MATCH(AT142,$D$1:$BL$1,0),FALSE))</f>
        <v>43</v>
      </c>
      <c r="AU143" s="76">
        <f>SUM(VLOOKUP($D$11,$D$2:$BL$18,MATCH(AU142,$D$1:$BL$1,0),FALSE))</f>
        <v>28</v>
      </c>
      <c r="AV143" s="76">
        <f>SUM(VLOOKUP($D$12,$D$2:$BL$18,MATCH(AV142,$D$1:$BL$1,0),FALSE))</f>
        <v>33</v>
      </c>
      <c r="AW143" s="76">
        <f>SUM(VLOOKUP($D$13,$D$2:$BL$18,MATCH(AW142,$D$1:$BL$1,0),FALSE))</f>
        <v>17</v>
      </c>
      <c r="AX143" s="76">
        <f>SUM(VLOOKUP($D$14,$D$2:$BL$18,MATCH(AX142,$D$1:$BL$1,0),FALSE))</f>
        <v>26</v>
      </c>
      <c r="AY143" s="76">
        <f>SUM(VLOOKUP($D$15,$D$2:$BL$18,MATCH(AY142,$D$1:$BL$1,0),FALSE))</f>
        <v>45</v>
      </c>
      <c r="AZ143" s="76">
        <f>SUM(VLOOKUP($D$16,$D$2:$BL$18,MATCH(AZ142,$D$1:$BL$1,0),FALSE))</f>
        <v>5</v>
      </c>
      <c r="BA143" s="76">
        <f>SUM(VLOOKUP($D$17,$D$2:$BL$18,MATCH(BA142,$D$1:$BL$1,0),FALSE))</f>
        <v>48</v>
      </c>
      <c r="BB143" s="29">
        <f>SUM(VLOOKUP($D$18,$D$2:$BL$18,MATCH(BB142,$D$1:$BL$1,0),FALSE))</f>
        <v>-13</v>
      </c>
      <c r="BC143" s="46" t="str">
        <f>$A$12</f>
        <v>AlphaTauri</v>
      </c>
      <c r="BD143" s="66">
        <f>COUNTIF(AL133:BB150, BC143)</f>
        <v>0</v>
      </c>
      <c r="BE143" s="46" t="str">
        <f>$B$12</f>
        <v>Kvyat</v>
      </c>
      <c r="BF143" s="99">
        <f>COUNTIF(AL133:BB150, BE143)</f>
        <v>0</v>
      </c>
      <c r="BG143" s="99">
        <f>COUNTIF(AL151:BB152,BE143)</f>
        <v>0</v>
      </c>
      <c r="BH143" s="99">
        <f>COUNTIF(AL153:BB154,BE143)</f>
        <v>0</v>
      </c>
      <c r="BI143" s="46" t="str">
        <f>$A$12</f>
        <v>AlphaTauri</v>
      </c>
      <c r="BJ143" s="66">
        <f>SUM((BD143/BD155)*100)</f>
        <v>0</v>
      </c>
      <c r="BK143" s="46" t="str">
        <f>$B$12</f>
        <v>Kvyat</v>
      </c>
      <c r="BL143" s="99">
        <f>SUM((BF143/BF155)*100)</f>
        <v>0</v>
      </c>
      <c r="BM143" s="99">
        <f>SUM((BG143/BG155)*100)</f>
        <v>0</v>
      </c>
      <c r="BN143" s="99">
        <f>SUM((BH143/BH155)*100)</f>
        <v>0</v>
      </c>
      <c r="BP143" s="133"/>
      <c r="BQ143" s="81" t="s">
        <v>58</v>
      </c>
      <c r="BR143" s="70">
        <f>SUM(VLOOKUP($D$2,$D$2:$BL$18,MATCH(BR142,$D$1:$BL$1,0),FALSE))</f>
        <v>19</v>
      </c>
      <c r="BS143" s="76">
        <f>SUM(VLOOKUP($D$3,$D$2:$BL$18,MATCH(BS142,$D$1:$BL$1,0),FALSE))</f>
        <v>12</v>
      </c>
      <c r="BT143" s="76">
        <f>SUM(VLOOKUP($D$4,$D$2:$BL$18,MATCH(BT142,$D$1:$BL$1,0),FALSE))</f>
        <v>18</v>
      </c>
      <c r="BU143" s="76">
        <f>SUM(VLOOKUP($D$5,$D$2:$BL$18,MATCH(BU142,$D$1:$BL$1,0),FALSE))</f>
        <v>-12</v>
      </c>
      <c r="BV143" s="76">
        <f>SUM(VLOOKUP($D$6,$D$2:$BL$18,MATCH(BV142,$D$1:$BL$1,0),FALSE))</f>
        <v>-14</v>
      </c>
      <c r="BW143" s="76">
        <f>SUM(VLOOKUP($D$7,$D$2:$BL$18,MATCH(BW142,$D$1:$BL$1,0),FALSE))</f>
        <v>9</v>
      </c>
      <c r="BX143" s="76">
        <f>SUM(VLOOKUP($D$8,$D$2:$BL$18,MATCH(BX142,$D$1:$BL$1,0),FALSE))</f>
        <v>8</v>
      </c>
      <c r="BY143" s="76">
        <f>SUM(VLOOKUP($D$9,$D$2:$BL$18,MATCH(BY142,$D$1:$BL$1,0),FALSE))</f>
        <v>-11</v>
      </c>
      <c r="BZ143" s="76">
        <f>SUM(VLOOKUP($D$10,$D$2:$BL$18,MATCH(BZ142,$D$1:$BL$1,0),FALSE))</f>
        <v>-14</v>
      </c>
      <c r="CA143" s="76">
        <f>SUM(VLOOKUP($D$11,$D$2:$BL$18,MATCH(CA142,$D$1:$BL$1,0),FALSE))</f>
        <v>15</v>
      </c>
      <c r="CB143" s="76">
        <f>SUM(VLOOKUP($D$12,$D$2:$BL$18,MATCH(CB142,$D$1:$BL$1,0),FALSE))</f>
        <v>9</v>
      </c>
      <c r="CC143" s="76">
        <f>SUM(VLOOKUP($D$13,$D$2:$BL$18,MATCH(CC142,$D$1:$BL$1,0),FALSE))</f>
        <v>11</v>
      </c>
      <c r="CD143" s="76">
        <f>SUM(VLOOKUP($D$14,$D$2:$BL$18,MATCH(CD142,$D$1:$BL$1,0),FALSE))</f>
        <v>-14</v>
      </c>
      <c r="CE143" s="76">
        <f>SUM(VLOOKUP($D$15,$D$2:$BL$18,MATCH(CE142,$D$1:$BL$1,0),FALSE))</f>
        <v>3</v>
      </c>
      <c r="CF143" s="76">
        <f>SUM(VLOOKUP($D$16,$D$2:$BL$18,MATCH(CF142,$D$1:$BL$1,0),FALSE))</f>
        <v>9</v>
      </c>
      <c r="CG143" s="76">
        <f>SUM(VLOOKUP($D$17,$D$2:$BL$18,MATCH(CG142,$D$1:$BL$1,0),FALSE))</f>
        <v>7</v>
      </c>
      <c r="CH143" s="29">
        <f>SUM(VLOOKUP($D$18,$D$2:$BL$18,MATCH(CH142,$D$1:$BL$1,0),FALSE))</f>
        <v>11</v>
      </c>
      <c r="CI143" s="46" t="str">
        <f>$A$12</f>
        <v>AlphaTauri</v>
      </c>
      <c r="CJ143" s="66">
        <f>COUNTIF(BR133:CH150, CI143)</f>
        <v>0</v>
      </c>
      <c r="CK143" s="46" t="str">
        <f>$B$12</f>
        <v>Kvyat</v>
      </c>
      <c r="CL143" s="99">
        <f>COUNTIF(BR133:CH150, CK143)</f>
        <v>3</v>
      </c>
      <c r="CM143" s="99">
        <f>COUNTIF(BR151:CH152,CK143)</f>
        <v>0</v>
      </c>
      <c r="CN143" s="99">
        <f>COUNTIF(BR153:CH154,CK143)</f>
        <v>0</v>
      </c>
      <c r="CO143" s="46" t="str">
        <f>$A$12</f>
        <v>AlphaTauri</v>
      </c>
      <c r="CP143" s="66">
        <f>SUM((CJ143/CJ155)*100)</f>
        <v>0</v>
      </c>
      <c r="CQ143" s="46" t="str">
        <f>$B$12</f>
        <v>Kvyat</v>
      </c>
      <c r="CR143" s="99">
        <f>SUM((CL143/CL155)*100)</f>
        <v>3.5294117647058822</v>
      </c>
      <c r="CS143" s="99">
        <f>SUM((CM143/CM155)*100)</f>
        <v>0</v>
      </c>
      <c r="CT143" s="99" t="e">
        <f>SUM((CN143/CN155)*100)</f>
        <v>#DIV/0!</v>
      </c>
      <c r="CV143" s="46" t="str">
        <f>$A$12</f>
        <v>AlphaTauri</v>
      </c>
      <c r="CW143" s="99">
        <f>SUM(X143,BD143,CJ143)</f>
        <v>0</v>
      </c>
      <c r="CX143" s="46" t="str">
        <f>$B$12</f>
        <v>Kvyat</v>
      </c>
      <c r="CY143" s="99">
        <f t="shared" si="593"/>
        <v>4</v>
      </c>
      <c r="CZ143" s="99">
        <f t="shared" si="594"/>
        <v>0</v>
      </c>
      <c r="DA143" s="99">
        <f t="shared" si="595"/>
        <v>0</v>
      </c>
      <c r="DB143" s="46" t="str">
        <f>$A$12</f>
        <v>AlphaTauri</v>
      </c>
      <c r="DC143" s="66">
        <f>SUM((CW143/CW155)*100)</f>
        <v>0</v>
      </c>
      <c r="DD143" s="46" t="str">
        <f>$B$12</f>
        <v>Kvyat</v>
      </c>
      <c r="DE143" s="99">
        <f>SUM((CY143/CY155)*100)</f>
        <v>1.5686274509803921</v>
      </c>
      <c r="DF143" s="99">
        <f>SUM((CZ143/CZ155)*100)</f>
        <v>0</v>
      </c>
      <c r="DG143" s="99">
        <f>SUM((DA143/DA155)*100)</f>
        <v>0</v>
      </c>
    </row>
    <row r="144" spans="4:111" ht="16.149999999999999" thickBot="1" x14ac:dyDescent="0.55000000000000004">
      <c r="D144" s="130"/>
      <c r="E144" s="82" t="s">
        <v>1</v>
      </c>
      <c r="F144" s="72">
        <f>SUM(VLOOKUP($D$2,$BM$2:$CQ$18,MATCH(F142,$BM$1:$CQ$1,0),FALSE))</f>
        <v>7.9</v>
      </c>
      <c r="G144" s="73">
        <f>SUM(VLOOKUP($D$3,$BM$2:$CQ$18,MATCH(G142,$BM$1:$CQ$1,0),FALSE))</f>
        <v>0</v>
      </c>
      <c r="H144" s="73">
        <f>SUM(VLOOKUP($D$4,$BM$2:$CQ$18,MATCH(H142,$BM$1:$CQ$1,0),FALSE))</f>
        <v>0</v>
      </c>
      <c r="I144" s="73">
        <f>SUM(VLOOKUP($D$5,$BM$2:$CQ$18,MATCH(I142,$BM$1:$CQ$1,0),FALSE))</f>
        <v>0</v>
      </c>
      <c r="J144" s="73">
        <f>SUM(VLOOKUP($D$6,$BM$2:$CQ$18,MATCH(J142,$BM$1:$CQ$1,0),FALSE))</f>
        <v>10.4</v>
      </c>
      <c r="K144" s="73">
        <f>SUM(VLOOKUP($D$7,$BM$2:$CQ$18,MATCH(K142,$BM$1:$CQ$1,0),FALSE))</f>
        <v>10.4</v>
      </c>
      <c r="L144" s="73">
        <f>SUM(VLOOKUP($D$8,$BM$2:$CQ$18,MATCH(L142,$BM$1:$CQ$1,0),FALSE))</f>
        <v>10.6</v>
      </c>
      <c r="M144" s="73">
        <f>SUM(VLOOKUP($D$9,$BM$2:$CQ$18,MATCH(M142,$BM$1:$CQ$1,0),FALSE))</f>
        <v>10.6</v>
      </c>
      <c r="N144" s="73">
        <f>SUM(VLOOKUP($D$10,$BM$2:$CQ$18,MATCH(N142,$BM$1:$CQ$1,0),FALSE))</f>
        <v>10.6</v>
      </c>
      <c r="O144" s="73">
        <f>SUM(VLOOKUP($D$11,$BM$2:$CQ$18,MATCH(O142,$BM$1:$CQ$1,0),FALSE))</f>
        <v>10.6</v>
      </c>
      <c r="P144" s="73">
        <f>SUM(VLOOKUP($D$12,$BM$2:$CQ$18,MATCH(P142,$BM$1:$CQ$1,0),FALSE))</f>
        <v>10.9</v>
      </c>
      <c r="Q144" s="73">
        <f>SUM(VLOOKUP($D$13,$BM$2:$CQ$18,MATCH(Q142,$BM$1:$CQ$1,0),FALSE))</f>
        <v>10.9</v>
      </c>
      <c r="R144" s="73">
        <f>SUM(VLOOKUP($D$14,$BM$2:$CQ$18,MATCH(R142,$BM$1:$CQ$1,0),FALSE))</f>
        <v>10.8</v>
      </c>
      <c r="S144" s="73">
        <f>SUM(VLOOKUP($D$15,$BM$2:$CQ$18,MATCH(S142,$BM$1:$CQ$1,0),FALSE))</f>
        <v>11</v>
      </c>
      <c r="T144" s="73">
        <f>SUM(VLOOKUP($D$16,$BM$2:$CQ$18,MATCH(T142,$BM$1:$CQ$1,0),FALSE))</f>
        <v>10.199999999999999</v>
      </c>
      <c r="U144" s="73">
        <f>SUM(VLOOKUP($D$17,$BM$2:$CQ$18,MATCH(U142,$BM$1:$CQ$1,0),FALSE))</f>
        <v>14.5</v>
      </c>
      <c r="V144" s="63">
        <f>SUM(VLOOKUP($D$18,$BM$2:$CQ$18,MATCH(V142,$BM$1:$CQ$1,0),FALSE))</f>
        <v>14.6</v>
      </c>
      <c r="W144" s="30"/>
      <c r="X144" s="72"/>
      <c r="Y144" s="47" t="str">
        <f>$B$13</f>
        <v>Gasly</v>
      </c>
      <c r="Z144" s="30">
        <f>COUNTIF(F133:V150, Y144)</f>
        <v>7</v>
      </c>
      <c r="AA144" s="30">
        <f>COUNTIF(F151:V152,Y144)</f>
        <v>2</v>
      </c>
      <c r="AB144" s="30">
        <f>COUNTIF(F153:V154,Y144)</f>
        <v>0</v>
      </c>
      <c r="AC144" s="30"/>
      <c r="AD144" s="72"/>
      <c r="AE144" s="47" t="str">
        <f>$B$13</f>
        <v>Gasly</v>
      </c>
      <c r="AF144" s="30">
        <f>SUM((Z144/Z155)*100)</f>
        <v>8.235294117647058</v>
      </c>
      <c r="AG144" s="30">
        <f>SUM((AA144/AA155)*100)</f>
        <v>11.76470588235294</v>
      </c>
      <c r="AH144" s="30">
        <f>SUM((AB144/AB155)*100)</f>
        <v>0</v>
      </c>
      <c r="AJ144" s="133"/>
      <c r="AK144" s="82" t="s">
        <v>1</v>
      </c>
      <c r="AL144" s="72">
        <f>SUM(VLOOKUP($D$2,$BM$2:$CQ$18,MATCH(AL142,$BM$1:$CQ$1,0),FALSE))</f>
        <v>9.3000000000000007</v>
      </c>
      <c r="AM144" s="73">
        <f>SUM(VLOOKUP($D$3,$BM$2:$CQ$18,MATCH(AM142,$BM$1:$CQ$1,0),FALSE))</f>
        <v>9.6</v>
      </c>
      <c r="AN144" s="73">
        <f>SUM(VLOOKUP($D$4,$BM$2:$CQ$18,MATCH(AN142,$BM$1:$CQ$1,0),FALSE))</f>
        <v>9.8000000000000007</v>
      </c>
      <c r="AO144" s="73">
        <f>SUM(VLOOKUP($D$5,$BM$2:$CQ$18,MATCH(AO142,$BM$1:$CQ$1,0),FALSE))</f>
        <v>9.8000000000000007</v>
      </c>
      <c r="AP144" s="73">
        <f>SUM(VLOOKUP($D$6,$BM$2:$CQ$18,MATCH(AP142,$BM$1:$CQ$1,0),FALSE))</f>
        <v>9.8000000000000007</v>
      </c>
      <c r="AQ144" s="73">
        <f>SUM(VLOOKUP($D$7,$BM$2:$CQ$18,MATCH(AQ142,$BM$1:$CQ$1,0),FALSE))</f>
        <v>9.9</v>
      </c>
      <c r="AR144" s="73">
        <f>SUM(VLOOKUP($D$8,$BM$2:$CQ$18,MATCH(AR142,$BM$1:$CQ$1,0),FALSE))</f>
        <v>9.9</v>
      </c>
      <c r="AS144" s="73">
        <f>SUM(VLOOKUP($D$9,$BM$2:$CQ$18,MATCH(AS142,$BM$1:$CQ$1,0),FALSE))</f>
        <v>9.9</v>
      </c>
      <c r="AT144" s="73">
        <f>SUM(VLOOKUP($D$10,$BM$2:$CQ$18,MATCH(AT142,$BM$1:$CQ$1,0),FALSE))</f>
        <v>9.9</v>
      </c>
      <c r="AU144" s="73">
        <f>SUM(VLOOKUP($D$11,$BM$2:$CQ$18,MATCH(AU142,$BM$1:$CQ$1,0),FALSE))</f>
        <v>9.9</v>
      </c>
      <c r="AV144" s="73">
        <f>SUM(VLOOKUP($D$12,$BM$2:$CQ$18,MATCH(AV142,$BM$1:$CQ$1,0),FALSE))</f>
        <v>9.9</v>
      </c>
      <c r="AW144" s="73">
        <f>SUM(VLOOKUP($D$13,$BM$2:$CQ$18,MATCH(AW142,$BM$1:$CQ$1,0),FALSE))</f>
        <v>9.9</v>
      </c>
      <c r="AX144" s="73">
        <f>SUM(VLOOKUP($D$14,$BM$2:$CQ$18,MATCH(AX142,$BM$1:$CQ$1,0),FALSE))</f>
        <v>9.9</v>
      </c>
      <c r="AY144" s="73">
        <f>SUM(VLOOKUP($D$15,$BM$2:$CQ$18,MATCH(AY142,$BM$1:$CQ$1,0),FALSE))</f>
        <v>9.9</v>
      </c>
      <c r="AZ144" s="73">
        <f>SUM(VLOOKUP($D$16,$BM$2:$CQ$18,MATCH(AZ142,$BM$1:$CQ$1,0),FALSE))</f>
        <v>9.9</v>
      </c>
      <c r="BA144" s="73">
        <f>SUM(VLOOKUP($D$17,$BM$2:$CQ$18,MATCH(BA142,$BM$1:$CQ$1,0),FALSE))</f>
        <v>9.9</v>
      </c>
      <c r="BB144" s="63">
        <f>SUM(VLOOKUP($D$18,$BM$2:$CQ$18,MATCH(BB142,$BM$1:$CQ$1,0),FALSE))</f>
        <v>10</v>
      </c>
      <c r="BC144" s="30"/>
      <c r="BD144" s="72"/>
      <c r="BE144" s="47" t="str">
        <f>$B$13</f>
        <v>Gasly</v>
      </c>
      <c r="BF144" s="30">
        <f>COUNTIF(AL133:BB150, BE144)</f>
        <v>9</v>
      </c>
      <c r="BG144" s="30">
        <f>COUNTIF(AL151:BB152,BE144)</f>
        <v>2</v>
      </c>
      <c r="BH144" s="30">
        <f>COUNTIF(AL153:BB154,BE144)</f>
        <v>0</v>
      </c>
      <c r="BI144" s="30"/>
      <c r="BJ144" s="72"/>
      <c r="BK144" s="47" t="str">
        <f>$B$13</f>
        <v>Gasly</v>
      </c>
      <c r="BL144" s="30">
        <f>SUM((BF144/BF155)*100)</f>
        <v>10.588235294117647</v>
      </c>
      <c r="BM144" s="30">
        <f>SUM((BG144/BG155)*100)</f>
        <v>11.76470588235294</v>
      </c>
      <c r="BN144" s="30">
        <f>SUM((BH144/BH155)*100)</f>
        <v>0</v>
      </c>
      <c r="BP144" s="133"/>
      <c r="BQ144" s="82" t="s">
        <v>1</v>
      </c>
      <c r="BR144" s="72">
        <f>SUM(VLOOKUP($D$2,$BM$2:$CQ$18,MATCH(BR142,$BM$1:$CQ$1,0),FALSE))</f>
        <v>8.6999999999999993</v>
      </c>
      <c r="BS144" s="73">
        <f>SUM(VLOOKUP($D$3,$BM$2:$CQ$18,MATCH(BS142,$BM$1:$CQ$1,0),FALSE))</f>
        <v>0</v>
      </c>
      <c r="BT144" s="73">
        <f>SUM(VLOOKUP($D$4,$BM$2:$CQ$18,MATCH(BT142,$BM$1:$CQ$1,0),FALSE))</f>
        <v>0</v>
      </c>
      <c r="BU144" s="73">
        <f>SUM(VLOOKUP($D$5,$BM$2:$CQ$18,MATCH(BU142,$BM$1:$CQ$1,0),FALSE))</f>
        <v>0</v>
      </c>
      <c r="BV144" s="73">
        <f>SUM(VLOOKUP($D$6,$BM$2:$CQ$18,MATCH(BV142,$BM$1:$CQ$1,0),FALSE))</f>
        <v>7.8</v>
      </c>
      <c r="BW144" s="73">
        <f>SUM(VLOOKUP($D$7,$BM$2:$CQ$18,MATCH(BW142,$BM$1:$CQ$1,0),FALSE))</f>
        <v>0</v>
      </c>
      <c r="BX144" s="73">
        <f>SUM(VLOOKUP($D$8,$BM$2:$CQ$18,MATCH(BX142,$BM$1:$CQ$1,0),FALSE))</f>
        <v>7.7</v>
      </c>
      <c r="BY144" s="73">
        <f>SUM(VLOOKUP($D$9,$BM$2:$CQ$18,MATCH(BY142,$BM$1:$CQ$1,0),FALSE))</f>
        <v>7.7</v>
      </c>
      <c r="BZ144" s="73">
        <f>SUM(VLOOKUP($D$10,$BM$2:$CQ$18,MATCH(BZ142,$BM$1:$CQ$1,0),FALSE))</f>
        <v>7.6</v>
      </c>
      <c r="CA144" s="73">
        <f>SUM(VLOOKUP($D$11,$BM$2:$CQ$18,MATCH(CA142,$BM$1:$CQ$1,0),FALSE))</f>
        <v>7.6</v>
      </c>
      <c r="CB144" s="73">
        <f>SUM(VLOOKUP($D$12,$BM$2:$CQ$18,MATCH(CB142,$BM$1:$CQ$1,0),FALSE))</f>
        <v>7.6</v>
      </c>
      <c r="CC144" s="73">
        <f>SUM(VLOOKUP($D$13,$BM$2:$CQ$18,MATCH(CC142,$BM$1:$CQ$1,0),FALSE))</f>
        <v>7.6</v>
      </c>
      <c r="CD144" s="73">
        <f>SUM(VLOOKUP($D$14,$BM$2:$CQ$18,MATCH(CD142,$BM$1:$CQ$1,0),FALSE))</f>
        <v>7.6</v>
      </c>
      <c r="CE144" s="73">
        <f>SUM(VLOOKUP($D$15,$BM$2:$CQ$18,MATCH(CE142,$BM$1:$CQ$1,0),FALSE))</f>
        <v>7.5</v>
      </c>
      <c r="CF144" s="73">
        <f>SUM(VLOOKUP($D$16,$BM$2:$CQ$18,MATCH(CF142,$BM$1:$CQ$1,0),FALSE))</f>
        <v>7.5</v>
      </c>
      <c r="CG144" s="73">
        <f>SUM(VLOOKUP($D$17,$BM$2:$CQ$18,MATCH(CG142,$BM$1:$CQ$1,0),FALSE))</f>
        <v>7.5</v>
      </c>
      <c r="CH144" s="63">
        <f>SUM(VLOOKUP($D$18,$BM$2:$CQ$18,MATCH(CH142,$BM$1:$CQ$1,0),FALSE))</f>
        <v>7.5</v>
      </c>
      <c r="CI144" s="30"/>
      <c r="CJ144" s="72"/>
      <c r="CK144" s="47" t="str">
        <f>$B$13</f>
        <v>Gasly</v>
      </c>
      <c r="CL144" s="30">
        <f>COUNTIF(BR133:CH150, CK144)</f>
        <v>1</v>
      </c>
      <c r="CM144" s="30">
        <f>COUNTIF(BR151:CH152,CK144)</f>
        <v>0</v>
      </c>
      <c r="CN144" s="30">
        <f>COUNTIF(BR153:CH154,CK144)</f>
        <v>0</v>
      </c>
      <c r="CO144" s="30"/>
      <c r="CP144" s="72"/>
      <c r="CQ144" s="47" t="str">
        <f>$B$13</f>
        <v>Gasly</v>
      </c>
      <c r="CR144" s="30">
        <f>SUM((CL144/CL155)*100)</f>
        <v>1.1764705882352942</v>
      </c>
      <c r="CS144" s="30">
        <f>SUM((CM144/CM155)*100)</f>
        <v>0</v>
      </c>
      <c r="CT144" s="30" t="e">
        <f>SUM((CN144/CN155)*100)</f>
        <v>#DIV/0!</v>
      </c>
      <c r="CV144" s="30"/>
      <c r="CW144" s="30"/>
      <c r="CX144" s="47" t="str">
        <f>$B$13</f>
        <v>Gasly</v>
      </c>
      <c r="CY144" s="30">
        <f t="shared" si="593"/>
        <v>17</v>
      </c>
      <c r="CZ144" s="30">
        <f t="shared" si="594"/>
        <v>4</v>
      </c>
      <c r="DA144" s="30">
        <f t="shared" si="595"/>
        <v>0</v>
      </c>
      <c r="DB144" s="30"/>
      <c r="DC144" s="72"/>
      <c r="DD144" s="47" t="str">
        <f>$B$13</f>
        <v>Gasly</v>
      </c>
      <c r="DE144" s="30">
        <f>SUM((CY144/CY155)*100)</f>
        <v>6.666666666666667</v>
      </c>
      <c r="DF144" s="30">
        <f>SUM((CZ144/CZ155)*100)</f>
        <v>7.8431372549019605</v>
      </c>
      <c r="DG144" s="30">
        <f>SUM((DA144/DA155)*100)</f>
        <v>0</v>
      </c>
    </row>
    <row r="145" spans="4:111" ht="15.75" x14ac:dyDescent="0.5">
      <c r="D145" s="130"/>
      <c r="E145" s="74" t="s">
        <v>63</v>
      </c>
      <c r="F145" s="66" t="s">
        <v>47</v>
      </c>
      <c r="G145" s="67" t="s">
        <v>47</v>
      </c>
      <c r="H145" s="67" t="s">
        <v>47</v>
      </c>
      <c r="I145" s="67" t="s">
        <v>40</v>
      </c>
      <c r="J145" s="67" t="s">
        <v>47</v>
      </c>
      <c r="K145" s="67" t="s">
        <v>47</v>
      </c>
      <c r="L145" s="67" t="s">
        <v>47</v>
      </c>
      <c r="M145" s="67" t="s">
        <v>47</v>
      </c>
      <c r="N145" s="67" t="s">
        <v>28</v>
      </c>
      <c r="O145" s="67" t="s">
        <v>47</v>
      </c>
      <c r="P145" s="67" t="s">
        <v>47</v>
      </c>
      <c r="Q145" s="67" t="s">
        <v>47</v>
      </c>
      <c r="R145" s="67" t="s">
        <v>43</v>
      </c>
      <c r="S145" s="67" t="s">
        <v>43</v>
      </c>
      <c r="T145" s="67" t="s">
        <v>43</v>
      </c>
      <c r="U145" s="67" t="s">
        <v>30</v>
      </c>
      <c r="V145" s="68" t="s">
        <v>30</v>
      </c>
      <c r="W145" s="49" t="str">
        <f>$A$14</f>
        <v>Racing Point</v>
      </c>
      <c r="X145" s="66">
        <f>COUNTIF(F133:V150, W145)</f>
        <v>0</v>
      </c>
      <c r="Y145" s="49" t="str">
        <f>$B$14</f>
        <v>Perez</v>
      </c>
      <c r="Z145" s="99">
        <f>COUNTIF(F133:V150, Y145)</f>
        <v>17</v>
      </c>
      <c r="AA145" s="99">
        <f>COUNTIF(F151:V152,Y145)</f>
        <v>5</v>
      </c>
      <c r="AB145" s="99">
        <f>COUNTIF(F153:V154,Y145)</f>
        <v>0</v>
      </c>
      <c r="AC145" s="49" t="str">
        <f>$A$14</f>
        <v>Racing Point</v>
      </c>
      <c r="AD145" s="66">
        <f>SUM((X145/X155)*100)</f>
        <v>0</v>
      </c>
      <c r="AE145" s="49" t="str">
        <f>$B$14</f>
        <v>Perez</v>
      </c>
      <c r="AF145" s="99">
        <f>SUM((Z145/Z155)*100)</f>
        <v>20</v>
      </c>
      <c r="AG145" s="99">
        <f>SUM((AA145/AA155)*100)</f>
        <v>29.411764705882355</v>
      </c>
      <c r="AH145" s="99">
        <f>SUM((AB145/AB155)*100)</f>
        <v>0</v>
      </c>
      <c r="AJ145" s="133"/>
      <c r="AK145" s="74" t="s">
        <v>63</v>
      </c>
      <c r="AL145" s="66" t="s">
        <v>20</v>
      </c>
      <c r="AM145" s="67" t="s">
        <v>20</v>
      </c>
      <c r="AN145" s="67" t="s">
        <v>20</v>
      </c>
      <c r="AO145" s="67" t="s">
        <v>20</v>
      </c>
      <c r="AP145" s="67" t="s">
        <v>20</v>
      </c>
      <c r="AQ145" s="67" t="s">
        <v>20</v>
      </c>
      <c r="AR145" s="67" t="s">
        <v>20</v>
      </c>
      <c r="AS145" s="67" t="s">
        <v>20</v>
      </c>
      <c r="AT145" s="67" t="s">
        <v>30</v>
      </c>
      <c r="AU145" s="67" t="s">
        <v>18</v>
      </c>
      <c r="AV145" s="67" t="s">
        <v>18</v>
      </c>
      <c r="AW145" s="67" t="s">
        <v>18</v>
      </c>
      <c r="AX145" s="67" t="s">
        <v>25</v>
      </c>
      <c r="AY145" s="67" t="s">
        <v>25</v>
      </c>
      <c r="AZ145" s="67" t="s">
        <v>35</v>
      </c>
      <c r="BA145" s="67" t="s">
        <v>35</v>
      </c>
      <c r="BB145" s="68" t="s">
        <v>35</v>
      </c>
      <c r="BC145" s="49" t="str">
        <f>$A$14</f>
        <v>Racing Point</v>
      </c>
      <c r="BD145" s="66">
        <f>COUNTIF(AL133:BB150, BC145)</f>
        <v>14</v>
      </c>
      <c r="BE145" s="49" t="str">
        <f>$B$14</f>
        <v>Perez</v>
      </c>
      <c r="BF145" s="99">
        <f>COUNTIF(AL133:BB150, BE145)</f>
        <v>17</v>
      </c>
      <c r="BG145" s="99">
        <f>COUNTIF(AL151:BB152,BE145)</f>
        <v>6</v>
      </c>
      <c r="BH145" s="99">
        <f>COUNTIF(AL153:BB154,BE145)</f>
        <v>0</v>
      </c>
      <c r="BI145" s="49" t="str">
        <f>$A$14</f>
        <v>Racing Point</v>
      </c>
      <c r="BJ145" s="66">
        <f>SUM((BD145/BD155)*100)</f>
        <v>82.35294117647058</v>
      </c>
      <c r="BK145" s="49" t="str">
        <f>$B$14</f>
        <v>Perez</v>
      </c>
      <c r="BL145" s="99">
        <f>SUM((BF145/BF155)*100)</f>
        <v>20</v>
      </c>
      <c r="BM145" s="99">
        <f>SUM((BG145/BG155)*100)</f>
        <v>35.294117647058826</v>
      </c>
      <c r="BN145" s="99">
        <f>SUM((BH145/BH155)*100)</f>
        <v>0</v>
      </c>
      <c r="BP145" s="133"/>
      <c r="BQ145" s="74" t="s">
        <v>63</v>
      </c>
      <c r="BR145" s="66" t="s">
        <v>28</v>
      </c>
      <c r="BS145" s="67" t="s">
        <v>28</v>
      </c>
      <c r="BT145" s="67" t="s">
        <v>28</v>
      </c>
      <c r="BU145" s="67" t="s">
        <v>30</v>
      </c>
      <c r="BV145" s="67" t="s">
        <v>38</v>
      </c>
      <c r="BW145" s="67" t="s">
        <v>38</v>
      </c>
      <c r="BX145" s="67" t="s">
        <v>38</v>
      </c>
      <c r="BY145" s="67" t="s">
        <v>8</v>
      </c>
      <c r="BZ145" s="67" t="s">
        <v>8</v>
      </c>
      <c r="CA145" s="67" t="s">
        <v>40</v>
      </c>
      <c r="CB145" s="67" t="s">
        <v>40</v>
      </c>
      <c r="CC145" s="67" t="s">
        <v>40</v>
      </c>
      <c r="CD145" s="67" t="s">
        <v>40</v>
      </c>
      <c r="CE145" s="67" t="s">
        <v>40</v>
      </c>
      <c r="CF145" s="67" t="s">
        <v>40</v>
      </c>
      <c r="CG145" s="67" t="s">
        <v>40</v>
      </c>
      <c r="CH145" s="67" t="s">
        <v>40</v>
      </c>
      <c r="CI145" s="49" t="str">
        <f>$A$14</f>
        <v>Racing Point</v>
      </c>
      <c r="CJ145" s="66">
        <f>COUNTIF(BR133:CH150, CI145)</f>
        <v>0</v>
      </c>
      <c r="CK145" s="49" t="str">
        <f>$B$14</f>
        <v>Perez</v>
      </c>
      <c r="CL145" s="99">
        <f>COUNTIF(BR133:CH150, CK145)</f>
        <v>0</v>
      </c>
      <c r="CM145" s="99">
        <f>COUNTIF(BR151:CH152,CK145)</f>
        <v>0</v>
      </c>
      <c r="CN145" s="99">
        <f>COUNTIF(BR153:CH154,CK145)</f>
        <v>0</v>
      </c>
      <c r="CO145" s="49" t="str">
        <f>$A$14</f>
        <v>Racing Point</v>
      </c>
      <c r="CP145" s="66">
        <f>SUM((CJ145/CJ155)*100)</f>
        <v>0</v>
      </c>
      <c r="CQ145" s="49" t="str">
        <f>$B$14</f>
        <v>Perez</v>
      </c>
      <c r="CR145" s="99">
        <f>SUM((CL145/CL155)*100)</f>
        <v>0</v>
      </c>
      <c r="CS145" s="99">
        <f>SUM((CM145/CM155)*100)</f>
        <v>0</v>
      </c>
      <c r="CT145" s="99" t="e">
        <f>SUM((CN145/CN155)*100)</f>
        <v>#DIV/0!</v>
      </c>
      <c r="CV145" s="49" t="str">
        <f>$A$14</f>
        <v>Racing Point</v>
      </c>
      <c r="CW145" s="99">
        <f>SUM(X145,BD145,CJ145)</f>
        <v>14</v>
      </c>
      <c r="CX145" s="49" t="str">
        <f>$B$14</f>
        <v>Perez</v>
      </c>
      <c r="CY145" s="99">
        <f t="shared" si="593"/>
        <v>34</v>
      </c>
      <c r="CZ145" s="99">
        <f t="shared" si="594"/>
        <v>11</v>
      </c>
      <c r="DA145" s="99">
        <f t="shared" si="595"/>
        <v>0</v>
      </c>
      <c r="DB145" s="49" t="str">
        <f>$A$14</f>
        <v>Racing Point</v>
      </c>
      <c r="DC145" s="66">
        <f>SUM((CW145/CW155)*100)</f>
        <v>27.450980392156865</v>
      </c>
      <c r="DD145" s="49" t="str">
        <f>$B$14</f>
        <v>Perez</v>
      </c>
      <c r="DE145" s="99">
        <f>SUM((CY145/CY155)*100)</f>
        <v>13.333333333333334</v>
      </c>
      <c r="DF145" s="99">
        <f>SUM((CZ145/CZ155)*100)</f>
        <v>21.568627450980394</v>
      </c>
      <c r="DG145" s="99">
        <f>SUM((DA145/DA155)*100)</f>
        <v>0</v>
      </c>
    </row>
    <row r="146" spans="4:111" ht="16.149999999999999" thickBot="1" x14ac:dyDescent="0.55000000000000004">
      <c r="D146" s="130"/>
      <c r="E146" s="81" t="s">
        <v>58</v>
      </c>
      <c r="F146" s="70">
        <f>SUM(VLOOKUP($D$2,$D$2:$BL$18,MATCH(F145,$D$1:$BL$1,0),FALSE))</f>
        <v>-12</v>
      </c>
      <c r="G146" s="76">
        <f>SUM(VLOOKUP($D$3,$D$2:$BL$18,MATCH(G145,$D$1:$BL$1,0),FALSE))</f>
        <v>3</v>
      </c>
      <c r="H146" s="76">
        <f>SUM(VLOOKUP($D$4,$D$2:$BL$18,MATCH(H145,$D$1:$BL$1,0),FALSE))</f>
        <v>3</v>
      </c>
      <c r="I146" s="76">
        <f>SUM(VLOOKUP($D$5,$D$2:$BL$18,MATCH(I145,$D$1:$BL$1,0),FALSE))</f>
        <v>9</v>
      </c>
      <c r="J146" s="76">
        <f>SUM(VLOOKUP($D$6,$D$2:$BL$18,MATCH(J145,$D$1:$BL$1,0),FALSE))</f>
        <v>5</v>
      </c>
      <c r="K146" s="76">
        <f>SUM(VLOOKUP($D$7,$D$2:$BL$18,MATCH(K145,$D$1:$BL$1,0),FALSE))</f>
        <v>9</v>
      </c>
      <c r="L146" s="76">
        <f>SUM(VLOOKUP($D$8,$D$2:$BL$18,MATCH(L145,$D$1:$BL$1,0),FALSE))</f>
        <v>-11</v>
      </c>
      <c r="M146" s="76">
        <f>SUM(VLOOKUP($D$9,$D$2:$BL$18,MATCH(M145,$D$1:$BL$1,0),FALSE))</f>
        <v>14</v>
      </c>
      <c r="N146" s="76">
        <f>SUM(VLOOKUP($D$10,$D$2:$BL$18,MATCH(N145,$D$1:$BL$1,0),FALSE))</f>
        <v>24</v>
      </c>
      <c r="O146" s="76">
        <f>SUM(VLOOKUP($D$11,$D$2:$BL$18,MATCH(O145,$D$1:$BL$1,0),FALSE))</f>
        <v>0</v>
      </c>
      <c r="P146" s="76">
        <f>SUM(VLOOKUP($D$12,$D$2:$BL$18,MATCH(P145,$D$1:$BL$1,0),FALSE))</f>
        <v>-12</v>
      </c>
      <c r="Q146" s="76">
        <f>SUM(VLOOKUP($D$13,$D$2:$BL$18,MATCH(Q145,$D$1:$BL$1,0),FALSE))</f>
        <v>8</v>
      </c>
      <c r="R146" s="76">
        <f>SUM(VLOOKUP($D$14,$D$2:$BL$18,MATCH(R145,$D$1:$BL$1,0),FALSE))</f>
        <v>11</v>
      </c>
      <c r="S146" s="76">
        <f>SUM(VLOOKUP($D$15,$D$2:$BL$18,MATCH(S145,$D$1:$BL$1,0),FALSE))</f>
        <v>-14</v>
      </c>
      <c r="T146" s="76">
        <f>SUM(VLOOKUP($D$16,$D$2:$BL$18,MATCH(T145,$D$1:$BL$1,0),FALSE))</f>
        <v>-14</v>
      </c>
      <c r="U146" s="76">
        <f>SUM(VLOOKUP($D$17,$D$2:$BL$18,MATCH(U145,$D$1:$BL$1,0),FALSE))</f>
        <v>2</v>
      </c>
      <c r="V146" s="29">
        <f>SUM(VLOOKUP($D$18,$D$2:$BL$18,MATCH(V145,$D$1:$BL$1,0),FALSE))</f>
        <v>14</v>
      </c>
      <c r="W146" s="30"/>
      <c r="X146" s="72"/>
      <c r="Y146" s="50" t="str">
        <f>$B$15</f>
        <v>Stroll</v>
      </c>
      <c r="Z146" s="30">
        <f>COUNTIF(F133:V150, Y146)</f>
        <v>13</v>
      </c>
      <c r="AA146" s="30">
        <f>COUNTIF(F151:V152,Y146)</f>
        <v>4</v>
      </c>
      <c r="AB146" s="30">
        <f>COUNTIF(F153:V154,Y146)</f>
        <v>0</v>
      </c>
      <c r="AC146" s="30"/>
      <c r="AD146" s="72"/>
      <c r="AE146" s="50" t="str">
        <f>$B$15</f>
        <v>Stroll</v>
      </c>
      <c r="AF146" s="30">
        <f>SUM((Z146/Z155)*100)</f>
        <v>15.294117647058824</v>
      </c>
      <c r="AG146" s="30">
        <f>SUM((AA146/AA155)*100)</f>
        <v>23.52941176470588</v>
      </c>
      <c r="AH146" s="30">
        <f>SUM((AB146/AB155)*100)</f>
        <v>0</v>
      </c>
      <c r="AJ146" s="133"/>
      <c r="AK146" s="81" t="s">
        <v>58</v>
      </c>
      <c r="AL146" s="70">
        <f>SUM(VLOOKUP($D$2,$D$2:$BL$18,MATCH(AL145,$D$1:$BL$1,0),FALSE))</f>
        <v>36</v>
      </c>
      <c r="AM146" s="76">
        <f>SUM(VLOOKUP($D$3,$D$2:$BL$18,MATCH(AM145,$D$1:$BL$1,0),FALSE))</f>
        <v>30</v>
      </c>
      <c r="AN146" s="76">
        <f>SUM(VLOOKUP($D$4,$D$2:$BL$18,MATCH(AN145,$D$1:$BL$1,0),FALSE))</f>
        <v>-1</v>
      </c>
      <c r="AO146" s="76">
        <f>SUM(VLOOKUP($D$5,$D$2:$BL$18,MATCH(AO145,$D$1:$BL$1,0),FALSE))</f>
        <v>25</v>
      </c>
      <c r="AP146" s="76">
        <f>SUM(VLOOKUP($D$6,$D$2:$BL$18,MATCH(AP145,$D$1:$BL$1,0),FALSE))</f>
        <v>19</v>
      </c>
      <c r="AQ146" s="76">
        <f>SUM(VLOOKUP($D$7,$D$2:$BL$18,MATCH(AQ145,$D$1:$BL$1,0),FALSE))</f>
        <v>4</v>
      </c>
      <c r="AR146" s="76">
        <f>SUM(VLOOKUP($D$8,$D$2:$BL$18,MATCH(AR145,$D$1:$BL$1,0),FALSE))</f>
        <v>20</v>
      </c>
      <c r="AS146" s="76">
        <f>SUM(VLOOKUP($D$9,$D$2:$BL$18,MATCH(AS145,$D$1:$BL$1,0),FALSE))</f>
        <v>35</v>
      </c>
      <c r="AT146" s="76">
        <f>SUM(VLOOKUP($D$10,$D$2:$BL$18,MATCH(AT145,$D$1:$BL$1,0),FALSE))</f>
        <v>-14</v>
      </c>
      <c r="AU146" s="76">
        <f>SUM(VLOOKUP($D$11,$D$2:$BL$18,MATCH(AU145,$D$1:$BL$1,0),FALSE))</f>
        <v>0</v>
      </c>
      <c r="AV146" s="76">
        <f>SUM(VLOOKUP($D$12,$D$2:$BL$18,MATCH(AV145,$D$1:$BL$1,0),FALSE))</f>
        <v>28</v>
      </c>
      <c r="AW146" s="76">
        <f>SUM(VLOOKUP($D$13,$D$2:$BL$18,MATCH(AW145,$D$1:$BL$1,0),FALSE))</f>
        <v>23</v>
      </c>
      <c r="AX146" s="76">
        <f>SUM(VLOOKUP($D$14,$D$2:$BL$18,MATCH(AX145,$D$1:$BL$1,0),FALSE))</f>
        <v>-13</v>
      </c>
      <c r="AY146" s="76">
        <f>SUM(VLOOKUP($D$15,$D$2:$BL$18,MATCH(AY145,$D$1:$BL$1,0),FALSE))</f>
        <v>0</v>
      </c>
      <c r="AZ146" s="76">
        <f>SUM(VLOOKUP($D$16,$D$2:$BL$18,MATCH(AZ145,$D$1:$BL$1,0),FALSE))</f>
        <v>-13</v>
      </c>
      <c r="BA146" s="76">
        <f>SUM(VLOOKUP($D$17,$D$2:$BL$18,MATCH(BA145,$D$1:$BL$1,0),FALSE))</f>
        <v>30</v>
      </c>
      <c r="BB146" s="29">
        <f>SUM(VLOOKUP($D$18,$D$2:$BL$18,MATCH(BB145,$D$1:$BL$1,0),FALSE))</f>
        <v>9</v>
      </c>
      <c r="BC146" s="30"/>
      <c r="BD146" s="72"/>
      <c r="BE146" s="50" t="str">
        <f>$B$15</f>
        <v>Stroll</v>
      </c>
      <c r="BF146" s="30">
        <f>COUNTIF(AL133:BB150, BE146)</f>
        <v>13</v>
      </c>
      <c r="BG146" s="30">
        <f>COUNTIF(AL151:BB152,BE146)</f>
        <v>3</v>
      </c>
      <c r="BH146" s="30">
        <f>COUNTIF(AL153:BB154,BE146)</f>
        <v>1</v>
      </c>
      <c r="BI146" s="30"/>
      <c r="BJ146" s="72"/>
      <c r="BK146" s="50" t="str">
        <f>$B$15</f>
        <v>Stroll</v>
      </c>
      <c r="BL146" s="30">
        <f>SUM((BF146/BF155)*100)</f>
        <v>15.294117647058824</v>
      </c>
      <c r="BM146" s="30">
        <f>SUM((BG146/BG155)*100)</f>
        <v>17.647058823529413</v>
      </c>
      <c r="BN146" s="30">
        <f>SUM((BH146/BH155)*100)</f>
        <v>50</v>
      </c>
      <c r="BP146" s="133"/>
      <c r="BQ146" s="81" t="s">
        <v>58</v>
      </c>
      <c r="BR146" s="70">
        <f>SUM(VLOOKUP($D$2,$D$2:$BL$18,MATCH(BR145,$D$1:$BL$1,0),FALSE))</f>
        <v>5</v>
      </c>
      <c r="BS146" s="76">
        <f>SUM(VLOOKUP($D$3,$D$2:$BL$18,MATCH(BS145,$D$1:$BL$1,0),FALSE))</f>
        <v>13</v>
      </c>
      <c r="BT146" s="76">
        <f>SUM(VLOOKUP($D$4,$D$2:$BL$18,MATCH(BT145,$D$1:$BL$1,0),FALSE))</f>
        <v>15</v>
      </c>
      <c r="BU146" s="76">
        <f>SUM(VLOOKUP($D$5,$D$2:$BL$18,MATCH(BU145,$D$1:$BL$1,0),FALSE))</f>
        <v>22</v>
      </c>
      <c r="BV146" s="76">
        <f>SUM(VLOOKUP($D$6,$D$2:$BL$18,MATCH(BV145,$D$1:$BL$1,0),FALSE))</f>
        <v>15</v>
      </c>
      <c r="BW146" s="76">
        <f>SUM(VLOOKUP($D$7,$D$2:$BL$18,MATCH(BW145,$D$1:$BL$1,0),FALSE))</f>
        <v>8</v>
      </c>
      <c r="BX146" s="76">
        <f>SUM(VLOOKUP($D$8,$D$2:$BL$18,MATCH(BX145,$D$1:$BL$1,0),FALSE))</f>
        <v>15</v>
      </c>
      <c r="BY146" s="76">
        <f>SUM(VLOOKUP($D$9,$D$2:$BL$18,MATCH(BY145,$D$1:$BL$1,0),FALSE))</f>
        <v>-14</v>
      </c>
      <c r="BZ146" s="76">
        <f>SUM(VLOOKUP($D$10,$D$2:$BL$18,MATCH(BZ145,$D$1:$BL$1,0),FALSE))</f>
        <v>12</v>
      </c>
      <c r="CA146" s="76">
        <f>SUM(VLOOKUP($D$11,$D$2:$BL$18,MATCH(CA145,$D$1:$BL$1,0),FALSE))</f>
        <v>17</v>
      </c>
      <c r="CB146" s="76">
        <f>SUM(VLOOKUP($D$12,$D$2:$BL$18,MATCH(CB145,$D$1:$BL$1,0),FALSE))</f>
        <v>17</v>
      </c>
      <c r="CC146" s="76">
        <f>SUM(VLOOKUP($D$13,$D$2:$BL$18,MATCH(CC145,$D$1:$BL$1,0),FALSE))</f>
        <v>6</v>
      </c>
      <c r="CD146" s="76">
        <f>SUM(VLOOKUP($D$14,$D$2:$BL$18,MATCH(CD145,$D$1:$BL$1,0),FALSE))</f>
        <v>13</v>
      </c>
      <c r="CE146" s="76">
        <f>SUM(VLOOKUP($D$15,$D$2:$BL$18,MATCH(CE145,$D$1:$BL$1,0),FALSE))</f>
        <v>-11</v>
      </c>
      <c r="CF146" s="76">
        <f>SUM(VLOOKUP($D$16,$D$2:$BL$18,MATCH(CF145,$D$1:$BL$1,0),FALSE))</f>
        <v>4</v>
      </c>
      <c r="CG146" s="76">
        <f>SUM(VLOOKUP($D$17,$D$2:$BL$18,MATCH(CG145,$D$1:$BL$1,0),FALSE))</f>
        <v>10</v>
      </c>
      <c r="CH146" s="29">
        <f>SUM(VLOOKUP($D$18,$D$2:$BL$18,MATCH(CH145,$D$1:$BL$1,0),FALSE))</f>
        <v>3</v>
      </c>
      <c r="CI146" s="30"/>
      <c r="CJ146" s="72"/>
      <c r="CK146" s="50" t="str">
        <f>$B$15</f>
        <v>Stroll</v>
      </c>
      <c r="CL146" s="30">
        <f>COUNTIF(BR133:CH150, CK146)</f>
        <v>0</v>
      </c>
      <c r="CM146" s="30">
        <f>COUNTIF(BR151:CH152,CK146)</f>
        <v>0</v>
      </c>
      <c r="CN146" s="30">
        <f>COUNTIF(BR153:CH154,CK146)</f>
        <v>0</v>
      </c>
      <c r="CO146" s="30"/>
      <c r="CP146" s="72"/>
      <c r="CQ146" s="50" t="str">
        <f>$B$15</f>
        <v>Stroll</v>
      </c>
      <c r="CR146" s="30">
        <f>SUM((CL146/CL155)*100)</f>
        <v>0</v>
      </c>
      <c r="CS146" s="30">
        <f>SUM((CM146/CM155)*100)</f>
        <v>0</v>
      </c>
      <c r="CT146" s="30" t="e">
        <f>SUM((CN146/CN155)*100)</f>
        <v>#DIV/0!</v>
      </c>
      <c r="CV146" s="30"/>
      <c r="CW146" s="30"/>
      <c r="CX146" s="50" t="str">
        <f>$B$15</f>
        <v>Stroll</v>
      </c>
      <c r="CY146" s="30">
        <f t="shared" si="593"/>
        <v>26</v>
      </c>
      <c r="CZ146" s="30">
        <f t="shared" si="594"/>
        <v>7</v>
      </c>
      <c r="DA146" s="30">
        <f t="shared" si="595"/>
        <v>1</v>
      </c>
      <c r="DB146" s="30"/>
      <c r="DC146" s="72"/>
      <c r="DD146" s="50" t="str">
        <f>$B$15</f>
        <v>Stroll</v>
      </c>
      <c r="DE146" s="30">
        <f>SUM((CY146/CY155)*100)</f>
        <v>10.196078431372548</v>
      </c>
      <c r="DF146" s="30">
        <f>SUM((CZ146/CZ155)*100)</f>
        <v>13.725490196078432</v>
      </c>
      <c r="DG146" s="30">
        <f>SUM((DA146/DA155)*100)</f>
        <v>25</v>
      </c>
    </row>
    <row r="147" spans="4:111" ht="16.149999999999999" thickBot="1" x14ac:dyDescent="0.55000000000000004">
      <c r="D147" s="130"/>
      <c r="E147" s="82" t="s">
        <v>1</v>
      </c>
      <c r="F147" s="72">
        <f>SUM(VLOOKUP($D$2,$BM$2:$CQ$18,MATCH(F145,$BM$1:$CQ$1,0),FALSE))</f>
        <v>5.9</v>
      </c>
      <c r="G147" s="73">
        <f>SUM(VLOOKUP($D$3,$BM$2:$CQ$18,MATCH(G145,$BM$1:$CQ$1,0),FALSE))</f>
        <v>5.9</v>
      </c>
      <c r="H147" s="73">
        <f>SUM(VLOOKUP($D$4,$BM$2:$CQ$18,MATCH(H145,$BM$1:$CQ$1,0),FALSE))</f>
        <v>5.9</v>
      </c>
      <c r="I147" s="73">
        <f>SUM(VLOOKUP($D$5,$BM$2:$CQ$18,MATCH(I145,$BM$1:$CQ$1,0),FALSE))</f>
        <v>0</v>
      </c>
      <c r="J147" s="73">
        <f>SUM(VLOOKUP($D$6,$BM$2:$CQ$18,MATCH(J145,$BM$1:$CQ$1,0),FALSE))</f>
        <v>5.9</v>
      </c>
      <c r="K147" s="73">
        <f>SUM(VLOOKUP($D$7,$BM$2:$CQ$18,MATCH(K145,$BM$1:$CQ$1,0),FALSE))</f>
        <v>5.9</v>
      </c>
      <c r="L147" s="73">
        <f>SUM(VLOOKUP($D$8,$BM$2:$CQ$18,MATCH(L145,$BM$1:$CQ$1,0),FALSE))</f>
        <v>5.9</v>
      </c>
      <c r="M147" s="73">
        <f>SUM(VLOOKUP($D$9,$BM$2:$CQ$18,MATCH(M145,$BM$1:$CQ$1,0),FALSE))</f>
        <v>5.9</v>
      </c>
      <c r="N147" s="73">
        <f>SUM(VLOOKUP($D$10,$BM$2:$CQ$18,MATCH(N145,$BM$1:$CQ$1,0),FALSE))</f>
        <v>9.5</v>
      </c>
      <c r="O147" s="73">
        <f>SUM(VLOOKUP($D$11,$BM$2:$CQ$18,MATCH(O145,$BM$1:$CQ$1,0),FALSE))</f>
        <v>5.9</v>
      </c>
      <c r="P147" s="73">
        <f>SUM(VLOOKUP($D$12,$BM$2:$CQ$18,MATCH(P145,$BM$1:$CQ$1,0),FALSE))</f>
        <v>5.9</v>
      </c>
      <c r="Q147" s="73">
        <f>SUM(VLOOKUP($D$13,$BM$2:$CQ$18,MATCH(Q145,$BM$1:$CQ$1,0),FALSE))</f>
        <v>5.8</v>
      </c>
      <c r="R147" s="73">
        <f>SUM(VLOOKUP($D$14,$BM$2:$CQ$18,MATCH(R145,$BM$1:$CQ$1,0),FALSE))</f>
        <v>5.9</v>
      </c>
      <c r="S147" s="73">
        <f>SUM(VLOOKUP($D$15,$BM$2:$CQ$18,MATCH(S145,$BM$1:$CQ$1,0),FALSE))</f>
        <v>6</v>
      </c>
      <c r="T147" s="73">
        <f>SUM(VLOOKUP($D$16,$BM$2:$CQ$18,MATCH(T145,$BM$1:$CQ$1,0),FALSE))</f>
        <v>6</v>
      </c>
      <c r="U147" s="73">
        <f>SUM(VLOOKUP($D$17,$BM$2:$CQ$18,MATCH(U145,$BM$1:$CQ$1,0),FALSE))</f>
        <v>11.1</v>
      </c>
      <c r="V147" s="63">
        <f>SUM(VLOOKUP($D$18,$BM$2:$CQ$18,MATCH(V145,$BM$1:$CQ$1,0),FALSE))</f>
        <v>11.1</v>
      </c>
      <c r="W147" s="52" t="str">
        <f>$A$16</f>
        <v>Alfa Romeo</v>
      </c>
      <c r="X147" s="66">
        <f>COUNTIF(F133:V150, W147)</f>
        <v>0</v>
      </c>
      <c r="Y147" s="52" t="str">
        <f>$B$16</f>
        <v>Raikkonen</v>
      </c>
      <c r="Z147" s="99">
        <f>COUNTIF(F133:V150, Y147)</f>
        <v>0</v>
      </c>
      <c r="AA147" s="99">
        <f>COUNTIF(F151:V152,Y147)</f>
        <v>0</v>
      </c>
      <c r="AB147" s="99">
        <f>COUNTIF(F153:V154,Y147)</f>
        <v>0</v>
      </c>
      <c r="AC147" s="52" t="str">
        <f>$A$16</f>
        <v>Alfa Romeo</v>
      </c>
      <c r="AD147" s="66">
        <f>SUM((X147/X155)*100)</f>
        <v>0</v>
      </c>
      <c r="AE147" s="52" t="str">
        <f>$B$16</f>
        <v>Raikkonen</v>
      </c>
      <c r="AF147" s="99">
        <f>SUM((Z147/Z155)*100)</f>
        <v>0</v>
      </c>
      <c r="AG147" s="99">
        <f>SUM((AA147/AA155)*100)</f>
        <v>0</v>
      </c>
      <c r="AH147" s="99">
        <f>SUM((AB147/AB155)*100)</f>
        <v>0</v>
      </c>
      <c r="AJ147" s="133"/>
      <c r="AK147" s="82" t="s">
        <v>1</v>
      </c>
      <c r="AL147" s="72">
        <f>SUM(VLOOKUP($D$2,$BM$2:$CQ$18,MATCH(AL145,$BM$1:$CQ$1,0),FALSE))</f>
        <v>11.5</v>
      </c>
      <c r="AM147" s="73">
        <f>SUM(VLOOKUP($D$3,$BM$2:$CQ$18,MATCH(AM145,$BM$1:$CQ$1,0),FALSE))</f>
        <v>12.4</v>
      </c>
      <c r="AN147" s="73">
        <f>SUM(VLOOKUP($D$4,$BM$2:$CQ$18,MATCH(AN145,$BM$1:$CQ$1,0),FALSE))</f>
        <v>12.8</v>
      </c>
      <c r="AO147" s="73">
        <f>SUM(VLOOKUP($D$5,$BM$2:$CQ$18,MATCH(AO145,$BM$1:$CQ$1,0),FALSE))</f>
        <v>12.9</v>
      </c>
      <c r="AP147" s="73">
        <f>SUM(VLOOKUP($D$6,$BM$2:$CQ$18,MATCH(AP145,$BM$1:$CQ$1,0),FALSE))</f>
        <v>13</v>
      </c>
      <c r="AQ147" s="73">
        <f>SUM(VLOOKUP($D$7,$BM$2:$CQ$18,MATCH(AQ145,$BM$1:$CQ$1,0),FALSE))</f>
        <v>13</v>
      </c>
      <c r="AR147" s="73">
        <f>SUM(VLOOKUP($D$8,$BM$2:$CQ$18,MATCH(AR145,$BM$1:$CQ$1,0),FALSE))</f>
        <v>13</v>
      </c>
      <c r="AS147" s="73">
        <f>SUM(VLOOKUP($D$9,$BM$2:$CQ$18,MATCH(AS145,$BM$1:$CQ$1,0),FALSE))</f>
        <v>13</v>
      </c>
      <c r="AT147" s="73">
        <f>SUM(VLOOKUP($D$10,$BM$2:$CQ$18,MATCH(AT145,$BM$1:$CQ$1,0),FALSE))</f>
        <v>10.7</v>
      </c>
      <c r="AU147" s="73">
        <f>SUM(VLOOKUP($D$11,$BM$2:$CQ$18,MATCH(AU145,$BM$1:$CQ$1,0),FALSE))</f>
        <v>15.3</v>
      </c>
      <c r="AV147" s="73">
        <f>SUM(VLOOKUP($D$12,$BM$2:$CQ$18,MATCH(AV145,$BM$1:$CQ$1,0),FALSE))</f>
        <v>15.3</v>
      </c>
      <c r="AW147" s="73">
        <f>SUM(VLOOKUP($D$13,$BM$2:$CQ$18,MATCH(AW145,$BM$1:$CQ$1,0),FALSE))</f>
        <v>15.2</v>
      </c>
      <c r="AX147" s="73">
        <f>SUM(VLOOKUP($D$14,$BM$2:$CQ$18,MATCH(AX145,$BM$1:$CQ$1,0),FALSE))</f>
        <v>12.1</v>
      </c>
      <c r="AY147" s="73">
        <f>SUM(VLOOKUP($D$15,$BM$2:$CQ$18,MATCH(AY145,$BM$1:$CQ$1,0),FALSE))</f>
        <v>12</v>
      </c>
      <c r="AZ147" s="73">
        <f>SUM(VLOOKUP($D$16,$BM$2:$CQ$18,MATCH(AZ145,$BM$1:$CQ$1,0),FALSE))</f>
        <v>10.199999999999999</v>
      </c>
      <c r="BA147" s="73">
        <f>SUM(VLOOKUP($D$17,$BM$2:$CQ$18,MATCH(BA145,$BM$1:$CQ$1,0),FALSE))</f>
        <v>10.1</v>
      </c>
      <c r="BB147" s="63">
        <f>SUM(VLOOKUP($D$18,$BM$2:$CQ$18,MATCH(BB145,$BM$1:$CQ$1,0),FALSE))</f>
        <v>10</v>
      </c>
      <c r="BC147" s="52" t="str">
        <f>$A$16</f>
        <v>Alfa Romeo</v>
      </c>
      <c r="BD147" s="66">
        <f>COUNTIF(AL133:BB150, BC147)</f>
        <v>0</v>
      </c>
      <c r="BE147" s="52" t="str">
        <f>$B$16</f>
        <v>Raikkonen</v>
      </c>
      <c r="BF147" s="99">
        <f>COUNTIF(AL133:BB150, BE147)</f>
        <v>0</v>
      </c>
      <c r="BG147" s="99">
        <f>COUNTIF(AL151:BB152,BE147)</f>
        <v>0</v>
      </c>
      <c r="BH147" s="99">
        <f>COUNTIF(AL153:BB154,BE147)</f>
        <v>0</v>
      </c>
      <c r="BI147" s="52" t="str">
        <f>$A$16</f>
        <v>Alfa Romeo</v>
      </c>
      <c r="BJ147" s="66">
        <f>SUM((BD147/BD155)*100)</f>
        <v>0</v>
      </c>
      <c r="BK147" s="52" t="str">
        <f>$B$16</f>
        <v>Raikkonen</v>
      </c>
      <c r="BL147" s="99">
        <f>SUM((BF147/BF155)*100)</f>
        <v>0</v>
      </c>
      <c r="BM147" s="99">
        <f>SUM((BG147/BG155)*100)</f>
        <v>0</v>
      </c>
      <c r="BN147" s="99">
        <f>SUM((BH147/BH155)*100)</f>
        <v>0</v>
      </c>
      <c r="BP147" s="133"/>
      <c r="BQ147" s="82" t="s">
        <v>1</v>
      </c>
      <c r="BR147" s="72">
        <f>SUM(VLOOKUP($D$2,$BM$2:$CQ$18,MATCH(BR145,$BM$1:$CQ$1,0),FALSE))</f>
        <v>9.9</v>
      </c>
      <c r="BS147" s="73">
        <f>SUM(VLOOKUP($D$3,$BM$2:$CQ$18,MATCH(BS145,$BM$1:$CQ$1,0),FALSE))</f>
        <v>0</v>
      </c>
      <c r="BT147" s="73">
        <f>SUM(VLOOKUP($D$4,$BM$2:$CQ$18,MATCH(BT145,$BM$1:$CQ$1,0),FALSE))</f>
        <v>0</v>
      </c>
      <c r="BU147" s="73">
        <f>SUM(VLOOKUP($D$5,$BM$2:$CQ$18,MATCH(BU145,$BM$1:$CQ$1,0),FALSE))</f>
        <v>0</v>
      </c>
      <c r="BV147" s="73">
        <f>SUM(VLOOKUP($D$6,$BM$2:$CQ$18,MATCH(BV145,$BM$1:$CQ$1,0),FALSE))</f>
        <v>9.6</v>
      </c>
      <c r="BW147" s="73">
        <f>SUM(VLOOKUP($D$7,$BM$2:$CQ$18,MATCH(BW145,$BM$1:$CQ$1,0),FALSE))</f>
        <v>0</v>
      </c>
      <c r="BX147" s="73">
        <f>SUM(VLOOKUP($D$8,$BM$2:$CQ$18,MATCH(BX145,$BM$1:$CQ$1,0),FALSE))</f>
        <v>9.5</v>
      </c>
      <c r="BY147" s="73">
        <f>SUM(VLOOKUP($D$9,$BM$2:$CQ$18,MATCH(BY145,$BM$1:$CQ$1,0),FALSE))</f>
        <v>20.6</v>
      </c>
      <c r="BZ147" s="73">
        <f>SUM(VLOOKUP($D$10,$BM$2:$CQ$18,MATCH(BZ145,$BM$1:$CQ$1,0),FALSE))</f>
        <v>20.5</v>
      </c>
      <c r="CA147" s="73">
        <f>SUM(VLOOKUP($D$11,$BM$2:$CQ$18,MATCH(CA145,$BM$1:$CQ$1,0),FALSE))</f>
        <v>8.8000000000000007</v>
      </c>
      <c r="CB147" s="73">
        <f>SUM(VLOOKUP($D$12,$BM$2:$CQ$18,MATCH(CB145,$BM$1:$CQ$1,0),FALSE))</f>
        <v>8.6999999999999993</v>
      </c>
      <c r="CC147" s="73">
        <f>SUM(VLOOKUP($D$13,$BM$2:$CQ$18,MATCH(CC145,$BM$1:$CQ$1,0),FALSE))</f>
        <v>8.6999999999999993</v>
      </c>
      <c r="CD147" s="73">
        <f>SUM(VLOOKUP($D$14,$BM$2:$CQ$18,MATCH(CD145,$BM$1:$CQ$1,0),FALSE))</f>
        <v>8.6</v>
      </c>
      <c r="CE147" s="73">
        <f>SUM(VLOOKUP($D$15,$BM$2:$CQ$18,MATCH(CE145,$BM$1:$CQ$1,0),FALSE))</f>
        <v>8.6</v>
      </c>
      <c r="CF147" s="73">
        <f>SUM(VLOOKUP($D$16,$BM$2:$CQ$18,MATCH(CF145,$BM$1:$CQ$1,0),FALSE))</f>
        <v>8.6</v>
      </c>
      <c r="CG147" s="73">
        <f>SUM(VLOOKUP($D$17,$BM$2:$CQ$18,MATCH(CG145,$BM$1:$CQ$1,0),FALSE))</f>
        <v>8.6</v>
      </c>
      <c r="CH147" s="63">
        <f>SUM(VLOOKUP($D$18,$BM$2:$CQ$18,MATCH(CH145,$BM$1:$CQ$1,0),FALSE))</f>
        <v>8.6</v>
      </c>
      <c r="CI147" s="52" t="str">
        <f>$A$16</f>
        <v>Alfa Romeo</v>
      </c>
      <c r="CJ147" s="66">
        <f>COUNTIF(BR133:CH150, CI147)</f>
        <v>0</v>
      </c>
      <c r="CK147" s="52" t="str">
        <f>$B$16</f>
        <v>Raikkonen</v>
      </c>
      <c r="CL147" s="99">
        <f>COUNTIF(BR133:CH150, CK147)</f>
        <v>3</v>
      </c>
      <c r="CM147" s="99">
        <f>COUNTIF(BR151:CH152,CK147)</f>
        <v>0</v>
      </c>
      <c r="CN147" s="99">
        <f>COUNTIF(BR153:CH154,CK147)</f>
        <v>0</v>
      </c>
      <c r="CO147" s="52" t="str">
        <f>$A$16</f>
        <v>Alfa Romeo</v>
      </c>
      <c r="CP147" s="66">
        <f>SUM((CJ147/CJ155)*100)</f>
        <v>0</v>
      </c>
      <c r="CQ147" s="52" t="str">
        <f>$B$16</f>
        <v>Raikkonen</v>
      </c>
      <c r="CR147" s="99">
        <f>SUM((CL147/CL155)*100)</f>
        <v>3.5294117647058822</v>
      </c>
      <c r="CS147" s="99">
        <f>SUM((CM147/CM155)*100)</f>
        <v>0</v>
      </c>
      <c r="CT147" s="99" t="e">
        <f>SUM((CN147/CN155)*100)</f>
        <v>#DIV/0!</v>
      </c>
      <c r="CV147" s="52" t="str">
        <f>$A$16</f>
        <v>Alfa Romeo</v>
      </c>
      <c r="CW147" s="99">
        <f>SUM(X147,BD147,CJ147)</f>
        <v>0</v>
      </c>
      <c r="CX147" s="52" t="str">
        <f>$B$16</f>
        <v>Raikkonen</v>
      </c>
      <c r="CY147" s="99">
        <f t="shared" si="593"/>
        <v>3</v>
      </c>
      <c r="CZ147" s="99">
        <f t="shared" si="594"/>
        <v>0</v>
      </c>
      <c r="DA147" s="99">
        <f t="shared" si="595"/>
        <v>0</v>
      </c>
      <c r="DB147" s="52" t="str">
        <f>$A$16</f>
        <v>Alfa Romeo</v>
      </c>
      <c r="DC147" s="66">
        <f>SUM((CW147/CW155)*100)</f>
        <v>0</v>
      </c>
      <c r="DD147" s="52" t="str">
        <f>$B$16</f>
        <v>Raikkonen</v>
      </c>
      <c r="DE147" s="99">
        <f>SUM((CY147/CY155)*100)</f>
        <v>1.1764705882352942</v>
      </c>
      <c r="DF147" s="99">
        <f>SUM((CZ147/CZ155)*100)</f>
        <v>0</v>
      </c>
      <c r="DG147" s="99">
        <f>SUM((DA147/DA155)*100)</f>
        <v>0</v>
      </c>
    </row>
    <row r="148" spans="4:111" ht="16.149999999999999" thickBot="1" x14ac:dyDescent="0.55000000000000004">
      <c r="D148" s="130"/>
      <c r="E148" s="74" t="s">
        <v>64</v>
      </c>
      <c r="F148" s="66" t="s">
        <v>2</v>
      </c>
      <c r="G148" s="67" t="s">
        <v>2</v>
      </c>
      <c r="H148" s="67" t="s">
        <v>2</v>
      </c>
      <c r="I148" s="67" t="s">
        <v>2</v>
      </c>
      <c r="J148" s="67" t="s">
        <v>2</v>
      </c>
      <c r="K148" s="67" t="s">
        <v>2</v>
      </c>
      <c r="L148" s="67" t="s">
        <v>2</v>
      </c>
      <c r="M148" s="67" t="s">
        <v>2</v>
      </c>
      <c r="N148" s="67" t="s">
        <v>2</v>
      </c>
      <c r="O148" s="67" t="s">
        <v>2</v>
      </c>
      <c r="P148" s="67" t="s">
        <v>2</v>
      </c>
      <c r="Q148" s="67" t="s">
        <v>2</v>
      </c>
      <c r="R148" s="67" t="s">
        <v>2</v>
      </c>
      <c r="S148" s="67" t="s">
        <v>2</v>
      </c>
      <c r="T148" s="67" t="s">
        <v>2</v>
      </c>
      <c r="U148" s="67" t="s">
        <v>2</v>
      </c>
      <c r="V148" s="67" t="s">
        <v>2</v>
      </c>
      <c r="W148" s="30"/>
      <c r="X148" s="72"/>
      <c r="Y148" s="53" t="str">
        <f>$B$17</f>
        <v>Giovanazzi</v>
      </c>
      <c r="Z148" s="30">
        <f>COUNTIF(F133:V150, Y148)</f>
        <v>1</v>
      </c>
      <c r="AA148" s="30">
        <f>COUNTIF(F151:V152,Y148)</f>
        <v>0</v>
      </c>
      <c r="AB148" s="30">
        <f>COUNTIF(F153:V154,Y148)</f>
        <v>0</v>
      </c>
      <c r="AC148" s="30"/>
      <c r="AD148" s="72"/>
      <c r="AE148" s="53" t="str">
        <f>$B$17</f>
        <v>Giovanazzi</v>
      </c>
      <c r="AF148" s="30">
        <f>SUM((Z148/Z155)*100)</f>
        <v>1.1764705882352942</v>
      </c>
      <c r="AG148" s="30">
        <f>SUM((AA148/AA155)*100)</f>
        <v>0</v>
      </c>
      <c r="AH148" s="30">
        <f>SUM((AB148/AB155)*100)</f>
        <v>0</v>
      </c>
      <c r="AJ148" s="133"/>
      <c r="AK148" s="74" t="s">
        <v>64</v>
      </c>
      <c r="AL148" s="66" t="s">
        <v>32</v>
      </c>
      <c r="AM148" s="67" t="s">
        <v>32</v>
      </c>
      <c r="AN148" s="67" t="s">
        <v>32</v>
      </c>
      <c r="AO148" s="67" t="s">
        <v>32</v>
      </c>
      <c r="AP148" s="67" t="s">
        <v>32</v>
      </c>
      <c r="AQ148" s="67" t="s">
        <v>32</v>
      </c>
      <c r="AR148" s="67" t="s">
        <v>32</v>
      </c>
      <c r="AS148" s="67" t="s">
        <v>22</v>
      </c>
      <c r="AT148" s="67" t="s">
        <v>32</v>
      </c>
      <c r="AU148" s="67" t="s">
        <v>32</v>
      </c>
      <c r="AV148" s="67" t="s">
        <v>32</v>
      </c>
      <c r="AW148" s="67" t="s">
        <v>32</v>
      </c>
      <c r="AX148" s="67" t="s">
        <v>22</v>
      </c>
      <c r="AY148" s="67" t="s">
        <v>22</v>
      </c>
      <c r="AZ148" s="67" t="s">
        <v>32</v>
      </c>
      <c r="BA148" s="67" t="s">
        <v>32</v>
      </c>
      <c r="BB148" s="67" t="s">
        <v>32</v>
      </c>
      <c r="BC148" s="30"/>
      <c r="BD148" s="72"/>
      <c r="BE148" s="53" t="str">
        <f>$B$17</f>
        <v>Giovanazzi</v>
      </c>
      <c r="BF148" s="30">
        <f>COUNTIF(AL133:BB150, BE148)</f>
        <v>1</v>
      </c>
      <c r="BG148" s="30">
        <f>COUNTIF(AL151:BB152,BE148)</f>
        <v>0</v>
      </c>
      <c r="BH148" s="30">
        <f>COUNTIF(AL153:BB154,BE148)</f>
        <v>0</v>
      </c>
      <c r="BI148" s="30"/>
      <c r="BJ148" s="72"/>
      <c r="BK148" s="53" t="str">
        <f>$B$17</f>
        <v>Giovanazzi</v>
      </c>
      <c r="BL148" s="30">
        <f>SUM((BF148/BF155)*100)</f>
        <v>1.1764705882352942</v>
      </c>
      <c r="BM148" s="30">
        <f>SUM((BG148/BG155)*100)</f>
        <v>0</v>
      </c>
      <c r="BN148" s="30">
        <f>SUM((BH148/BH155)*100)</f>
        <v>0</v>
      </c>
      <c r="BP148" s="133"/>
      <c r="BQ148" s="74" t="s">
        <v>64</v>
      </c>
      <c r="BR148" s="66" t="s">
        <v>42</v>
      </c>
      <c r="BS148" s="67" t="s">
        <v>42</v>
      </c>
      <c r="BT148" s="67" t="s">
        <v>42</v>
      </c>
      <c r="BU148" s="67" t="s">
        <v>46</v>
      </c>
      <c r="BV148" s="67" t="s">
        <v>46</v>
      </c>
      <c r="BW148" s="67" t="s">
        <v>46</v>
      </c>
      <c r="BX148" s="67" t="s">
        <v>46</v>
      </c>
      <c r="BY148" s="67" t="s">
        <v>46</v>
      </c>
      <c r="BZ148" s="67" t="s">
        <v>46</v>
      </c>
      <c r="CA148" s="67" t="s">
        <v>46</v>
      </c>
      <c r="CB148" s="67" t="s">
        <v>46</v>
      </c>
      <c r="CC148" s="67" t="s">
        <v>46</v>
      </c>
      <c r="CD148" s="67" t="s">
        <v>46</v>
      </c>
      <c r="CE148" s="67" t="s">
        <v>46</v>
      </c>
      <c r="CF148" s="67" t="s">
        <v>46</v>
      </c>
      <c r="CG148" s="67" t="s">
        <v>46</v>
      </c>
      <c r="CH148" s="67" t="s">
        <v>46</v>
      </c>
      <c r="CI148" s="30"/>
      <c r="CJ148" s="72"/>
      <c r="CK148" s="53" t="str">
        <f>$B$17</f>
        <v>Giovanazzi</v>
      </c>
      <c r="CL148" s="30">
        <f>COUNTIF(BR133:CH150, CK148)</f>
        <v>10</v>
      </c>
      <c r="CM148" s="30">
        <f>COUNTIF(BR151:CH152,CK148)</f>
        <v>0</v>
      </c>
      <c r="CN148" s="30">
        <f>COUNTIF(BR153:CH154,CK148)</f>
        <v>0</v>
      </c>
      <c r="CO148" s="30"/>
      <c r="CP148" s="72"/>
      <c r="CQ148" s="53" t="str">
        <f>$B$17</f>
        <v>Giovanazzi</v>
      </c>
      <c r="CR148" s="30">
        <f>SUM((CL148/CL155)*100)</f>
        <v>11.76470588235294</v>
      </c>
      <c r="CS148" s="30">
        <f>SUM((CM148/CM155)*100)</f>
        <v>0</v>
      </c>
      <c r="CT148" s="30" t="e">
        <f>SUM((CN148/CN155)*100)</f>
        <v>#DIV/0!</v>
      </c>
      <c r="CV148" s="30"/>
      <c r="CW148" s="30"/>
      <c r="CX148" s="53" t="str">
        <f>$B$17</f>
        <v>Giovanazzi</v>
      </c>
      <c r="CY148" s="30">
        <f t="shared" si="593"/>
        <v>12</v>
      </c>
      <c r="CZ148" s="30">
        <f t="shared" si="594"/>
        <v>0</v>
      </c>
      <c r="DA148" s="30">
        <f t="shared" si="595"/>
        <v>0</v>
      </c>
      <c r="DB148" s="30"/>
      <c r="DC148" s="72"/>
      <c r="DD148" s="53" t="str">
        <f>$B$17</f>
        <v>Giovanazzi</v>
      </c>
      <c r="DE148" s="30">
        <f>SUM((CY148/CY155)*100)</f>
        <v>4.7058823529411766</v>
      </c>
      <c r="DF148" s="30">
        <f>SUM((CZ148/CZ155)*100)</f>
        <v>0</v>
      </c>
      <c r="DG148" s="30">
        <f>SUM((DA148/DA155)*100)</f>
        <v>0</v>
      </c>
    </row>
    <row r="149" spans="4:111" ht="15.75" x14ac:dyDescent="0.5">
      <c r="D149" s="130"/>
      <c r="E149" s="81" t="s">
        <v>58</v>
      </c>
      <c r="F149" s="70">
        <f>SUM(VLOOKUP($D$2,$D$2:$BL$18,MATCH(F148,$D$1:$BL$1,0),FALSE))</f>
        <v>66</v>
      </c>
      <c r="G149" s="76">
        <f>SUM(VLOOKUP($D$3,$D$2:$BL$18,MATCH(G148,$D$1:$BL$1,0),FALSE))</f>
        <v>72</v>
      </c>
      <c r="H149" s="76">
        <f>SUM(VLOOKUP($D$4,$D$2:$BL$18,MATCH(H148,$D$1:$BL$1,0),FALSE))</f>
        <v>80</v>
      </c>
      <c r="I149" s="76">
        <f>SUM(VLOOKUP($D$5,$D$2:$BL$18,MATCH(I148,$D$1:$BL$1,0),FALSE))</f>
        <v>42</v>
      </c>
      <c r="J149" s="76">
        <f>SUM(VLOOKUP($D$6,$D$2:$BL$18,MATCH(J148,$D$1:$BL$1,0),FALSE))</f>
        <v>56</v>
      </c>
      <c r="K149" s="76">
        <f>SUM(VLOOKUP($D$7,$D$2:$BL$18,MATCH(K148,$D$1:$BL$1,0),FALSE))</f>
        <v>70</v>
      </c>
      <c r="L149" s="76">
        <f>SUM(VLOOKUP($D$8,$D$2:$BL$18,MATCH(L148,$D$1:$BL$1,0),FALSE))</f>
        <v>80</v>
      </c>
      <c r="M149" s="76">
        <f>SUM(VLOOKUP($D$9,$D$2:$BL$18,MATCH(M148,$D$1:$BL$1,0),FALSE))</f>
        <v>27</v>
      </c>
      <c r="N149" s="76">
        <f>SUM(VLOOKUP($D$10,$D$2:$BL$18,MATCH(N148,$D$1:$BL$1,0),FALSE))</f>
        <v>75</v>
      </c>
      <c r="O149" s="76">
        <f>SUM(VLOOKUP($D$11,$D$2:$BL$18,MATCH(O148,$D$1:$BL$1,0),FALSE))</f>
        <v>76</v>
      </c>
      <c r="P149" s="76">
        <f>SUM(VLOOKUP($D$12,$D$2:$BL$18,MATCH(P148,$D$1:$BL$1,0),FALSE))</f>
        <v>53</v>
      </c>
      <c r="Q149" s="76">
        <f>SUM(VLOOKUP($D$13,$D$2:$BL$18,MATCH(Q148,$D$1:$BL$1,0),FALSE))</f>
        <v>75</v>
      </c>
      <c r="R149" s="76">
        <f>SUM(VLOOKUP($D$14,$D$2:$BL$18,MATCH(R148,$D$1:$BL$1,0),FALSE))</f>
        <v>70</v>
      </c>
      <c r="S149" s="76">
        <f>SUM(VLOOKUP($D$15,$D$2:$BL$18,MATCH(S148,$D$1:$BL$1,0),FALSE))</f>
        <v>40</v>
      </c>
      <c r="T149" s="76">
        <f>SUM(VLOOKUP($D$16,$D$2:$BL$18,MATCH(T148,$D$1:$BL$1,0),FALSE))</f>
        <v>51</v>
      </c>
      <c r="U149" s="76">
        <f>SUM(VLOOKUP($D$17,$D$2:$BL$18,MATCH(U148,$D$1:$BL$1,0),FALSE))</f>
        <v>13</v>
      </c>
      <c r="V149" s="29">
        <f>SUM(VLOOKUP($D$18,$D$2:$BL$18,MATCH(V148,$D$1:$BL$1,0),FALSE))</f>
        <v>68</v>
      </c>
      <c r="W149" s="55" t="str">
        <f>$A$18</f>
        <v>Haas</v>
      </c>
      <c r="X149" s="66">
        <f>COUNTIF(F133:V150, W149)</f>
        <v>0</v>
      </c>
      <c r="Y149" s="103" t="str">
        <f>$B$18</f>
        <v>Grosjean</v>
      </c>
      <c r="Z149" s="99">
        <f>COUNTIF(F133:V150, Y149)</f>
        <v>3</v>
      </c>
      <c r="AA149" s="99">
        <f>COUNTIF(F151:V152,Y149)</f>
        <v>0</v>
      </c>
      <c r="AB149" s="99">
        <f>COUNTIF(F153:V154,Y149)</f>
        <v>0</v>
      </c>
      <c r="AC149" s="55" t="str">
        <f>$A$18</f>
        <v>Haas</v>
      </c>
      <c r="AD149" s="66">
        <f>SUM((X149/X155)*100)</f>
        <v>0</v>
      </c>
      <c r="AE149" s="103" t="str">
        <f>$B$18</f>
        <v>Grosjean</v>
      </c>
      <c r="AF149" s="99">
        <f>SUM((Z149/Z155)*100)</f>
        <v>3.5294117647058822</v>
      </c>
      <c r="AG149" s="99">
        <f>SUM((AA149/AA155)*100)</f>
        <v>0</v>
      </c>
      <c r="AH149" s="99">
        <f>SUM((AB149/AB155)*100)</f>
        <v>0</v>
      </c>
      <c r="AJ149" s="133"/>
      <c r="AK149" s="81" t="s">
        <v>58</v>
      </c>
      <c r="AL149" s="70">
        <f>SUM(VLOOKUP($D$2,$D$2:$BL$18,MATCH(AL148,$D$1:$BL$1,0),FALSE))</f>
        <v>22</v>
      </c>
      <c r="AM149" s="76">
        <f>SUM(VLOOKUP($D$3,$D$2:$BL$18,MATCH(AM148,$D$1:$BL$1,0),FALSE))</f>
        <v>39</v>
      </c>
      <c r="AN149" s="76">
        <f>SUM(VLOOKUP($D$4,$D$2:$BL$18,MATCH(AN148,$D$1:$BL$1,0),FALSE))</f>
        <v>33</v>
      </c>
      <c r="AO149" s="76">
        <f>SUM(VLOOKUP($D$5,$D$2:$BL$18,MATCH(AO148,$D$1:$BL$1,0),FALSE))</f>
        <v>7</v>
      </c>
      <c r="AP149" s="76">
        <f>SUM(VLOOKUP($D$6,$D$2:$BL$18,MATCH(AP148,$D$1:$BL$1,0),FALSE))</f>
        <v>27</v>
      </c>
      <c r="AQ149" s="76">
        <f>SUM(VLOOKUP($D$7,$D$2:$BL$18,MATCH(AQ148,$D$1:$BL$1,0),FALSE))</f>
        <v>43</v>
      </c>
      <c r="AR149" s="76">
        <f>SUM(VLOOKUP($D$8,$D$2:$BL$18,MATCH(AR148,$D$1:$BL$1,0),FALSE))</f>
        <v>27</v>
      </c>
      <c r="AS149" s="76">
        <f>SUM(VLOOKUP($D$9,$D$2:$BL$18,MATCH(AS148,$D$1:$BL$1,0),FALSE))</f>
        <v>33</v>
      </c>
      <c r="AT149" s="76">
        <f>SUM(VLOOKUP($D$10,$D$2:$BL$18,MATCH(AT148,$D$1:$BL$1,0),FALSE))</f>
        <v>30</v>
      </c>
      <c r="AU149" s="76">
        <f>SUM(VLOOKUP($D$11,$D$2:$BL$18,MATCH(AU148,$D$1:$BL$1,0),FALSE))</f>
        <v>25</v>
      </c>
      <c r="AV149" s="76">
        <f>SUM(VLOOKUP($D$12,$D$2:$BL$18,MATCH(AV148,$D$1:$BL$1,0),FALSE))</f>
        <v>44</v>
      </c>
      <c r="AW149" s="76">
        <f>SUM(VLOOKUP($D$13,$D$2:$BL$18,MATCH(AW148,$D$1:$BL$1,0),FALSE))</f>
        <v>14</v>
      </c>
      <c r="AX149" s="76">
        <f>SUM(VLOOKUP($D$14,$D$2:$BL$18,MATCH(AX148,$D$1:$BL$1,0),FALSE))</f>
        <v>31</v>
      </c>
      <c r="AY149" s="76">
        <f>SUM(VLOOKUP($D$15,$D$2:$BL$18,MATCH(AY148,$D$1:$BL$1,0),FALSE))</f>
        <v>1</v>
      </c>
      <c r="AZ149" s="76">
        <f>SUM(VLOOKUP($D$16,$D$2:$BL$18,MATCH(AZ148,$D$1:$BL$1,0),FALSE))</f>
        <v>2</v>
      </c>
      <c r="BA149" s="76">
        <f>SUM(VLOOKUP($D$17,$D$2:$BL$18,MATCH(BA148,$D$1:$BL$1,0),FALSE))</f>
        <v>73</v>
      </c>
      <c r="BB149" s="29">
        <f>SUM(VLOOKUP($D$18,$D$2:$BL$18,MATCH(BB148,$D$1:$BL$1,0),FALSE))</f>
        <v>6</v>
      </c>
      <c r="BC149" s="55" t="str">
        <f>$A$18</f>
        <v>Haas</v>
      </c>
      <c r="BD149" s="66">
        <f>COUNTIF(AL133:BB150, BC149)</f>
        <v>0</v>
      </c>
      <c r="BE149" s="103" t="str">
        <f>$B$18</f>
        <v>Grosjean</v>
      </c>
      <c r="BF149" s="99">
        <f>COUNTIF(AL133:BB150, BE149)</f>
        <v>0</v>
      </c>
      <c r="BG149" s="99">
        <f>COUNTIF(AL151:BB152,BE149)</f>
        <v>0</v>
      </c>
      <c r="BH149" s="99">
        <f>COUNTIF(AL153:BB154,BE149)</f>
        <v>0</v>
      </c>
      <c r="BI149" s="55" t="str">
        <f>$A$18</f>
        <v>Haas</v>
      </c>
      <c r="BJ149" s="66">
        <f>SUM((BD149/BD155)*100)</f>
        <v>0</v>
      </c>
      <c r="BK149" s="103" t="str">
        <f>$B$18</f>
        <v>Grosjean</v>
      </c>
      <c r="BL149" s="99">
        <f>SUM((BF149/BF155)*100)</f>
        <v>0</v>
      </c>
      <c r="BM149" s="99">
        <f>SUM((BG149/BG155)*100)</f>
        <v>0</v>
      </c>
      <c r="BN149" s="99">
        <f>SUM((BH149/BH155)*100)</f>
        <v>0</v>
      </c>
      <c r="BP149" s="133"/>
      <c r="BQ149" s="81" t="s">
        <v>58</v>
      </c>
      <c r="BR149" s="70">
        <f>SUM(VLOOKUP($D$2,$D$2:$BL$18,MATCH(BR148,$D$1:$BL$1,0),FALSE))</f>
        <v>3</v>
      </c>
      <c r="BS149" s="76">
        <f>SUM(VLOOKUP($D$3,$D$2:$BL$18,MATCH(BS148,$D$1:$BL$1,0),FALSE))</f>
        <v>20</v>
      </c>
      <c r="BT149" s="76">
        <f>SUM(VLOOKUP($D$4,$D$2:$BL$18,MATCH(BT148,$D$1:$BL$1,0),FALSE))</f>
        <v>19</v>
      </c>
      <c r="BU149" s="76">
        <f>SUM(VLOOKUP($D$5,$D$2:$BL$18,MATCH(BU148,$D$1:$BL$1,0),FALSE))</f>
        <v>21</v>
      </c>
      <c r="BV149" s="76">
        <f>SUM(VLOOKUP($D$6,$D$2:$BL$18,MATCH(BV148,$D$1:$BL$1,0),FALSE))</f>
        <v>1</v>
      </c>
      <c r="BW149" s="76">
        <f>SUM(VLOOKUP($D$7,$D$2:$BL$18,MATCH(BW148,$D$1:$BL$1,0),FALSE))</f>
        <v>8</v>
      </c>
      <c r="BX149" s="76">
        <f>SUM(VLOOKUP($D$8,$D$2:$BL$18,MATCH(BX148,$D$1:$BL$1,0),FALSE))</f>
        <v>10</v>
      </c>
      <c r="BY149" s="76">
        <f>SUM(VLOOKUP($D$9,$D$2:$BL$18,MATCH(BY148,$D$1:$BL$1,0),FALSE))</f>
        <v>24</v>
      </c>
      <c r="BZ149" s="76">
        <f>SUM(VLOOKUP($D$10,$D$2:$BL$18,MATCH(BZ148,$D$1:$BL$1,0),FALSE))</f>
        <v>13</v>
      </c>
      <c r="CA149" s="76">
        <f>SUM(VLOOKUP($D$11,$D$2:$BL$18,MATCH(CA148,$D$1:$BL$1,0),FALSE))</f>
        <v>8</v>
      </c>
      <c r="CB149" s="76">
        <f>SUM(VLOOKUP($D$12,$D$2:$BL$18,MATCH(CB148,$D$1:$BL$1,0),FALSE))</f>
        <v>11</v>
      </c>
      <c r="CC149" s="76">
        <f>SUM(VLOOKUP($D$13,$D$2:$BL$18,MATCH(CC148,$D$1:$BL$1,0),FALSE))</f>
        <v>9</v>
      </c>
      <c r="CD149" s="76">
        <f>SUM(VLOOKUP($D$14,$D$2:$BL$18,MATCH(CD148,$D$1:$BL$1,0),FALSE))</f>
        <v>14</v>
      </c>
      <c r="CE149" s="76">
        <f>SUM(VLOOKUP($D$15,$D$2:$BL$18,MATCH(CE148,$D$1:$BL$1,0),FALSE))</f>
        <v>11</v>
      </c>
      <c r="CF149" s="76">
        <f>SUM(VLOOKUP($D$16,$D$2:$BL$18,MATCH(CF148,$D$1:$BL$1,0),FALSE))</f>
        <v>19</v>
      </c>
      <c r="CG149" s="76">
        <f>SUM(VLOOKUP($D$17,$D$2:$BL$18,MATCH(CG148,$D$1:$BL$1,0),FALSE))</f>
        <v>5</v>
      </c>
      <c r="CH149" s="29">
        <f>SUM(VLOOKUP($D$18,$D$2:$BL$18,MATCH(CH148,$D$1:$BL$1,0),FALSE))</f>
        <v>8</v>
      </c>
      <c r="CI149" s="55" t="str">
        <f>$A$18</f>
        <v>Haas</v>
      </c>
      <c r="CJ149" s="66">
        <f>COUNTIF(BR133:CH150, CI149)</f>
        <v>3</v>
      </c>
      <c r="CK149" s="103" t="str">
        <f>$B$18</f>
        <v>Grosjean</v>
      </c>
      <c r="CL149" s="99">
        <f>COUNTIF(BR133:CH150, CK149)</f>
        <v>17</v>
      </c>
      <c r="CM149" s="99">
        <f>COUNTIF(BR151:CH152,CK149)</f>
        <v>9</v>
      </c>
      <c r="CN149" s="99">
        <f>COUNTIF(BR153:CH154,CK149)</f>
        <v>0</v>
      </c>
      <c r="CO149" s="55" t="str">
        <f>$A$18</f>
        <v>Haas</v>
      </c>
      <c r="CP149" s="66">
        <f>SUM((CJ149/CJ155)*100)</f>
        <v>17.647058823529413</v>
      </c>
      <c r="CQ149" s="103" t="str">
        <f>$B$18</f>
        <v>Grosjean</v>
      </c>
      <c r="CR149" s="99">
        <f>SUM((CL149/CL155)*100)</f>
        <v>20</v>
      </c>
      <c r="CS149" s="99">
        <f>SUM((CM149/CM155)*100)</f>
        <v>52.941176470588239</v>
      </c>
      <c r="CT149" s="99" t="e">
        <f>SUM((CN149/CN155)*100)</f>
        <v>#DIV/0!</v>
      </c>
      <c r="CV149" s="55" t="str">
        <f>$A$18</f>
        <v>Haas</v>
      </c>
      <c r="CW149" s="99">
        <f>SUM(X149,BD149,CJ149)</f>
        <v>3</v>
      </c>
      <c r="CX149" s="103" t="str">
        <f>$B$18</f>
        <v>Grosjean</v>
      </c>
      <c r="CY149" s="99">
        <f t="shared" si="593"/>
        <v>20</v>
      </c>
      <c r="CZ149" s="99">
        <f t="shared" si="594"/>
        <v>9</v>
      </c>
      <c r="DA149" s="99">
        <f t="shared" si="595"/>
        <v>0</v>
      </c>
      <c r="DB149" s="55" t="str">
        <f>$A$18</f>
        <v>Haas</v>
      </c>
      <c r="DC149" s="66">
        <f>SUM((CW149/CW155)*100)</f>
        <v>5.8823529411764701</v>
      </c>
      <c r="DD149" s="103" t="str">
        <f>$B$18</f>
        <v>Grosjean</v>
      </c>
      <c r="DE149" s="99">
        <f>SUM((CY149/CY155)*100)</f>
        <v>7.8431372549019605</v>
      </c>
      <c r="DF149" s="99">
        <f>SUM((CZ149/CZ155)*100)</f>
        <v>17.647058823529413</v>
      </c>
      <c r="DG149" s="99">
        <f>SUM((DA149/DA155)*100)</f>
        <v>0</v>
      </c>
    </row>
    <row r="150" spans="4:111" ht="16.149999999999999" thickBot="1" x14ac:dyDescent="0.55000000000000004">
      <c r="D150" s="130"/>
      <c r="E150" s="82" t="s">
        <v>1</v>
      </c>
      <c r="F150" s="72">
        <f>SUM(VLOOKUP($D$2,$BM$2:$CQ$18,MATCH(F148,$BM$1:$CQ$1,0),FALSE))</f>
        <v>32.200000000000003</v>
      </c>
      <c r="G150" s="73">
        <f>SUM(VLOOKUP($D$3,$BM$2:$CQ$18,MATCH(G148,$BM$1:$CQ$1,0),FALSE))</f>
        <v>32.200000000000003</v>
      </c>
      <c r="H150" s="73">
        <f>SUM(VLOOKUP($D$4,$BM$2:$CQ$18,MATCH(H148,$BM$1:$CQ$1,0),FALSE))</f>
        <v>32.200000000000003</v>
      </c>
      <c r="I150" s="73">
        <f>SUM(VLOOKUP($D$5,$BM$2:$CQ$18,MATCH(I148,$BM$1:$CQ$1,0),FALSE))</f>
        <v>32.299999999999997</v>
      </c>
      <c r="J150" s="73">
        <f>SUM(VLOOKUP($D$6,$BM$2:$CQ$18,MATCH(J148,$BM$1:$CQ$1,0),FALSE))</f>
        <v>32.299999999999997</v>
      </c>
      <c r="K150" s="73">
        <f>SUM(VLOOKUP($D$7,$BM$2:$CQ$18,MATCH(K148,$BM$1:$CQ$1,0),FALSE))</f>
        <v>32.299999999999997</v>
      </c>
      <c r="L150" s="73">
        <f>SUM(VLOOKUP($D$8,$BM$2:$CQ$18,MATCH(L148,$BM$1:$CQ$1,0),FALSE))</f>
        <v>32.299999999999997</v>
      </c>
      <c r="M150" s="73">
        <f>SUM(VLOOKUP($D$9,$BM$2:$CQ$18,MATCH(M148,$BM$1:$CQ$1,0),FALSE))</f>
        <v>32.299999999999997</v>
      </c>
      <c r="N150" s="73">
        <f>SUM(VLOOKUP($D$10,$BM$2:$CQ$18,MATCH(N148,$BM$1:$CQ$1,0),FALSE))</f>
        <v>32.299999999999997</v>
      </c>
      <c r="O150" s="73">
        <f>SUM(VLOOKUP($D$11,$BM$2:$CQ$18,MATCH(O148,$BM$1:$CQ$1,0),FALSE))</f>
        <v>32.299999999999997</v>
      </c>
      <c r="P150" s="73">
        <f>SUM(VLOOKUP($D$12,$BM$2:$CQ$18,MATCH(P148,$BM$1:$CQ$1,0),FALSE))</f>
        <v>32.299999999999997</v>
      </c>
      <c r="Q150" s="73">
        <f>SUM(VLOOKUP($D$13,$BM$2:$CQ$18,MATCH(Q148,$BM$1:$CQ$1,0),FALSE))</f>
        <v>32.4</v>
      </c>
      <c r="R150" s="73">
        <f>SUM(VLOOKUP($D$14,$BM$2:$CQ$18,MATCH(R148,$BM$1:$CQ$1,0),FALSE))</f>
        <v>32.4</v>
      </c>
      <c r="S150" s="73">
        <f>SUM(VLOOKUP($D$15,$BM$2:$CQ$18,MATCH(S148,$BM$1:$CQ$1,0),FALSE))</f>
        <v>32.4</v>
      </c>
      <c r="T150" s="73">
        <f>SUM(VLOOKUP($D$16,$BM$2:$CQ$18,MATCH(T148,$BM$1:$CQ$1,0),FALSE))</f>
        <v>32.4</v>
      </c>
      <c r="U150" s="73">
        <f>SUM(VLOOKUP($D$17,$BM$2:$CQ$18,MATCH(U148,$BM$1:$CQ$1,0),FALSE))</f>
        <v>32.4</v>
      </c>
      <c r="V150" s="63">
        <f>SUM(VLOOKUP($D$18,$BM$2:$CQ$18,MATCH(V148,$BM$1:$CQ$1,0),FALSE))</f>
        <v>32.299999999999997</v>
      </c>
      <c r="W150" s="30"/>
      <c r="X150" s="72"/>
      <c r="Y150" s="104" t="str">
        <f>$B$19</f>
        <v>Magnussen</v>
      </c>
      <c r="Z150" s="30">
        <f>COUNTIF(F133:V150, Y150)</f>
        <v>0</v>
      </c>
      <c r="AA150" s="30">
        <f>COUNTIF(F151:V152,Y150)</f>
        <v>0</v>
      </c>
      <c r="AB150" s="30">
        <f>COUNTIF(F153:V154,Y150)</f>
        <v>0</v>
      </c>
      <c r="AC150" s="30"/>
      <c r="AD150" s="72"/>
      <c r="AE150" s="104" t="str">
        <f>$B$19</f>
        <v>Magnussen</v>
      </c>
      <c r="AF150" s="30">
        <f>SUM((Z150/Z155)*100)</f>
        <v>0</v>
      </c>
      <c r="AG150" s="30">
        <f>SUM((AA150/AA155)*100)</f>
        <v>0</v>
      </c>
      <c r="AH150" s="30">
        <f>SUM((AB150/AB155)*100)</f>
        <v>0</v>
      </c>
      <c r="AJ150" s="133"/>
      <c r="AK150" s="82" t="s">
        <v>1</v>
      </c>
      <c r="AL150" s="72">
        <f>SUM(VLOOKUP($D$2,$BM$2:$CQ$18,MATCH(AL148,$BM$1:$CQ$1,0),FALSE))</f>
        <v>10.1</v>
      </c>
      <c r="AM150" s="73">
        <f>SUM(VLOOKUP($D$3,$BM$2:$CQ$18,MATCH(AM148,$BM$1:$CQ$1,0),FALSE))</f>
        <v>0</v>
      </c>
      <c r="AN150" s="73">
        <f>SUM(VLOOKUP($D$4,$BM$2:$CQ$18,MATCH(AN148,$BM$1:$CQ$1,0),FALSE))</f>
        <v>0</v>
      </c>
      <c r="AO150" s="73">
        <f>SUM(VLOOKUP($D$5,$BM$2:$CQ$18,MATCH(AO148,$BM$1:$CQ$1,0),FALSE))</f>
        <v>0</v>
      </c>
      <c r="AP150" s="73">
        <f>SUM(VLOOKUP($D$6,$BM$2:$CQ$18,MATCH(AP148,$BM$1:$CQ$1,0),FALSE))</f>
        <v>10.9</v>
      </c>
      <c r="AQ150" s="73">
        <f>SUM(VLOOKUP($D$7,$BM$2:$CQ$18,MATCH(AQ148,$BM$1:$CQ$1,0),FALSE))</f>
        <v>0</v>
      </c>
      <c r="AR150" s="73">
        <f>SUM(VLOOKUP($D$8,$BM$2:$CQ$18,MATCH(AR148,$BM$1:$CQ$1,0),FALSE))</f>
        <v>11.1</v>
      </c>
      <c r="AS150" s="73">
        <f>SUM(VLOOKUP($D$9,$BM$2:$CQ$18,MATCH(AS148,$BM$1:$CQ$1,0),FALSE))</f>
        <v>12.3</v>
      </c>
      <c r="AT150" s="73">
        <f>SUM(VLOOKUP($D$10,$BM$2:$CQ$18,MATCH(AT148,$BM$1:$CQ$1,0),FALSE))</f>
        <v>11</v>
      </c>
      <c r="AU150" s="73">
        <f>SUM(VLOOKUP($D$11,$BM$2:$CQ$18,MATCH(AU148,$BM$1:$CQ$1,0),FALSE))</f>
        <v>11</v>
      </c>
      <c r="AV150" s="73">
        <f>SUM(VLOOKUP($D$12,$BM$2:$CQ$18,MATCH(AV148,$BM$1:$CQ$1,0),FALSE))</f>
        <v>11</v>
      </c>
      <c r="AW150" s="73">
        <f>SUM(VLOOKUP($D$13,$BM$2:$CQ$18,MATCH(AW148,$BM$1:$CQ$1,0),FALSE))</f>
        <v>11</v>
      </c>
      <c r="AX150" s="73">
        <f>SUM(VLOOKUP($D$14,$BM$2:$CQ$18,MATCH(AX148,$BM$1:$CQ$1,0),FALSE))</f>
        <v>12.6</v>
      </c>
      <c r="AY150" s="73">
        <f>SUM(VLOOKUP($D$15,$BM$2:$CQ$18,MATCH(AY148,$BM$1:$CQ$1,0),FALSE))</f>
        <v>12.7</v>
      </c>
      <c r="AZ150" s="73">
        <f>SUM(VLOOKUP($D$16,$BM$2:$CQ$18,MATCH(AZ148,$BM$1:$CQ$1,0),FALSE))</f>
        <v>10.8</v>
      </c>
      <c r="BA150" s="73">
        <f>SUM(VLOOKUP($D$17,$BM$2:$CQ$18,MATCH(BA148,$BM$1:$CQ$1,0),FALSE))</f>
        <v>10.8</v>
      </c>
      <c r="BB150" s="63">
        <f>SUM(VLOOKUP($D$18,$BM$2:$CQ$18,MATCH(BB148,$BM$1:$CQ$1,0),FALSE))</f>
        <v>10.8</v>
      </c>
      <c r="BC150" s="30"/>
      <c r="BD150" s="72"/>
      <c r="BE150" s="104" t="str">
        <f>$B$19</f>
        <v>Magnussen</v>
      </c>
      <c r="BF150" s="30">
        <f>COUNTIF(AL133:BB150, BE150)</f>
        <v>0</v>
      </c>
      <c r="BG150" s="30">
        <f>COUNTIF(AL151:BB152,BE150)</f>
        <v>0</v>
      </c>
      <c r="BH150" s="30">
        <f>COUNTIF(AL153:BB154,BE150)</f>
        <v>0</v>
      </c>
      <c r="BI150" s="30"/>
      <c r="BJ150" s="72"/>
      <c r="BK150" s="104" t="str">
        <f>$B$19</f>
        <v>Magnussen</v>
      </c>
      <c r="BL150" s="30">
        <f>SUM((BF150/BF155)*100)</f>
        <v>0</v>
      </c>
      <c r="BM150" s="30">
        <f>SUM((BG150/BG155)*100)</f>
        <v>0</v>
      </c>
      <c r="BN150" s="30">
        <f>SUM((BH150/BH155)*100)</f>
        <v>0</v>
      </c>
      <c r="BP150" s="133"/>
      <c r="BQ150" s="82" t="s">
        <v>1</v>
      </c>
      <c r="BR150" s="72">
        <f>SUM(VLOOKUP($D$2,$BM$2:$CQ$18,MATCH(BR148,$BM$1:$CQ$1,0),FALSE))</f>
        <v>7.8</v>
      </c>
      <c r="BS150" s="73">
        <f>SUM(VLOOKUP($D$3,$BM$2:$CQ$18,MATCH(BS148,$BM$1:$CQ$1,0),FALSE))</f>
        <v>0</v>
      </c>
      <c r="BT150" s="73">
        <f>SUM(VLOOKUP($D$4,$BM$2:$CQ$18,MATCH(BT148,$BM$1:$CQ$1,0),FALSE))</f>
        <v>0</v>
      </c>
      <c r="BU150" s="73">
        <f>SUM(VLOOKUP($D$5,$BM$2:$CQ$18,MATCH(BU148,$BM$1:$CQ$1,0),FALSE))</f>
        <v>0</v>
      </c>
      <c r="BV150" s="73">
        <f>SUM(VLOOKUP($D$6,$BM$2:$CQ$18,MATCH(BV148,$BM$1:$CQ$1,0),FALSE))</f>
        <v>6.4</v>
      </c>
      <c r="BW150" s="73">
        <f>SUM(VLOOKUP($D$7,$BM$2:$CQ$18,MATCH(BW148,$BM$1:$CQ$1,0),FALSE))</f>
        <v>0</v>
      </c>
      <c r="BX150" s="73">
        <f>SUM(VLOOKUP($D$8,$BM$2:$CQ$18,MATCH(BX148,$BM$1:$CQ$1,0),FALSE))</f>
        <v>6.3</v>
      </c>
      <c r="BY150" s="73">
        <f>SUM(VLOOKUP($D$9,$BM$2:$CQ$18,MATCH(BY148,$BM$1:$CQ$1,0),FALSE))</f>
        <v>6.3</v>
      </c>
      <c r="BZ150" s="73">
        <f>SUM(VLOOKUP($D$10,$BM$2:$CQ$18,MATCH(BZ148,$BM$1:$CQ$1,0),FALSE))</f>
        <v>6.3</v>
      </c>
      <c r="CA150" s="73">
        <f>SUM(VLOOKUP($D$11,$BM$2:$CQ$18,MATCH(CA148,$BM$1:$CQ$1,0),FALSE))</f>
        <v>6.3</v>
      </c>
      <c r="CB150" s="73">
        <f>SUM(VLOOKUP($D$12,$BM$2:$CQ$18,MATCH(CB148,$BM$1:$CQ$1,0),FALSE))</f>
        <v>6.3</v>
      </c>
      <c r="CC150" s="73">
        <f>SUM(VLOOKUP($D$13,$BM$2:$CQ$18,MATCH(CC148,$BM$1:$CQ$1,0),FALSE))</f>
        <v>6.6</v>
      </c>
      <c r="CD150" s="73">
        <f>SUM(VLOOKUP($D$14,$BM$2:$CQ$18,MATCH(CD148,$BM$1:$CQ$1,0),FALSE))</f>
        <v>6.6</v>
      </c>
      <c r="CE150" s="73">
        <f>SUM(VLOOKUP($D$15,$BM$2:$CQ$18,MATCH(CE148,$BM$1:$CQ$1,0),FALSE))</f>
        <v>6.6</v>
      </c>
      <c r="CF150" s="73">
        <f>SUM(VLOOKUP($D$16,$BM$2:$CQ$18,MATCH(CF148,$BM$1:$CQ$1,0),FALSE))</f>
        <v>6.6</v>
      </c>
      <c r="CG150" s="73">
        <f>SUM(VLOOKUP($D$17,$BM$2:$CQ$18,MATCH(CG148,$BM$1:$CQ$1,0),FALSE))</f>
        <v>6.6</v>
      </c>
      <c r="CH150" s="63">
        <f>SUM(VLOOKUP($D$18,$BM$2:$CQ$18,MATCH(CH148,$BM$1:$CQ$1,0),FALSE))</f>
        <v>6.6</v>
      </c>
      <c r="CI150" s="30"/>
      <c r="CJ150" s="72"/>
      <c r="CK150" s="104" t="str">
        <f>$B$19</f>
        <v>Magnussen</v>
      </c>
      <c r="CL150" s="30">
        <f>COUNTIF(BR133:CH150, CK150)</f>
        <v>15</v>
      </c>
      <c r="CM150" s="30">
        <f>COUNTIF(BR151:CH152,CK150)</f>
        <v>8</v>
      </c>
      <c r="CN150" s="30">
        <f>COUNTIF(BR153:CH154,CK150)</f>
        <v>0</v>
      </c>
      <c r="CO150" s="30"/>
      <c r="CP150" s="72"/>
      <c r="CQ150" s="104" t="str">
        <f>$B$19</f>
        <v>Magnussen</v>
      </c>
      <c r="CR150" s="30">
        <f>SUM((CL150/CL155)*100)</f>
        <v>17.647058823529413</v>
      </c>
      <c r="CS150" s="30">
        <f>SUM((CM150/CM155)*100)</f>
        <v>47.058823529411761</v>
      </c>
      <c r="CT150" s="30" t="e">
        <f>SUM((CN150/CN155)*100)</f>
        <v>#DIV/0!</v>
      </c>
      <c r="CV150" s="30"/>
      <c r="CW150" s="30"/>
      <c r="CX150" s="104" t="str">
        <f>$B$19</f>
        <v>Magnussen</v>
      </c>
      <c r="CY150" s="30">
        <f t="shared" si="593"/>
        <v>15</v>
      </c>
      <c r="CZ150" s="30">
        <f t="shared" si="594"/>
        <v>8</v>
      </c>
      <c r="DA150" s="30">
        <f t="shared" si="595"/>
        <v>0</v>
      </c>
      <c r="DB150" s="30"/>
      <c r="DC150" s="72"/>
      <c r="DD150" s="104" t="str">
        <f>$B$19</f>
        <v>Magnussen</v>
      </c>
      <c r="DE150" s="30">
        <f>SUM((CY150/CY155)*100)</f>
        <v>5.8823529411764701</v>
      </c>
      <c r="DF150" s="30">
        <f>SUM((CZ150/CZ155)*100)</f>
        <v>15.686274509803921</v>
      </c>
      <c r="DG150" s="30">
        <f>SUM((DA150/DA155)*100)</f>
        <v>0</v>
      </c>
    </row>
    <row r="151" spans="4:111" ht="15.75" x14ac:dyDescent="0.5">
      <c r="D151" s="130"/>
      <c r="E151" s="74" t="s">
        <v>65</v>
      </c>
      <c r="F151" s="66" t="s">
        <v>33</v>
      </c>
      <c r="G151" s="67" t="s">
        <v>35</v>
      </c>
      <c r="H151" s="67" t="s">
        <v>33</v>
      </c>
      <c r="I151" s="67" t="s">
        <v>35</v>
      </c>
      <c r="J151" s="67" t="s">
        <v>20</v>
      </c>
      <c r="K151" s="67" t="s">
        <v>35</v>
      </c>
      <c r="L151" s="67" t="s">
        <v>35</v>
      </c>
      <c r="M151" s="67" t="s">
        <v>20</v>
      </c>
      <c r="N151" s="67" t="s">
        <v>33</v>
      </c>
      <c r="O151" s="67" t="s">
        <v>33</v>
      </c>
      <c r="P151" s="67" t="s">
        <v>20</v>
      </c>
      <c r="Q151" s="67" t="s">
        <v>30</v>
      </c>
      <c r="R151" s="67" t="s">
        <v>30</v>
      </c>
      <c r="S151" s="67" t="s">
        <v>33</v>
      </c>
      <c r="T151" s="67" t="s">
        <v>20</v>
      </c>
      <c r="U151" s="67" t="s">
        <v>23</v>
      </c>
      <c r="V151" s="68" t="s">
        <v>23</v>
      </c>
      <c r="W151" s="59" t="str">
        <f>$A$20</f>
        <v>Williams</v>
      </c>
      <c r="X151" s="66">
        <f>COUNTIF(F133:V150, W151)</f>
        <v>0</v>
      </c>
      <c r="Y151" s="59" t="str">
        <f>$B$20</f>
        <v>Russell</v>
      </c>
      <c r="Z151" s="99">
        <f>COUNTIF(F133:V150, Y151)</f>
        <v>10</v>
      </c>
      <c r="AA151" s="99">
        <f>COUNTIF(F151:V152,Y151)</f>
        <v>0</v>
      </c>
      <c r="AB151" s="99">
        <f>COUNTIF(F153:V154,Y151)</f>
        <v>0</v>
      </c>
      <c r="AC151" s="59" t="str">
        <f>$A$20</f>
        <v>Williams</v>
      </c>
      <c r="AD151" s="66">
        <f>SUM((X151/X155)*100)</f>
        <v>0</v>
      </c>
      <c r="AE151" s="59" t="str">
        <f>$B$20</f>
        <v>Russell</v>
      </c>
      <c r="AF151" s="99">
        <f>SUM((Z151/Z155)*100)</f>
        <v>11.76470588235294</v>
      </c>
      <c r="AG151" s="99">
        <f>SUM((AA151/AA155)*100)</f>
        <v>0</v>
      </c>
      <c r="AH151" s="99">
        <f>SUM((AB151/AB155)*100)</f>
        <v>0</v>
      </c>
      <c r="AJ151" s="133"/>
      <c r="AK151" s="74" t="s">
        <v>65</v>
      </c>
      <c r="AL151" s="66" t="s">
        <v>33</v>
      </c>
      <c r="AM151" s="67" t="s">
        <v>33</v>
      </c>
      <c r="AN151" s="67" t="s">
        <v>33</v>
      </c>
      <c r="AO151" s="67" t="s">
        <v>35</v>
      </c>
      <c r="AP151" s="67" t="s">
        <v>20</v>
      </c>
      <c r="AQ151" s="67" t="s">
        <v>35</v>
      </c>
      <c r="AR151" s="67" t="s">
        <v>35</v>
      </c>
      <c r="AS151" s="67" t="s">
        <v>20</v>
      </c>
      <c r="AT151" s="67" t="s">
        <v>33</v>
      </c>
      <c r="AU151" s="67" t="s">
        <v>18</v>
      </c>
      <c r="AV151" s="67" t="s">
        <v>23</v>
      </c>
      <c r="AW151" s="67" t="s">
        <v>30</v>
      </c>
      <c r="AX151" s="67" t="s">
        <v>30</v>
      </c>
      <c r="AY151" s="67" t="s">
        <v>33</v>
      </c>
      <c r="AZ151" s="67" t="s">
        <v>33</v>
      </c>
      <c r="BA151" s="67" t="s">
        <v>23</v>
      </c>
      <c r="BB151" s="68" t="s">
        <v>23</v>
      </c>
      <c r="BC151" s="59" t="str">
        <f>$A$20</f>
        <v>Williams</v>
      </c>
      <c r="BD151" s="66">
        <f>COUNTIF(AL133:BB150, BC151)</f>
        <v>0</v>
      </c>
      <c r="BE151" s="59" t="str">
        <f>$B$20</f>
        <v>Russell</v>
      </c>
      <c r="BF151" s="99">
        <f>COUNTIF(AL133:BB150, BE151)</f>
        <v>0</v>
      </c>
      <c r="BG151" s="99">
        <f>COUNTIF(AL151:BB152,BE151)</f>
        <v>0</v>
      </c>
      <c r="BH151" s="99">
        <f>COUNTIF(AL153:BB154,BE151)</f>
        <v>0</v>
      </c>
      <c r="BI151" s="59" t="str">
        <f>$A$20</f>
        <v>Williams</v>
      </c>
      <c r="BJ151" s="66">
        <f>SUM((BD151/BD155)*100)</f>
        <v>0</v>
      </c>
      <c r="BK151" s="59" t="str">
        <f>$B$20</f>
        <v>Russell</v>
      </c>
      <c r="BL151" s="99">
        <f>SUM((BF151/BF155)*100)</f>
        <v>0</v>
      </c>
      <c r="BM151" s="99">
        <f>SUM((BG151/BG155)*100)</f>
        <v>0</v>
      </c>
      <c r="BN151" s="99">
        <f>SUM((BH151/BH155)*100)</f>
        <v>0</v>
      </c>
      <c r="BP151" s="133"/>
      <c r="BQ151" s="74" t="s">
        <v>65</v>
      </c>
      <c r="BR151" s="66" t="s">
        <v>43</v>
      </c>
      <c r="BS151" s="67" t="s">
        <v>43</v>
      </c>
      <c r="BT151" s="67" t="s">
        <v>43</v>
      </c>
      <c r="BU151" s="67" t="s">
        <v>43</v>
      </c>
      <c r="BV151" s="67" t="s">
        <v>43</v>
      </c>
      <c r="BW151" s="67" t="s">
        <v>43</v>
      </c>
      <c r="BX151" s="67" t="s">
        <v>43</v>
      </c>
      <c r="BY151" s="67" t="s">
        <v>43</v>
      </c>
      <c r="BZ151" s="67" t="s">
        <v>43</v>
      </c>
      <c r="CA151" s="67" t="s">
        <v>45</v>
      </c>
      <c r="CB151" s="67" t="s">
        <v>45</v>
      </c>
      <c r="CC151" s="67" t="s">
        <v>45</v>
      </c>
      <c r="CD151" s="67" t="s">
        <v>45</v>
      </c>
      <c r="CE151" s="67" t="s">
        <v>45</v>
      </c>
      <c r="CF151" s="67" t="s">
        <v>45</v>
      </c>
      <c r="CG151" s="67" t="s">
        <v>45</v>
      </c>
      <c r="CH151" s="68" t="s">
        <v>45</v>
      </c>
      <c r="CI151" s="59" t="str">
        <f>$A$20</f>
        <v>Williams</v>
      </c>
      <c r="CJ151" s="66">
        <f>COUNTIF(BR133:CH150, CI151)</f>
        <v>14</v>
      </c>
      <c r="CK151" s="59" t="str">
        <f>$B$20</f>
        <v>Russell</v>
      </c>
      <c r="CL151" s="99">
        <f>COUNTIF(BR133:CH150, CK151)</f>
        <v>17</v>
      </c>
      <c r="CM151" s="99">
        <f>COUNTIF(BR151:CH152,CK151)</f>
        <v>0</v>
      </c>
      <c r="CN151" s="99">
        <f>COUNTIF(BR153:CH154,CK151)</f>
        <v>0</v>
      </c>
      <c r="CO151" s="59" t="str">
        <f>$A$20</f>
        <v>Williams</v>
      </c>
      <c r="CP151" s="66">
        <f>SUM((CJ151/CJ155)*100)</f>
        <v>82.35294117647058</v>
      </c>
      <c r="CQ151" s="59" t="str">
        <f>$B$20</f>
        <v>Russell</v>
      </c>
      <c r="CR151" s="99">
        <f>SUM((CL151/CL155)*100)</f>
        <v>20</v>
      </c>
      <c r="CS151" s="99">
        <f>SUM((CM151/CM155)*100)</f>
        <v>0</v>
      </c>
      <c r="CT151" s="99" t="e">
        <f>SUM((CN151/CN155)*100)</f>
        <v>#DIV/0!</v>
      </c>
      <c r="CV151" s="59" t="str">
        <f>$A$20</f>
        <v>Williams</v>
      </c>
      <c r="CW151" s="99">
        <f>SUM(X151,BD151,CJ151)</f>
        <v>14</v>
      </c>
      <c r="CX151" s="59" t="str">
        <f>$B$20</f>
        <v>Russell</v>
      </c>
      <c r="CY151" s="99">
        <f t="shared" si="593"/>
        <v>27</v>
      </c>
      <c r="CZ151" s="99">
        <f t="shared" si="594"/>
        <v>0</v>
      </c>
      <c r="DA151" s="99">
        <f t="shared" si="595"/>
        <v>0</v>
      </c>
      <c r="DB151" s="59" t="str">
        <f>$A$20</f>
        <v>Williams</v>
      </c>
      <c r="DC151" s="66">
        <f>SUM((CW151/CW155)*100)</f>
        <v>27.450980392156865</v>
      </c>
      <c r="DD151" s="59" t="str">
        <f>$B$20</f>
        <v>Russell</v>
      </c>
      <c r="DE151" s="99">
        <f>SUM((CY151/CY155)*100)</f>
        <v>10.588235294117647</v>
      </c>
      <c r="DF151" s="99">
        <f>SUM((CZ151/CZ155)*100)</f>
        <v>0</v>
      </c>
      <c r="DG151" s="99">
        <f>SUM((DA151/DA155)*100)</f>
        <v>0</v>
      </c>
    </row>
    <row r="152" spans="4:111" ht="16.149999999999999" thickBot="1" x14ac:dyDescent="0.55000000000000004">
      <c r="D152" s="130"/>
      <c r="E152" s="82" t="s">
        <v>58</v>
      </c>
      <c r="F152" s="70">
        <f>SUM(VLOOKUP($D$2,$D$2:$BL$18,MATCH(F151,$D$1:$BL$1,0),FALSE))</f>
        <v>22</v>
      </c>
      <c r="G152" s="76">
        <f>SUM(VLOOKUP($D$3,$D$2:$BL$18,MATCH(G151,$D$1:$BL$1,0),FALSE))</f>
        <v>21</v>
      </c>
      <c r="H152" s="76">
        <f>SUM(VLOOKUP($D$4,$D$2:$BL$18,MATCH(H151,$D$1:$BL$1,0),FALSE))</f>
        <v>11</v>
      </c>
      <c r="I152" s="76">
        <f>SUM(VLOOKUP($D$5,$D$2:$BL$18,MATCH(I151,$D$1:$BL$1,0),FALSE))</f>
        <v>10</v>
      </c>
      <c r="J152" s="76">
        <f>SUM(VLOOKUP($D$6,$D$2:$BL$18,MATCH(J151,$D$1:$BL$1,0),FALSE))</f>
        <v>19</v>
      </c>
      <c r="K152" s="76">
        <f>SUM(VLOOKUP($D$7,$D$2:$BL$18,MATCH(K151,$D$1:$BL$1,0),FALSE))</f>
        <v>37</v>
      </c>
      <c r="L152" s="76">
        <f>SUM(VLOOKUP($D$8,$D$2:$BL$18,MATCH(L151,$D$1:$BL$1,0),FALSE))</f>
        <v>16</v>
      </c>
      <c r="M152" s="76">
        <f>SUM(VLOOKUP($D$9,$D$2:$BL$18,MATCH(M151,$D$1:$BL$1,0),FALSE))</f>
        <v>35</v>
      </c>
      <c r="N152" s="76">
        <f>SUM(VLOOKUP($D$10,$D$2:$BL$18,MATCH(N151,$D$1:$BL$1,0),FALSE))</f>
        <v>43</v>
      </c>
      <c r="O152" s="76">
        <f>SUM(VLOOKUP($D$11,$D$2:$BL$18,MATCH(O151,$D$1:$BL$1,0),FALSE))</f>
        <v>28</v>
      </c>
      <c r="P152" s="76">
        <f>SUM(VLOOKUP($D$12,$D$2:$BL$18,MATCH(P151,$D$1:$BL$1,0),FALSE))</f>
        <v>-7</v>
      </c>
      <c r="Q152" s="76">
        <f>SUM(VLOOKUP($D$13,$D$2:$BL$18,MATCH(Q151,$D$1:$BL$1,0),FALSE))</f>
        <v>29</v>
      </c>
      <c r="R152" s="76">
        <f>SUM(VLOOKUP($D$14,$D$2:$BL$18,MATCH(R151,$D$1:$BL$1,0),FALSE))</f>
        <v>-3</v>
      </c>
      <c r="S152" s="76">
        <f>SUM(VLOOKUP($D$15,$D$2:$BL$18,MATCH(S151,$D$1:$BL$1,0),FALSE))</f>
        <v>45</v>
      </c>
      <c r="T152" s="76">
        <f>SUM(VLOOKUP($D$16,$D$2:$BL$18,MATCH(T151,$D$1:$BL$1,0),FALSE))</f>
        <v>33</v>
      </c>
      <c r="U152" s="76">
        <f>SUM(VLOOKUP($D$17,$D$2:$BL$18,MATCH(U151,$D$1:$BL$1,0),FALSE))</f>
        <v>39</v>
      </c>
      <c r="V152" s="29">
        <f>SUM(VLOOKUP($D$18,$D$2:$BL$18,MATCH(V151,$D$1:$BL$1,0),FALSE))</f>
        <v>25</v>
      </c>
      <c r="W152" s="30"/>
      <c r="X152" s="72"/>
      <c r="Y152" s="60" t="str">
        <f>$B$21</f>
        <v>Latifi</v>
      </c>
      <c r="Z152" s="30">
        <f>COUNTIF(F133:V150, Y152)</f>
        <v>0</v>
      </c>
      <c r="AA152" s="30">
        <f>COUNTIF(F151:V152,Y152)</f>
        <v>0</v>
      </c>
      <c r="AB152" s="30">
        <f>COUNTIF(F153:V154,Y152)</f>
        <v>0</v>
      </c>
      <c r="AC152" s="30"/>
      <c r="AD152" s="72"/>
      <c r="AE152" s="60" t="str">
        <f>$B$21</f>
        <v>Latifi</v>
      </c>
      <c r="AF152" s="30">
        <f>SUM((Z152/Z155)*100)</f>
        <v>0</v>
      </c>
      <c r="AG152" s="30">
        <f>SUM((AA152/AA155)*100)</f>
        <v>0</v>
      </c>
      <c r="AH152" s="30">
        <f>SUM((AB152/AB155)*100)</f>
        <v>0</v>
      </c>
      <c r="AJ152" s="133"/>
      <c r="AK152" s="82" t="s">
        <v>58</v>
      </c>
      <c r="AL152" s="70">
        <f>SUM(VLOOKUP($D$2,$D$2:$BL$18,MATCH(AL151,$D$1:$BL$1,0),FALSE))</f>
        <v>22</v>
      </c>
      <c r="AM152" s="76">
        <f>SUM(VLOOKUP($D$3,$D$2:$BL$18,MATCH(AM151,$D$1:$BL$1,0),FALSE))</f>
        <v>23</v>
      </c>
      <c r="AN152" s="76">
        <f>SUM(VLOOKUP($D$4,$D$2:$BL$18,MATCH(AN151,$D$1:$BL$1,0),FALSE))</f>
        <v>11</v>
      </c>
      <c r="AO152" s="76">
        <f>SUM(VLOOKUP($D$5,$D$2:$BL$18,MATCH(AO151,$D$1:$BL$1,0),FALSE))</f>
        <v>10</v>
      </c>
      <c r="AP152" s="76">
        <f>SUM(VLOOKUP($D$6,$D$2:$BL$18,MATCH(AP151,$D$1:$BL$1,0),FALSE))</f>
        <v>19</v>
      </c>
      <c r="AQ152" s="76">
        <f>SUM(VLOOKUP($D$7,$D$2:$BL$18,MATCH(AQ151,$D$1:$BL$1,0),FALSE))</f>
        <v>37</v>
      </c>
      <c r="AR152" s="76">
        <f>SUM(VLOOKUP($D$8,$D$2:$BL$18,MATCH(AR151,$D$1:$BL$1,0),FALSE))</f>
        <v>16</v>
      </c>
      <c r="AS152" s="76">
        <f>SUM(VLOOKUP($D$9,$D$2:$BL$18,MATCH(AS151,$D$1:$BL$1,0),FALSE))</f>
        <v>35</v>
      </c>
      <c r="AT152" s="76">
        <f>SUM(VLOOKUP($D$10,$D$2:$BL$18,MATCH(AT151,$D$1:$BL$1,0),FALSE))</f>
        <v>43</v>
      </c>
      <c r="AU152" s="76">
        <f>SUM(VLOOKUP($D$11,$D$2:$BL$18,MATCH(AU151,$D$1:$BL$1,0),FALSE))</f>
        <v>0</v>
      </c>
      <c r="AV152" s="76">
        <f>SUM(VLOOKUP($D$12,$D$2:$BL$18,MATCH(AV151,$D$1:$BL$1,0),FALSE))</f>
        <v>50</v>
      </c>
      <c r="AW152" s="76">
        <f>SUM(VLOOKUP($D$13,$D$2:$BL$18,MATCH(AW151,$D$1:$BL$1,0),FALSE))</f>
        <v>29</v>
      </c>
      <c r="AX152" s="76">
        <f>SUM(VLOOKUP($D$14,$D$2:$BL$18,MATCH(AX151,$D$1:$BL$1,0),FALSE))</f>
        <v>-3</v>
      </c>
      <c r="AY152" s="76">
        <f>SUM(VLOOKUP($D$15,$D$2:$BL$18,MATCH(AY151,$D$1:$BL$1,0),FALSE))</f>
        <v>45</v>
      </c>
      <c r="AZ152" s="76">
        <f>SUM(VLOOKUP($D$16,$D$2:$BL$18,MATCH(AZ151,$D$1:$BL$1,0),FALSE))</f>
        <v>5</v>
      </c>
      <c r="BA152" s="76">
        <f>SUM(VLOOKUP($D$17,$D$2:$BL$18,MATCH(BA151,$D$1:$BL$1,0),FALSE))</f>
        <v>39</v>
      </c>
      <c r="BB152" s="29">
        <f>SUM(VLOOKUP($D$18,$D$2:$BL$18,MATCH(BB151,$D$1:$BL$1,0),FALSE))</f>
        <v>25</v>
      </c>
      <c r="BC152" s="30"/>
      <c r="BD152" s="72"/>
      <c r="BE152" s="60" t="str">
        <f>$B$21</f>
        <v>Latifi</v>
      </c>
      <c r="BF152" s="30">
        <f>COUNTIF(AL133:BB150, BE152)</f>
        <v>0</v>
      </c>
      <c r="BG152" s="30">
        <f>COUNTIF(AL151:BB152,BE152)</f>
        <v>0</v>
      </c>
      <c r="BH152" s="30">
        <f>COUNTIF(AL153:BB154,BE152)</f>
        <v>0</v>
      </c>
      <c r="BI152" s="30"/>
      <c r="BJ152" s="72"/>
      <c r="BK152" s="60" t="str">
        <f>$B$21</f>
        <v>Latifi</v>
      </c>
      <c r="BL152" s="30">
        <f>SUM((BF152/BF155)*100)</f>
        <v>0</v>
      </c>
      <c r="BM152" s="30">
        <f>SUM((BG152/BG155)*100)</f>
        <v>0</v>
      </c>
      <c r="BN152" s="30">
        <f>SUM((BH152/BH155)*100)</f>
        <v>0</v>
      </c>
      <c r="BP152" s="133"/>
      <c r="BQ152" s="82" t="s">
        <v>58</v>
      </c>
      <c r="BR152" s="70">
        <f>SUM(VLOOKUP($D$2,$D$2:$BL$18,MATCH(BR151,$D$1:$BL$1,0),FALSE))</f>
        <v>-11</v>
      </c>
      <c r="BS152" s="76">
        <f>SUM(VLOOKUP($D$3,$D$2:$BL$18,MATCH(BS151,$D$1:$BL$1,0),FALSE))</f>
        <v>6</v>
      </c>
      <c r="BT152" s="76">
        <f>SUM(VLOOKUP($D$4,$D$2:$BL$18,MATCH(BT151,$D$1:$BL$1,0),FALSE))</f>
        <v>6</v>
      </c>
      <c r="BU152" s="76">
        <f>SUM(VLOOKUP($D$5,$D$2:$BL$18,MATCH(BU151,$D$1:$BL$1,0),FALSE))</f>
        <v>7</v>
      </c>
      <c r="BV152" s="76">
        <f>SUM(VLOOKUP($D$6,$D$2:$BL$18,MATCH(BV151,$D$1:$BL$1,0),FALSE))</f>
        <v>5</v>
      </c>
      <c r="BW152" s="76">
        <f>SUM(VLOOKUP($D$7,$D$2:$BL$18,MATCH(BW151,$D$1:$BL$1,0),FALSE))</f>
        <v>0</v>
      </c>
      <c r="BX152" s="76">
        <f>SUM(VLOOKUP($D$8,$D$2:$BL$18,MATCH(BX151,$D$1:$BL$1,0),FALSE))</f>
        <v>11</v>
      </c>
      <c r="BY152" s="76">
        <f>SUM(VLOOKUP($D$9,$D$2:$BL$18,MATCH(BY151,$D$1:$BL$1,0),FALSE))</f>
        <v>13</v>
      </c>
      <c r="BZ152" s="76">
        <f>SUM(VLOOKUP($D$10,$D$2:$BL$18,MATCH(BZ151,$D$1:$BL$1,0),FALSE))</f>
        <v>14</v>
      </c>
      <c r="CA152" s="76">
        <f>SUM(VLOOKUP($D$11,$D$2:$BL$18,MATCH(CA151,$D$1:$BL$1,0),FALSE))</f>
        <v>15</v>
      </c>
      <c r="CB152" s="76">
        <f>SUM(VLOOKUP($D$12,$D$2:$BL$18,MATCH(CB151,$D$1:$BL$1,0),FALSE))</f>
        <v>9</v>
      </c>
      <c r="CC152" s="76">
        <f>SUM(VLOOKUP($D$13,$D$2:$BL$18,MATCH(CC151,$D$1:$BL$1,0),FALSE))</f>
        <v>11</v>
      </c>
      <c r="CD152" s="76">
        <f>SUM(VLOOKUP($D$14,$D$2:$BL$18,MATCH(CD151,$D$1:$BL$1,0),FALSE))</f>
        <v>-14</v>
      </c>
      <c r="CE152" s="76">
        <f>SUM(VLOOKUP($D$15,$D$2:$BL$18,MATCH(CE151,$D$1:$BL$1,0),FALSE))</f>
        <v>3</v>
      </c>
      <c r="CF152" s="76">
        <f>SUM(VLOOKUP($D$16,$D$2:$BL$18,MATCH(CF151,$D$1:$BL$1,0),FALSE))</f>
        <v>9</v>
      </c>
      <c r="CG152" s="76">
        <f>SUM(VLOOKUP($D$17,$D$2:$BL$18,MATCH(CG151,$D$1:$BL$1,0),FALSE))</f>
        <v>7</v>
      </c>
      <c r="CH152" s="29">
        <f>SUM(VLOOKUP($D$18,$D$2:$BL$18,MATCH(CH151,$D$1:$BL$1,0),FALSE))</f>
        <v>11</v>
      </c>
      <c r="CI152" s="30"/>
      <c r="CJ152" s="72"/>
      <c r="CK152" s="60" t="str">
        <f>$B$21</f>
        <v>Latifi</v>
      </c>
      <c r="CL152" s="30">
        <f>COUNTIF(BR133:CH150, CK152)</f>
        <v>17</v>
      </c>
      <c r="CM152" s="30">
        <f>COUNTIF(BR151:CH152,CK152)</f>
        <v>0</v>
      </c>
      <c r="CN152" s="30">
        <f>COUNTIF(BR153:CH154,CK152)</f>
        <v>0</v>
      </c>
      <c r="CO152" s="30"/>
      <c r="CP152" s="72"/>
      <c r="CQ152" s="60" t="str">
        <f>$B$21</f>
        <v>Latifi</v>
      </c>
      <c r="CR152" s="30">
        <f>SUM((CL152/CL155)*100)</f>
        <v>20</v>
      </c>
      <c r="CS152" s="30">
        <f>SUM((CM152/CM155)*100)</f>
        <v>0</v>
      </c>
      <c r="CT152" s="30" t="e">
        <f>SUM((CN152/CN155)*100)</f>
        <v>#DIV/0!</v>
      </c>
      <c r="CV152" s="30"/>
      <c r="CW152" s="30"/>
      <c r="CX152" s="60" t="str">
        <f>$B$21</f>
        <v>Latifi</v>
      </c>
      <c r="CY152" s="30">
        <f t="shared" si="593"/>
        <v>17</v>
      </c>
      <c r="CZ152" s="30">
        <f t="shared" si="594"/>
        <v>0</v>
      </c>
      <c r="DA152" s="30">
        <f t="shared" si="595"/>
        <v>0</v>
      </c>
      <c r="DB152" s="30"/>
      <c r="DC152" s="72"/>
      <c r="DD152" s="60" t="str">
        <f>$B$21</f>
        <v>Latifi</v>
      </c>
      <c r="DE152" s="30">
        <f>SUM((CY152/CY155)*100)</f>
        <v>6.666666666666667</v>
      </c>
      <c r="DF152" s="30">
        <f>SUM((CZ152/CZ155)*100)</f>
        <v>0</v>
      </c>
      <c r="DG152" s="30">
        <f>SUM((DA152/DA155)*100)</f>
        <v>0</v>
      </c>
    </row>
    <row r="153" spans="4:111" ht="16.149999999999999" thickBot="1" x14ac:dyDescent="0.55000000000000004">
      <c r="D153" s="130"/>
      <c r="E153" s="74" t="s">
        <v>66</v>
      </c>
      <c r="F153" s="66" t="s">
        <v>67</v>
      </c>
      <c r="G153" s="67" t="s">
        <v>5</v>
      </c>
      <c r="H153" s="67" t="s">
        <v>67</v>
      </c>
      <c r="I153" s="67" t="s">
        <v>67</v>
      </c>
      <c r="J153" s="67" t="s">
        <v>67</v>
      </c>
      <c r="K153" s="67" t="s">
        <v>67</v>
      </c>
      <c r="L153" s="67" t="s">
        <v>67</v>
      </c>
      <c r="M153" s="67" t="s">
        <v>67</v>
      </c>
      <c r="N153" s="67" t="s">
        <v>67</v>
      </c>
      <c r="O153" s="67" t="s">
        <v>3</v>
      </c>
      <c r="P153" s="67" t="s">
        <v>67</v>
      </c>
      <c r="Q153" s="67" t="s">
        <v>67</v>
      </c>
      <c r="R153" s="67" t="s">
        <v>67</v>
      </c>
      <c r="S153" s="67" t="s">
        <v>67</v>
      </c>
      <c r="T153" s="67" t="s">
        <v>67</v>
      </c>
      <c r="U153" s="67" t="s">
        <v>67</v>
      </c>
      <c r="V153" s="68" t="s">
        <v>67</v>
      </c>
      <c r="AJ153" s="133"/>
      <c r="AK153" s="74" t="s">
        <v>66</v>
      </c>
      <c r="AL153" s="66" t="s">
        <v>67</v>
      </c>
      <c r="AM153" s="67" t="s">
        <v>35</v>
      </c>
      <c r="AN153" s="67" t="s">
        <v>67</v>
      </c>
      <c r="AO153" s="67" t="s">
        <v>67</v>
      </c>
      <c r="AP153" s="67" t="s">
        <v>67</v>
      </c>
      <c r="AQ153" s="67" t="s">
        <v>67</v>
      </c>
      <c r="AR153" s="67" t="s">
        <v>67</v>
      </c>
      <c r="AS153" s="67" t="s">
        <v>67</v>
      </c>
      <c r="AT153" s="67" t="s">
        <v>67</v>
      </c>
      <c r="AU153" s="67" t="s">
        <v>67</v>
      </c>
      <c r="AV153" s="67" t="s">
        <v>67</v>
      </c>
      <c r="AW153" s="67" t="s">
        <v>67</v>
      </c>
      <c r="AX153" s="67" t="s">
        <v>67</v>
      </c>
      <c r="AY153" s="67" t="s">
        <v>67</v>
      </c>
      <c r="AZ153" s="67" t="s">
        <v>20</v>
      </c>
      <c r="BA153" s="67" t="s">
        <v>67</v>
      </c>
      <c r="BB153" s="68" t="s">
        <v>67</v>
      </c>
      <c r="BP153" s="133"/>
      <c r="BQ153" s="74" t="s">
        <v>66</v>
      </c>
      <c r="BR153" s="66" t="s">
        <v>67</v>
      </c>
      <c r="BS153" s="67" t="s">
        <v>67</v>
      </c>
      <c r="BT153" s="67" t="s">
        <v>67</v>
      </c>
      <c r="BU153" s="67" t="s">
        <v>67</v>
      </c>
      <c r="BV153" s="67" t="s">
        <v>67</v>
      </c>
      <c r="BW153" s="67" t="s">
        <v>67</v>
      </c>
      <c r="BX153" s="67" t="s">
        <v>67</v>
      </c>
      <c r="BY153" s="67" t="s">
        <v>67</v>
      </c>
      <c r="BZ153" s="67" t="s">
        <v>67</v>
      </c>
      <c r="CA153" s="67" t="s">
        <v>67</v>
      </c>
      <c r="CB153" s="67" t="s">
        <v>67</v>
      </c>
      <c r="CC153" s="67" t="s">
        <v>67</v>
      </c>
      <c r="CD153" s="67" t="s">
        <v>67</v>
      </c>
      <c r="CE153" s="67" t="s">
        <v>67</v>
      </c>
      <c r="CF153" s="67" t="s">
        <v>67</v>
      </c>
      <c r="CG153" s="67" t="s">
        <v>67</v>
      </c>
      <c r="CH153" s="68" t="s">
        <v>67</v>
      </c>
    </row>
    <row r="154" spans="4:111" ht="16.149999999999999" thickBot="1" x14ac:dyDescent="0.55000000000000004">
      <c r="D154" s="130"/>
      <c r="E154" s="82" t="s">
        <v>58</v>
      </c>
      <c r="F154" s="72">
        <f>IF(F153="None",0,SUM(VLOOKUP($D$2,$D$2:$BL$18,MATCH(F153,$D$1:$BL$1,0),FALSE)))</f>
        <v>0</v>
      </c>
      <c r="G154" s="73">
        <f>IF(G153="None",0,SUM(VLOOKUP($D$3,$D$2:$BL$18,MATCH(G153,$D$1:$BL$1,0),FALSE)))</f>
        <v>33</v>
      </c>
      <c r="H154" s="73">
        <f>IF(H153="None",0,SUM(VLOOKUP($D$4,$D$2:$BL$18,MATCH(H153,$D$1:$BL$1,0),FALSE)))</f>
        <v>0</v>
      </c>
      <c r="I154" s="73">
        <f>IF(I153="None",0,SUM(VLOOKUP($D$5,$D$2:$BL$18,MATCH(I153,$D$1:$BL$1,0),FALSE)))</f>
        <v>0</v>
      </c>
      <c r="J154" s="73">
        <f>IF(J153="None",0,SUM(VLOOKUP($D$6,$D$2:$BL$18,MATCH(J153,$D$1:$BL$1,0),FALSE)))</f>
        <v>0</v>
      </c>
      <c r="K154" s="73">
        <f>IF(K153="None",0,SUM(VLOOKUP($D$7,$D$2:$BL$18,MATCH(K153,$D$1:$BL$1,0),FALSE)))</f>
        <v>0</v>
      </c>
      <c r="L154" s="73">
        <f>IF(L153="None",0,SUM(VLOOKUP($D$8,$D$2:$BL$18,MATCH(L153,$D$1:$BL$1,0),FALSE)))</f>
        <v>0</v>
      </c>
      <c r="M154" s="73">
        <f>IF(M153="None",0,SUM(VLOOKUP($D$9,$D$2:$BL$18,MATCH(M153,$D$1:$BL$1,0),FALSE)))</f>
        <v>0</v>
      </c>
      <c r="N154" s="73">
        <f>IF(N153="None",0,SUM(VLOOKUP($D$10,$D$2:$BL$18,MATCH(N153,$D$1:$BL$1,0),FALSE)))</f>
        <v>0</v>
      </c>
      <c r="O154" s="73">
        <f>IF(O153="None",0,SUM(VLOOKUP($D$11,$D$2:$BL$18,MATCH(O153,$D$1:$BL$1,0),FALSE)))</f>
        <v>42</v>
      </c>
      <c r="P154" s="73">
        <f>IF(P153="None",0,SUM(VLOOKUP($D$12,$D$2:$BL$18,MATCH(P153,$D$1:$BL$1,0),FALSE)))</f>
        <v>0</v>
      </c>
      <c r="Q154" s="73">
        <f>IF(Q153="None",0,SUM(VLOOKUP($D$13,$D$2:$BL$18,MATCH(Q153,$D$1:$BL$1,0),FALSE)))</f>
        <v>0</v>
      </c>
      <c r="R154" s="73">
        <f>IF(R153="None",0,SUM(VLOOKUP($D$14,$D$2:$BL$18,MATCH(R153,$D$1:$BL$1,0),FALSE)))</f>
        <v>0</v>
      </c>
      <c r="S154" s="73">
        <f>IF(S153="None",0,SUM(VLOOKUP($D$15,$D$2:$BL$18,MATCH(S153,$D$1:$BL$1,0),FALSE)))</f>
        <v>0</v>
      </c>
      <c r="T154" s="73">
        <f>IF(T153="None",0,SUM(VLOOKUP($D$16,$D$2:$BL$18,MATCH(T153,$D$1:$BL$1,0),FALSE)))</f>
        <v>0</v>
      </c>
      <c r="U154" s="73">
        <f>IF(U153="None",0,SUM(VLOOKUP($D$17,$D$2:$BL$18,MATCH(U153,$D$1:$BL$1,0),FALSE)))</f>
        <v>0</v>
      </c>
      <c r="V154" s="63">
        <f>IF(V153="None",0,SUM(VLOOKUP($D$18,$D$2:$BL$18,MATCH(V153,$D$1:$BL$1,0),FALSE)))</f>
        <v>0</v>
      </c>
      <c r="W154" s="74" t="s">
        <v>82</v>
      </c>
      <c r="X154" s="68">
        <f>COUNTIF(X133:X152,"&lt;&gt;0")-10</f>
        <v>1</v>
      </c>
      <c r="Y154" s="27" t="s">
        <v>82</v>
      </c>
      <c r="Z154" s="66">
        <f>COUNTIF(Z133:Z152,"&lt;&gt;0")</f>
        <v>13</v>
      </c>
      <c r="AA154" s="67">
        <f>COUNTIF(AA133:AA152,"&lt;&gt;0")</f>
        <v>5</v>
      </c>
      <c r="AB154" s="68">
        <f>COUNTIF(AB133:AB152,"&lt;&gt;0")</f>
        <v>2</v>
      </c>
      <c r="AJ154" s="133"/>
      <c r="AK154" s="82" t="s">
        <v>58</v>
      </c>
      <c r="AL154" s="72">
        <f>IF(AL153="None",0,SUM(VLOOKUP($D$2,$D$2:$BL$18,MATCH(AL153,$D$1:$BL$1,0),FALSE)))</f>
        <v>0</v>
      </c>
      <c r="AM154" s="73">
        <f>IF(AM153="None",0,SUM(VLOOKUP($D$3,$D$2:$BL$18,MATCH(AM153,$D$1:$BL$1,0),FALSE)))</f>
        <v>21</v>
      </c>
      <c r="AN154" s="73">
        <f>IF(AN153="None",0,SUM(VLOOKUP($D$4,$D$2:$BL$18,MATCH(AN153,$D$1:$BL$1,0),FALSE)))</f>
        <v>0</v>
      </c>
      <c r="AO154" s="73">
        <f>IF(AO153="None",0,SUM(VLOOKUP($D$5,$D$2:$BL$18,MATCH(AO153,$D$1:$BL$1,0),FALSE)))</f>
        <v>0</v>
      </c>
      <c r="AP154" s="73">
        <f>IF(AP153="None",0,SUM(VLOOKUP($D$6,$D$2:$BL$18,MATCH(AP153,$D$1:$BL$1,0),FALSE)))</f>
        <v>0</v>
      </c>
      <c r="AQ154" s="73">
        <f>IF(AQ153="None",0,SUM(VLOOKUP($D$7,$D$2:$BL$18,MATCH(AQ153,$D$1:$BL$1,0),FALSE)))</f>
        <v>0</v>
      </c>
      <c r="AR154" s="73">
        <f>IF(AR153="None",0,SUM(VLOOKUP($D$8,$D$2:$BL$18,MATCH(AR153,$D$1:$BL$1,0),FALSE)))</f>
        <v>0</v>
      </c>
      <c r="AS154" s="73">
        <f>IF(AS153="None",0,SUM(VLOOKUP($D$9,$D$2:$BL$18,MATCH(AS153,$D$1:$BL$1,0),FALSE)))</f>
        <v>0</v>
      </c>
      <c r="AT154" s="73">
        <f>IF(AT153="None",0,SUM(VLOOKUP($D$10,$D$2:$BL$18,MATCH(AT153,$D$1:$BL$1,0),FALSE)))</f>
        <v>0</v>
      </c>
      <c r="AU154" s="73">
        <f>IF(AU153="None",0,SUM(VLOOKUP($D$11,$D$2:$BL$18,MATCH(AU153,$D$1:$BL$1,0),FALSE)))</f>
        <v>0</v>
      </c>
      <c r="AV154" s="73">
        <f>IF(AV153="None",0,SUM(VLOOKUP($D$12,$D$2:$BL$18,MATCH(AV153,$D$1:$BL$1,0),FALSE)))</f>
        <v>0</v>
      </c>
      <c r="AW154" s="73">
        <f>IF(AW153="None",0,SUM(VLOOKUP($D$13,$D$2:$BL$18,MATCH(AW153,$D$1:$BL$1,0),FALSE)))</f>
        <v>0</v>
      </c>
      <c r="AX154" s="73">
        <f>IF(AX153="None",0,SUM(VLOOKUP($D$14,$D$2:$BL$18,MATCH(AX153,$D$1:$BL$1,0),FALSE)))</f>
        <v>0</v>
      </c>
      <c r="AY154" s="73">
        <f>IF(AY153="None",0,SUM(VLOOKUP($D$15,$D$2:$BL$18,MATCH(AY153,$D$1:$BL$1,0),FALSE)))</f>
        <v>0</v>
      </c>
      <c r="AZ154" s="73">
        <f>IF(AZ153="None",0,SUM(VLOOKUP($D$16,$D$2:$BL$18,MATCH(AZ153,$D$1:$BL$1,0),FALSE)))</f>
        <v>33</v>
      </c>
      <c r="BA154" s="73">
        <f>IF(BA153="None",0,SUM(VLOOKUP($D$17,$D$2:$BL$18,MATCH(BA153,$D$1:$BL$1,0),FALSE)))</f>
        <v>0</v>
      </c>
      <c r="BB154" s="63">
        <f>IF(BB153="None",0,SUM(VLOOKUP($D$18,$D$2:$BL$18,MATCH(BB153,$D$1:$BL$1,0),FALSE)))</f>
        <v>0</v>
      </c>
      <c r="BC154" s="1" t="s">
        <v>82</v>
      </c>
      <c r="BD154" s="68">
        <f>COUNTIF(BD133:BD152,"&lt;&gt;0")-10</f>
        <v>2</v>
      </c>
      <c r="BE154" s="27" t="s">
        <v>82</v>
      </c>
      <c r="BF154" s="66">
        <f>COUNTIF(BF133:BF152,"&lt;&gt;0")</f>
        <v>8</v>
      </c>
      <c r="BG154" s="67">
        <f>COUNTIF(BG133:BG152,"&lt;&gt;0")</f>
        <v>6</v>
      </c>
      <c r="BH154" s="68">
        <f>COUNTIF(BH133:BH152,"&lt;&gt;0")</f>
        <v>2</v>
      </c>
      <c r="BP154" s="133"/>
      <c r="BQ154" s="82" t="s">
        <v>58</v>
      </c>
      <c r="BR154" s="72">
        <f>IF(BR153="None",0,SUM(VLOOKUP($D$2,$D$2:$BL$18,MATCH(BR153,$D$1:$BL$1,0),FALSE)))</f>
        <v>0</v>
      </c>
      <c r="BS154" s="73">
        <f>IF(BS153="None",0,SUM(VLOOKUP($D$3,$D$2:$BL$18,MATCH(BS153,$D$1:$BL$1,0),FALSE)))</f>
        <v>0</v>
      </c>
      <c r="BT154" s="73">
        <f>IF(BT153="None",0,SUM(VLOOKUP($D$4,$D$2:$BL$18,MATCH(BT153,$D$1:$BL$1,0),FALSE)))</f>
        <v>0</v>
      </c>
      <c r="BU154" s="73">
        <f>IF(BU153="None",0,SUM(VLOOKUP($D$5,$D$2:$BL$18,MATCH(BU153,$D$1:$BL$1,0),FALSE)))</f>
        <v>0</v>
      </c>
      <c r="BV154" s="73">
        <f>IF(BV153="None",0,SUM(VLOOKUP($D$6,$D$2:$BL$18,MATCH(BV153,$D$1:$BL$1,0),FALSE)))</f>
        <v>0</v>
      </c>
      <c r="BW154" s="73">
        <f>IF(BW153="None",0,SUM(VLOOKUP($D$7,$D$2:$BL$18,MATCH(BW153,$D$1:$BL$1,0),FALSE)))</f>
        <v>0</v>
      </c>
      <c r="BX154" s="73">
        <f>IF(BX153="None",0,SUM(VLOOKUP($D$8,$D$2:$BL$18,MATCH(BX153,$D$1:$BL$1,0),FALSE)))</f>
        <v>0</v>
      </c>
      <c r="BY154" s="73">
        <f>IF(BY153="None",0,SUM(VLOOKUP($D$9,$D$2:$BL$18,MATCH(BY153,$D$1:$BL$1,0),FALSE)))</f>
        <v>0</v>
      </c>
      <c r="BZ154" s="73">
        <f>IF(BZ153="None",0,SUM(VLOOKUP($D$10,$D$2:$BL$18,MATCH(BZ153,$D$1:$BL$1,0),FALSE)))</f>
        <v>0</v>
      </c>
      <c r="CA154" s="73">
        <f>IF(CA153="None",0,SUM(VLOOKUP($D$11,$D$2:$BL$18,MATCH(CA153,$D$1:$BL$1,0),FALSE)))</f>
        <v>0</v>
      </c>
      <c r="CB154" s="73">
        <f>IF(CB153="None",0,SUM(VLOOKUP($D$12,$D$2:$BL$18,MATCH(CB153,$D$1:$BL$1,0),FALSE)))</f>
        <v>0</v>
      </c>
      <c r="CC154" s="73">
        <f>IF(CC153="None",0,SUM(VLOOKUP($D$13,$D$2:$BL$18,MATCH(CC153,$D$1:$BL$1,0),FALSE)))</f>
        <v>0</v>
      </c>
      <c r="CD154" s="73">
        <f>IF(CD153="None",0,SUM(VLOOKUP($D$14,$D$2:$BL$18,MATCH(CD153,$D$1:$BL$1,0),FALSE)))</f>
        <v>0</v>
      </c>
      <c r="CE154" s="73">
        <f>IF(CE153="None",0,SUM(VLOOKUP($D$15,$D$2:$BL$18,MATCH(CE153,$D$1:$BL$1,0),FALSE)))</f>
        <v>0</v>
      </c>
      <c r="CF154" s="73">
        <f>IF(CF153="None",0,SUM(VLOOKUP($D$16,$D$2:$BL$18,MATCH(CF153,$D$1:$BL$1,0),FALSE)))</f>
        <v>0</v>
      </c>
      <c r="CG154" s="73">
        <f>IF(CG153="None",0,SUM(VLOOKUP($D$17,$D$2:$BL$18,MATCH(CG153,$D$1:$BL$1,0),FALSE)))</f>
        <v>0</v>
      </c>
      <c r="CH154" s="63">
        <f>IF(CH153="None",0,SUM(VLOOKUP($D$18,$D$2:$BL$18,MATCH(CH153,$D$1:$BL$1,0),FALSE)))</f>
        <v>0</v>
      </c>
      <c r="CI154" s="1" t="s">
        <v>82</v>
      </c>
      <c r="CJ154" s="68">
        <f>COUNTIF(CJ133:CJ152,"&lt;&gt;0")-10</f>
        <v>2</v>
      </c>
      <c r="CK154" s="27" t="s">
        <v>82</v>
      </c>
      <c r="CL154" s="66">
        <f>COUNTIF(CL133:CL152,"&lt;&gt;0")</f>
        <v>9</v>
      </c>
      <c r="CM154" s="67">
        <f>COUNTIF(CM133:CM152,"&lt;&gt;0")</f>
        <v>2</v>
      </c>
      <c r="CN154" s="68">
        <f>COUNTIF(CN133:CN152,"&lt;&gt;0")</f>
        <v>0</v>
      </c>
      <c r="CV154" s="1" t="s">
        <v>82</v>
      </c>
      <c r="CW154" s="68">
        <f>COUNTIF(CW133:CW152,"&lt;&gt;0")-10</f>
        <v>5</v>
      </c>
      <c r="CX154" s="27" t="s">
        <v>82</v>
      </c>
      <c r="CY154" s="66">
        <f>COUNTIF(CY133:CY152,"&lt;&gt;0")</f>
        <v>18</v>
      </c>
      <c r="CZ154" s="67">
        <f>COUNTIF(CZ133:CZ152,"&lt;&gt;0")</f>
        <v>8</v>
      </c>
      <c r="DA154" s="68">
        <f>COUNTIF(DA133:DA152,"&lt;&gt;0")</f>
        <v>4</v>
      </c>
    </row>
    <row r="155" spans="4:111" ht="16.149999999999999" thickBot="1" x14ac:dyDescent="0.55000000000000004">
      <c r="D155" s="130"/>
      <c r="E155" s="74" t="s">
        <v>68</v>
      </c>
      <c r="F155" s="67">
        <v>0</v>
      </c>
      <c r="G155" s="67">
        <v>0</v>
      </c>
      <c r="H155" s="67">
        <v>0</v>
      </c>
      <c r="I155" s="67">
        <v>0</v>
      </c>
      <c r="J155" s="67">
        <v>1</v>
      </c>
      <c r="K155" s="67">
        <v>0</v>
      </c>
      <c r="L155" s="67">
        <v>0</v>
      </c>
      <c r="M155" s="67">
        <v>0</v>
      </c>
      <c r="N155" s="67">
        <v>0</v>
      </c>
      <c r="O155" s="67">
        <v>1</v>
      </c>
      <c r="P155" s="67">
        <v>0</v>
      </c>
      <c r="Q155" s="67">
        <v>0</v>
      </c>
      <c r="R155" s="67">
        <v>0</v>
      </c>
      <c r="S155" s="67">
        <v>0</v>
      </c>
      <c r="T155" s="67">
        <v>0</v>
      </c>
      <c r="U155" s="67">
        <v>0</v>
      </c>
      <c r="V155" s="68">
        <v>0</v>
      </c>
      <c r="W155" s="71" t="s">
        <v>0</v>
      </c>
      <c r="X155" s="63">
        <f>SUM(X133:X152)</f>
        <v>17</v>
      </c>
      <c r="Y155" s="61" t="s">
        <v>0</v>
      </c>
      <c r="Z155" s="72">
        <f>SUM(Z133:Z152)</f>
        <v>85</v>
      </c>
      <c r="AA155" s="73">
        <f>SUM(AA133:AA152)</f>
        <v>17</v>
      </c>
      <c r="AB155" s="63">
        <f>SUM(AB133:AB152)</f>
        <v>2</v>
      </c>
      <c r="AJ155" s="133"/>
      <c r="AK155" s="74" t="s">
        <v>68</v>
      </c>
      <c r="AL155" s="67">
        <v>0</v>
      </c>
      <c r="AM155" s="67">
        <v>0</v>
      </c>
      <c r="AN155" s="67">
        <v>0</v>
      </c>
      <c r="AO155" s="67">
        <v>0</v>
      </c>
      <c r="AP155" s="67">
        <v>0</v>
      </c>
      <c r="AQ155" s="67">
        <v>0</v>
      </c>
      <c r="AR155" s="67">
        <v>0</v>
      </c>
      <c r="AS155" s="67">
        <v>0</v>
      </c>
      <c r="AT155" s="67">
        <v>0</v>
      </c>
      <c r="AU155" s="67">
        <v>1</v>
      </c>
      <c r="AV155" s="67">
        <v>0</v>
      </c>
      <c r="AW155" s="67">
        <v>0</v>
      </c>
      <c r="AX155" s="67">
        <v>1</v>
      </c>
      <c r="AY155" s="67">
        <v>0</v>
      </c>
      <c r="AZ155" s="67">
        <v>0</v>
      </c>
      <c r="BA155" s="67">
        <v>0</v>
      </c>
      <c r="BB155" s="68">
        <v>0</v>
      </c>
      <c r="BC155" s="71" t="s">
        <v>0</v>
      </c>
      <c r="BD155" s="63">
        <f>SUM(BD133:BD152)</f>
        <v>17</v>
      </c>
      <c r="BE155" s="61" t="s">
        <v>0</v>
      </c>
      <c r="BF155" s="72">
        <f>SUM(BF133:BF152)</f>
        <v>85</v>
      </c>
      <c r="BG155" s="73">
        <f>SUM(BG133:BG152)</f>
        <v>17</v>
      </c>
      <c r="BH155" s="63">
        <f>SUM(BH133:BH152)</f>
        <v>2</v>
      </c>
      <c r="BP155" s="133"/>
      <c r="BQ155" s="74" t="s">
        <v>68</v>
      </c>
      <c r="BR155" s="67">
        <v>0</v>
      </c>
      <c r="BS155" s="67">
        <v>0</v>
      </c>
      <c r="BT155" s="67">
        <v>0</v>
      </c>
      <c r="BU155" s="67">
        <v>1</v>
      </c>
      <c r="BV155" s="67">
        <v>0</v>
      </c>
      <c r="BW155" s="67">
        <v>0</v>
      </c>
      <c r="BX155" s="67">
        <v>0</v>
      </c>
      <c r="BY155" s="67">
        <v>0</v>
      </c>
      <c r="BZ155" s="67">
        <v>0</v>
      </c>
      <c r="CA155" s="67">
        <v>0</v>
      </c>
      <c r="CB155" s="67">
        <v>0</v>
      </c>
      <c r="CC155" s="67">
        <v>0</v>
      </c>
      <c r="CD155" s="67">
        <v>0</v>
      </c>
      <c r="CE155" s="67">
        <v>0</v>
      </c>
      <c r="CF155" s="67">
        <v>0</v>
      </c>
      <c r="CG155" s="67">
        <v>0</v>
      </c>
      <c r="CH155" s="68">
        <v>0</v>
      </c>
      <c r="CI155" s="71" t="s">
        <v>0</v>
      </c>
      <c r="CJ155" s="63">
        <f>SUM(CJ133:CJ152)</f>
        <v>17</v>
      </c>
      <c r="CK155" s="61" t="s">
        <v>0</v>
      </c>
      <c r="CL155" s="72">
        <f>SUM(CL133:CL152)</f>
        <v>85</v>
      </c>
      <c r="CM155" s="73">
        <f>SUM(CM133:CM152)</f>
        <v>17</v>
      </c>
      <c r="CN155" s="63">
        <f>SUM(CN133:CN152)</f>
        <v>0</v>
      </c>
      <c r="CV155" s="71" t="s">
        <v>0</v>
      </c>
      <c r="CW155" s="63">
        <f>SUM(CW133:CW152)</f>
        <v>51</v>
      </c>
      <c r="CX155" s="61" t="s">
        <v>0</v>
      </c>
      <c r="CY155" s="72">
        <f>SUM(CY133:CY152)</f>
        <v>255</v>
      </c>
      <c r="CZ155" s="73">
        <f>SUM(CZ133:CZ152)</f>
        <v>51</v>
      </c>
      <c r="DA155" s="63">
        <f>SUM(DA133:DA152)</f>
        <v>4</v>
      </c>
    </row>
    <row r="156" spans="4:111" ht="16.149999999999999" thickBot="1" x14ac:dyDescent="0.55000000000000004">
      <c r="D156" s="130"/>
      <c r="E156" s="82" t="s">
        <v>58</v>
      </c>
      <c r="F156" s="73">
        <f t="shared" ref="F156" si="596">SUM(F155*-10)</f>
        <v>0</v>
      </c>
      <c r="G156" s="73">
        <f t="shared" ref="G156" si="597">SUM(G155*-10)</f>
        <v>0</v>
      </c>
      <c r="H156" s="73">
        <f t="shared" ref="H156" si="598">SUM(H155*-10)</f>
        <v>0</v>
      </c>
      <c r="I156" s="73">
        <f t="shared" ref="I156" si="599">SUM(I155*-10)</f>
        <v>0</v>
      </c>
      <c r="J156" s="73">
        <f t="shared" ref="J156" si="600">SUM(J155*-10)</f>
        <v>-10</v>
      </c>
      <c r="K156" s="73">
        <f t="shared" ref="K156" si="601">SUM(K155*-10)</f>
        <v>0</v>
      </c>
      <c r="L156" s="73">
        <f t="shared" ref="L156" si="602">SUM(L155*-10)</f>
        <v>0</v>
      </c>
      <c r="M156" s="73">
        <f t="shared" ref="M156" si="603">SUM(M155*-10)</f>
        <v>0</v>
      </c>
      <c r="N156" s="73">
        <f t="shared" ref="N156" si="604">SUM(N155*-10)</f>
        <v>0</v>
      </c>
      <c r="O156" s="73">
        <f t="shared" ref="O156" si="605">SUM(O155*-10)</f>
        <v>-10</v>
      </c>
      <c r="P156" s="73">
        <f t="shared" ref="P156" si="606">SUM(P155*-10)</f>
        <v>0</v>
      </c>
      <c r="Q156" s="73">
        <f t="shared" ref="Q156" si="607">SUM(Q155*-10)</f>
        <v>0</v>
      </c>
      <c r="R156" s="73">
        <f t="shared" ref="R156" si="608">SUM(R155*-10)</f>
        <v>0</v>
      </c>
      <c r="S156" s="73">
        <f t="shared" ref="S156" si="609">SUM(S155*-10)</f>
        <v>0</v>
      </c>
      <c r="T156" s="73">
        <f t="shared" ref="T156" si="610">SUM(T155*-10)</f>
        <v>0</v>
      </c>
      <c r="U156" s="73">
        <f t="shared" ref="U156" si="611">SUM(U155*-10)</f>
        <v>0</v>
      </c>
      <c r="V156" s="63">
        <f t="shared" ref="V156" si="612">SUM(V155*-10)</f>
        <v>0</v>
      </c>
      <c r="AJ156" s="133"/>
      <c r="AK156" s="82" t="s">
        <v>58</v>
      </c>
      <c r="AL156" s="73">
        <f t="shared" ref="AL156" si="613">SUM(AL155*-10)</f>
        <v>0</v>
      </c>
      <c r="AM156" s="73">
        <f t="shared" ref="AM156" si="614">SUM(AM155*-10)</f>
        <v>0</v>
      </c>
      <c r="AN156" s="73">
        <f t="shared" ref="AN156" si="615">SUM(AN155*-10)</f>
        <v>0</v>
      </c>
      <c r="AO156" s="73">
        <f t="shared" ref="AO156" si="616">SUM(AO155*-10)</f>
        <v>0</v>
      </c>
      <c r="AP156" s="73">
        <f t="shared" ref="AP156" si="617">SUM(AP155*-10)</f>
        <v>0</v>
      </c>
      <c r="AQ156" s="73">
        <f t="shared" ref="AQ156" si="618">SUM(AQ155*-10)</f>
        <v>0</v>
      </c>
      <c r="AR156" s="73">
        <f t="shared" ref="AR156" si="619">SUM(AR155*-10)</f>
        <v>0</v>
      </c>
      <c r="AS156" s="73">
        <f t="shared" ref="AS156" si="620">SUM(AS155*-10)</f>
        <v>0</v>
      </c>
      <c r="AT156" s="73">
        <f t="shared" ref="AT156" si="621">SUM(AT155*-10)</f>
        <v>0</v>
      </c>
      <c r="AU156" s="73">
        <f t="shared" ref="AU156" si="622">SUM(AU155*-10)</f>
        <v>-10</v>
      </c>
      <c r="AV156" s="73">
        <f t="shared" ref="AV156" si="623">SUM(AV155*-10)</f>
        <v>0</v>
      </c>
      <c r="AW156" s="73">
        <f t="shared" ref="AW156" si="624">SUM(AW155*-10)</f>
        <v>0</v>
      </c>
      <c r="AX156" s="73">
        <f t="shared" ref="AX156" si="625">SUM(AX155*-10)</f>
        <v>-10</v>
      </c>
      <c r="AY156" s="73">
        <f t="shared" ref="AY156" si="626">SUM(AY155*-10)</f>
        <v>0</v>
      </c>
      <c r="AZ156" s="73">
        <f t="shared" ref="AZ156" si="627">SUM(AZ155*-10)</f>
        <v>0</v>
      </c>
      <c r="BA156" s="73">
        <f t="shared" ref="BA156" si="628">SUM(BA155*-10)</f>
        <v>0</v>
      </c>
      <c r="BB156" s="63">
        <f t="shared" ref="BB156" si="629">SUM(BB155*-10)</f>
        <v>0</v>
      </c>
      <c r="BP156" s="133"/>
      <c r="BQ156" s="82" t="s">
        <v>58</v>
      </c>
      <c r="BR156" s="73">
        <f t="shared" ref="BR156" si="630">SUM(BR155*-10)</f>
        <v>0</v>
      </c>
      <c r="BS156" s="73">
        <f t="shared" ref="BS156" si="631">SUM(BS155*-10)</f>
        <v>0</v>
      </c>
      <c r="BT156" s="73">
        <f t="shared" ref="BT156" si="632">SUM(BT155*-10)</f>
        <v>0</v>
      </c>
      <c r="BU156" s="73">
        <f t="shared" ref="BU156" si="633">SUM(BU155*-10)</f>
        <v>-10</v>
      </c>
      <c r="BV156" s="73">
        <f t="shared" ref="BV156" si="634">SUM(BV155*-10)</f>
        <v>0</v>
      </c>
      <c r="BW156" s="73">
        <f t="shared" ref="BW156" si="635">SUM(BW155*-10)</f>
        <v>0</v>
      </c>
      <c r="BX156" s="73">
        <f t="shared" ref="BX156" si="636">SUM(BX155*-10)</f>
        <v>0</v>
      </c>
      <c r="BY156" s="73">
        <f t="shared" ref="BY156" si="637">SUM(BY155*-10)</f>
        <v>0</v>
      </c>
      <c r="BZ156" s="73">
        <f t="shared" ref="BZ156" si="638">SUM(BZ155*-10)</f>
        <v>0</v>
      </c>
      <c r="CA156" s="73">
        <f t="shared" ref="CA156" si="639">SUM(CA155*-10)</f>
        <v>0</v>
      </c>
      <c r="CB156" s="73">
        <f t="shared" ref="CB156" si="640">SUM(CB155*-10)</f>
        <v>0</v>
      </c>
      <c r="CC156" s="73">
        <f t="shared" ref="CC156" si="641">SUM(CC155*-10)</f>
        <v>0</v>
      </c>
      <c r="CD156" s="73">
        <f t="shared" ref="CD156" si="642">SUM(CD155*-10)</f>
        <v>0</v>
      </c>
      <c r="CE156" s="73">
        <f t="shared" ref="CE156" si="643">SUM(CE155*-10)</f>
        <v>0</v>
      </c>
      <c r="CF156" s="73">
        <f t="shared" ref="CF156" si="644">SUM(CF155*-10)</f>
        <v>0</v>
      </c>
      <c r="CG156" s="73">
        <f t="shared" ref="CG156" si="645">SUM(CG155*-10)</f>
        <v>0</v>
      </c>
      <c r="CH156" s="63">
        <f t="shared" ref="CH156" si="646">SUM(CH155*-10)</f>
        <v>0</v>
      </c>
    </row>
    <row r="157" spans="4:111" ht="16.149999999999999" thickBot="1" x14ac:dyDescent="0.55000000000000004">
      <c r="D157" s="130"/>
      <c r="E157" s="74" t="s">
        <v>69</v>
      </c>
      <c r="F157" s="67">
        <f t="shared" ref="F157:V157" si="647">SUM(F134+F137+F140+F143+F146+F149+F152+(2*F154)+F156)</f>
        <v>109</v>
      </c>
      <c r="G157" s="67">
        <f t="shared" si="647"/>
        <v>250</v>
      </c>
      <c r="H157" s="67">
        <f t="shared" si="647"/>
        <v>157</v>
      </c>
      <c r="I157" s="67">
        <f t="shared" si="647"/>
        <v>86</v>
      </c>
      <c r="J157" s="67">
        <f t="shared" si="647"/>
        <v>175</v>
      </c>
      <c r="K157" s="67">
        <f t="shared" si="647"/>
        <v>222</v>
      </c>
      <c r="L157" s="67">
        <f t="shared" si="647"/>
        <v>171</v>
      </c>
      <c r="M157" s="67">
        <f t="shared" si="647"/>
        <v>167</v>
      </c>
      <c r="N157" s="67">
        <f t="shared" si="647"/>
        <v>212</v>
      </c>
      <c r="O157" s="67">
        <f t="shared" si="647"/>
        <v>235</v>
      </c>
      <c r="P157" s="67">
        <f t="shared" si="647"/>
        <v>129</v>
      </c>
      <c r="Q157" s="67">
        <f t="shared" si="647"/>
        <v>204</v>
      </c>
      <c r="R157" s="67">
        <f t="shared" si="647"/>
        <v>163</v>
      </c>
      <c r="S157" s="67">
        <f t="shared" si="647"/>
        <v>204</v>
      </c>
      <c r="T157" s="67">
        <f t="shared" si="647"/>
        <v>154</v>
      </c>
      <c r="U157" s="67">
        <f t="shared" si="647"/>
        <v>169</v>
      </c>
      <c r="V157" s="68">
        <f t="shared" si="647"/>
        <v>172</v>
      </c>
      <c r="AJ157" s="133"/>
      <c r="AK157" s="74" t="s">
        <v>69</v>
      </c>
      <c r="AL157" s="67">
        <f t="shared" ref="AL157:BB157" si="648">SUM(AL134+AL137+AL140+AL143+AL146+AL149+AL152+(2*AL154)+AL156)</f>
        <v>106</v>
      </c>
      <c r="AM157" s="67">
        <f t="shared" si="648"/>
        <v>202</v>
      </c>
      <c r="AN157" s="67">
        <f t="shared" si="648"/>
        <v>83</v>
      </c>
      <c r="AO157" s="67">
        <f t="shared" si="648"/>
        <v>46</v>
      </c>
      <c r="AP157" s="67">
        <f t="shared" si="648"/>
        <v>101</v>
      </c>
      <c r="AQ157" s="67">
        <f t="shared" si="648"/>
        <v>177</v>
      </c>
      <c r="AR157" s="67">
        <f t="shared" si="648"/>
        <v>112</v>
      </c>
      <c r="AS157" s="67">
        <f t="shared" si="648"/>
        <v>202</v>
      </c>
      <c r="AT157" s="67">
        <f t="shared" si="648"/>
        <v>115</v>
      </c>
      <c r="AU157" s="67">
        <f t="shared" si="648"/>
        <v>55</v>
      </c>
      <c r="AV157" s="67">
        <f t="shared" si="648"/>
        <v>224</v>
      </c>
      <c r="AW157" s="67">
        <f t="shared" si="648"/>
        <v>120</v>
      </c>
      <c r="AX157" s="67">
        <f t="shared" si="648"/>
        <v>76</v>
      </c>
      <c r="AY157" s="67">
        <f t="shared" si="648"/>
        <v>136</v>
      </c>
      <c r="AZ157" s="67">
        <f t="shared" si="648"/>
        <v>140</v>
      </c>
      <c r="BA157" s="67">
        <f t="shared" si="648"/>
        <v>263</v>
      </c>
      <c r="BB157" s="68">
        <f t="shared" si="648"/>
        <v>83</v>
      </c>
      <c r="BP157" s="133"/>
      <c r="BQ157" s="74" t="s">
        <v>69</v>
      </c>
      <c r="BR157" s="67">
        <f t="shared" ref="BR157:CH157" si="649">SUM(BR134+BR137+BR140+BR143+BR146+BR149+BR152+(2*BR154)+BR156)</f>
        <v>8</v>
      </c>
      <c r="BS157" s="67">
        <f t="shared" si="649"/>
        <v>64</v>
      </c>
      <c r="BT157" s="67">
        <f t="shared" si="649"/>
        <v>66</v>
      </c>
      <c r="BU157" s="67">
        <f t="shared" si="649"/>
        <v>61</v>
      </c>
      <c r="BV157" s="67">
        <f t="shared" si="649"/>
        <v>18</v>
      </c>
      <c r="BW157" s="67">
        <f t="shared" si="649"/>
        <v>38</v>
      </c>
      <c r="BX157" s="67">
        <f t="shared" si="649"/>
        <v>55</v>
      </c>
      <c r="BY157" s="67">
        <f t="shared" si="649"/>
        <v>54</v>
      </c>
      <c r="BZ157" s="67">
        <f t="shared" si="649"/>
        <v>42</v>
      </c>
      <c r="CA157" s="67">
        <f t="shared" si="649"/>
        <v>71</v>
      </c>
      <c r="CB157" s="67">
        <f t="shared" si="649"/>
        <v>64</v>
      </c>
      <c r="CC157" s="67">
        <f t="shared" si="649"/>
        <v>57</v>
      </c>
      <c r="CD157" s="67">
        <f t="shared" si="649"/>
        <v>14</v>
      </c>
      <c r="CE157" s="67">
        <f t="shared" si="649"/>
        <v>-7</v>
      </c>
      <c r="CF157" s="67">
        <f t="shared" si="649"/>
        <v>51</v>
      </c>
      <c r="CG157" s="67">
        <f t="shared" si="649"/>
        <v>32</v>
      </c>
      <c r="CH157" s="68">
        <f t="shared" si="649"/>
        <v>46</v>
      </c>
      <c r="CI157" s="64" t="s">
        <v>54</v>
      </c>
      <c r="CJ157" s="27" t="str">
        <f>$D$2</f>
        <v>Austria</v>
      </c>
      <c r="CK157" s="80" t="str">
        <f>$D$3</f>
        <v>Styria</v>
      </c>
      <c r="CL157" s="80" t="str">
        <f>$D$4</f>
        <v>Hungary</v>
      </c>
      <c r="CM157" s="80" t="str">
        <f>$D$5</f>
        <v>Great Britain</v>
      </c>
      <c r="CN157" s="80" t="str">
        <f>$D$6</f>
        <v>70th Anniversary</v>
      </c>
      <c r="CO157" s="80" t="str">
        <f>$D$7</f>
        <v>Spain</v>
      </c>
      <c r="CP157" s="80" t="str">
        <f>$D$8</f>
        <v>Belgium</v>
      </c>
      <c r="CQ157" s="80" t="str">
        <f>$D$9</f>
        <v>Monza</v>
      </c>
      <c r="CR157" s="80" t="str">
        <f>$D$10</f>
        <v>Tuscany</v>
      </c>
      <c r="CS157" s="80" t="str">
        <f>$D$11</f>
        <v>Russia</v>
      </c>
      <c r="CT157" s="80" t="str">
        <f>$D$12</f>
        <v>Eifel</v>
      </c>
      <c r="CU157" s="80" t="str">
        <f>$D$13</f>
        <v>Portugal</v>
      </c>
      <c r="CV157" s="80" t="str">
        <f>$D$14</f>
        <v>Romagna</v>
      </c>
      <c r="CW157" s="80" t="str">
        <f>$D$15</f>
        <v>Turkey</v>
      </c>
      <c r="CX157" s="80" t="str">
        <f>$D$16</f>
        <v>Bahrain</v>
      </c>
      <c r="CY157" s="80" t="str">
        <f>$D$17</f>
        <v>Sakhir</v>
      </c>
      <c r="CZ157" s="74" t="str">
        <f>$D$18</f>
        <v>Abu Dhabi</v>
      </c>
    </row>
    <row r="158" spans="4:111" ht="16.149999999999999" thickBot="1" x14ac:dyDescent="0.55000000000000004">
      <c r="D158" s="131"/>
      <c r="E158" s="82" t="s">
        <v>70</v>
      </c>
      <c r="F158" s="73">
        <f>F157</f>
        <v>109</v>
      </c>
      <c r="G158" s="73">
        <f>SUM(F158+G157)</f>
        <v>359</v>
      </c>
      <c r="H158" s="73">
        <f t="shared" ref="H158" si="650">SUM(G158+H157)</f>
        <v>516</v>
      </c>
      <c r="I158" s="73">
        <f t="shared" ref="I158" si="651">SUM(H158+I157)</f>
        <v>602</v>
      </c>
      <c r="J158" s="73">
        <f t="shared" ref="J158" si="652">SUM(I158+J157)</f>
        <v>777</v>
      </c>
      <c r="K158" s="73">
        <f t="shared" ref="K158" si="653">SUM(J158+K157)</f>
        <v>999</v>
      </c>
      <c r="L158" s="73">
        <f t="shared" ref="L158" si="654">SUM(K158+L157)</f>
        <v>1170</v>
      </c>
      <c r="M158" s="73">
        <f t="shared" ref="M158" si="655">SUM(L158+M157)</f>
        <v>1337</v>
      </c>
      <c r="N158" s="73">
        <f t="shared" ref="N158" si="656">SUM(M158+N157)</f>
        <v>1549</v>
      </c>
      <c r="O158" s="73">
        <f t="shared" ref="O158" si="657">SUM(N158+O157)</f>
        <v>1784</v>
      </c>
      <c r="P158" s="73">
        <f t="shared" ref="P158" si="658">SUM(O158+P157)</f>
        <v>1913</v>
      </c>
      <c r="Q158" s="73">
        <f t="shared" ref="Q158" si="659">SUM(P158+Q157)</f>
        <v>2117</v>
      </c>
      <c r="R158" s="73">
        <f t="shared" ref="R158" si="660">SUM(Q158+R157)</f>
        <v>2280</v>
      </c>
      <c r="S158" s="73">
        <f t="shared" ref="S158" si="661">SUM(R158+S157)</f>
        <v>2484</v>
      </c>
      <c r="T158" s="73">
        <f t="shared" ref="T158" si="662">SUM(S158+T157)</f>
        <v>2638</v>
      </c>
      <c r="U158" s="73">
        <f t="shared" ref="U158" si="663">SUM(T158+U157)</f>
        <v>2807</v>
      </c>
      <c r="V158" s="63">
        <f t="shared" ref="V158" si="664">SUM(U158+V157)</f>
        <v>2979</v>
      </c>
      <c r="AJ158" s="134"/>
      <c r="AK158" s="82" t="s">
        <v>70</v>
      </c>
      <c r="AL158" s="73">
        <f>AL157</f>
        <v>106</v>
      </c>
      <c r="AM158" s="73">
        <f>SUM(AL158+AM157)</f>
        <v>308</v>
      </c>
      <c r="AN158" s="73">
        <f t="shared" ref="AN158" si="665">SUM(AM158+AN157)</f>
        <v>391</v>
      </c>
      <c r="AO158" s="73">
        <f t="shared" ref="AO158" si="666">SUM(AN158+AO157)</f>
        <v>437</v>
      </c>
      <c r="AP158" s="73">
        <f t="shared" ref="AP158" si="667">SUM(AO158+AP157)</f>
        <v>538</v>
      </c>
      <c r="AQ158" s="73">
        <f t="shared" ref="AQ158" si="668">SUM(AP158+AQ157)</f>
        <v>715</v>
      </c>
      <c r="AR158" s="73">
        <f t="shared" ref="AR158" si="669">SUM(AQ158+AR157)</f>
        <v>827</v>
      </c>
      <c r="AS158" s="73">
        <f t="shared" ref="AS158" si="670">SUM(AR158+AS157)</f>
        <v>1029</v>
      </c>
      <c r="AT158" s="73">
        <f t="shared" ref="AT158" si="671">SUM(AS158+AT157)</f>
        <v>1144</v>
      </c>
      <c r="AU158" s="73">
        <f t="shared" ref="AU158" si="672">SUM(AT158+AU157)</f>
        <v>1199</v>
      </c>
      <c r="AV158" s="73">
        <f t="shared" ref="AV158" si="673">SUM(AU158+AV157)</f>
        <v>1423</v>
      </c>
      <c r="AW158" s="73">
        <f t="shared" ref="AW158" si="674">SUM(AV158+AW157)</f>
        <v>1543</v>
      </c>
      <c r="AX158" s="73">
        <f t="shared" ref="AX158" si="675">SUM(AW158+AX157)</f>
        <v>1619</v>
      </c>
      <c r="AY158" s="73">
        <f t="shared" ref="AY158" si="676">SUM(AX158+AY157)</f>
        <v>1755</v>
      </c>
      <c r="AZ158" s="73">
        <f t="shared" ref="AZ158" si="677">SUM(AY158+AZ157)</f>
        <v>1895</v>
      </c>
      <c r="BA158" s="73">
        <f t="shared" ref="BA158" si="678">SUM(AZ158+BA157)</f>
        <v>2158</v>
      </c>
      <c r="BB158" s="63">
        <f t="shared" ref="BB158" si="679">SUM(BA158+BB157)</f>
        <v>2241</v>
      </c>
      <c r="BP158" s="134"/>
      <c r="BQ158" s="82" t="s">
        <v>70</v>
      </c>
      <c r="BR158" s="73">
        <f>BR157</f>
        <v>8</v>
      </c>
      <c r="BS158" s="73">
        <f>SUM(BR158+BS157)</f>
        <v>72</v>
      </c>
      <c r="BT158" s="73">
        <f t="shared" ref="BT158" si="680">SUM(BS158+BT157)</f>
        <v>138</v>
      </c>
      <c r="BU158" s="73">
        <f t="shared" ref="BU158" si="681">SUM(BT158+BU157)</f>
        <v>199</v>
      </c>
      <c r="BV158" s="73">
        <f t="shared" ref="BV158" si="682">SUM(BU158+BV157)</f>
        <v>217</v>
      </c>
      <c r="BW158" s="73">
        <f t="shared" ref="BW158" si="683">SUM(BV158+BW157)</f>
        <v>255</v>
      </c>
      <c r="BX158" s="73">
        <f t="shared" ref="BX158" si="684">SUM(BW158+BX157)</f>
        <v>310</v>
      </c>
      <c r="BY158" s="73">
        <f t="shared" ref="BY158" si="685">SUM(BX158+BY157)</f>
        <v>364</v>
      </c>
      <c r="BZ158" s="73">
        <f t="shared" ref="BZ158" si="686">SUM(BY158+BZ157)</f>
        <v>406</v>
      </c>
      <c r="CA158" s="73">
        <f t="shared" ref="CA158" si="687">SUM(BZ158+CA157)</f>
        <v>477</v>
      </c>
      <c r="CB158" s="73">
        <f t="shared" ref="CB158" si="688">SUM(CA158+CB157)</f>
        <v>541</v>
      </c>
      <c r="CC158" s="73">
        <f t="shared" ref="CC158" si="689">SUM(CB158+CC157)</f>
        <v>598</v>
      </c>
      <c r="CD158" s="73">
        <f t="shared" ref="CD158" si="690">SUM(CC158+CD157)</f>
        <v>612</v>
      </c>
      <c r="CE158" s="73">
        <f t="shared" ref="CE158" si="691">SUM(CD158+CE157)</f>
        <v>605</v>
      </c>
      <c r="CF158" s="73">
        <f t="shared" ref="CF158" si="692">SUM(CE158+CF157)</f>
        <v>656</v>
      </c>
      <c r="CG158" s="73">
        <f t="shared" ref="CG158" si="693">SUM(CF158+CG157)</f>
        <v>688</v>
      </c>
      <c r="CH158" s="63">
        <f t="shared" ref="CH158" si="694">SUM(CG158+CH157)</f>
        <v>734</v>
      </c>
      <c r="CI158" s="108" t="str">
        <f>$D133</f>
        <v>James Reckitt</v>
      </c>
      <c r="CJ158" s="106" t="s">
        <v>85</v>
      </c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8"/>
    </row>
    <row r="159" spans="4:111" ht="16.149999999999999" thickBot="1" x14ac:dyDescent="0.55000000000000004">
      <c r="D159" s="131"/>
      <c r="E159" s="74" t="s">
        <v>71</v>
      </c>
      <c r="F159" s="67">
        <f>SUM(F157/6)</f>
        <v>18.166666666666668</v>
      </c>
      <c r="G159" s="67">
        <f t="shared" ref="G159:V159" si="695">SUM(G157/6)</f>
        <v>41.666666666666664</v>
      </c>
      <c r="H159" s="67">
        <f t="shared" si="695"/>
        <v>26.166666666666668</v>
      </c>
      <c r="I159" s="67">
        <f t="shared" si="695"/>
        <v>14.333333333333334</v>
      </c>
      <c r="J159" s="67">
        <f t="shared" si="695"/>
        <v>29.166666666666668</v>
      </c>
      <c r="K159" s="67">
        <f t="shared" si="695"/>
        <v>37</v>
      </c>
      <c r="L159" s="67">
        <f t="shared" si="695"/>
        <v>28.5</v>
      </c>
      <c r="M159" s="67">
        <f t="shared" si="695"/>
        <v>27.833333333333332</v>
      </c>
      <c r="N159" s="67">
        <f t="shared" si="695"/>
        <v>35.333333333333336</v>
      </c>
      <c r="O159" s="67">
        <f t="shared" si="695"/>
        <v>39.166666666666664</v>
      </c>
      <c r="P159" s="67">
        <f t="shared" si="695"/>
        <v>21.5</v>
      </c>
      <c r="Q159" s="67">
        <f t="shared" si="695"/>
        <v>34</v>
      </c>
      <c r="R159" s="67">
        <f t="shared" si="695"/>
        <v>27.166666666666668</v>
      </c>
      <c r="S159" s="67">
        <f t="shared" si="695"/>
        <v>34</v>
      </c>
      <c r="T159" s="67">
        <f t="shared" si="695"/>
        <v>25.666666666666668</v>
      </c>
      <c r="U159" s="67">
        <f t="shared" si="695"/>
        <v>28.166666666666668</v>
      </c>
      <c r="V159" s="68">
        <f t="shared" si="695"/>
        <v>28.666666666666668</v>
      </c>
      <c r="AJ159" s="134"/>
      <c r="AK159" s="74" t="s">
        <v>71</v>
      </c>
      <c r="AL159" s="67">
        <f>SUM(AL157/6)</f>
        <v>17.666666666666668</v>
      </c>
      <c r="AM159" s="67">
        <f t="shared" ref="AM159:BB159" si="696">SUM(AM157/6)</f>
        <v>33.666666666666664</v>
      </c>
      <c r="AN159" s="67">
        <f t="shared" si="696"/>
        <v>13.833333333333334</v>
      </c>
      <c r="AO159" s="67">
        <f t="shared" si="696"/>
        <v>7.666666666666667</v>
      </c>
      <c r="AP159" s="67">
        <f t="shared" si="696"/>
        <v>16.833333333333332</v>
      </c>
      <c r="AQ159" s="67">
        <f t="shared" si="696"/>
        <v>29.5</v>
      </c>
      <c r="AR159" s="67">
        <f t="shared" si="696"/>
        <v>18.666666666666668</v>
      </c>
      <c r="AS159" s="67">
        <f t="shared" si="696"/>
        <v>33.666666666666664</v>
      </c>
      <c r="AT159" s="67">
        <f t="shared" si="696"/>
        <v>19.166666666666668</v>
      </c>
      <c r="AU159" s="67">
        <f t="shared" si="696"/>
        <v>9.1666666666666661</v>
      </c>
      <c r="AV159" s="67">
        <f t="shared" si="696"/>
        <v>37.333333333333336</v>
      </c>
      <c r="AW159" s="67">
        <f t="shared" si="696"/>
        <v>20</v>
      </c>
      <c r="AX159" s="67">
        <f t="shared" si="696"/>
        <v>12.666666666666666</v>
      </c>
      <c r="AY159" s="67">
        <f t="shared" si="696"/>
        <v>22.666666666666668</v>
      </c>
      <c r="AZ159" s="67">
        <f t="shared" si="696"/>
        <v>23.333333333333332</v>
      </c>
      <c r="BA159" s="67">
        <f t="shared" si="696"/>
        <v>43.833333333333336</v>
      </c>
      <c r="BB159" s="68">
        <f t="shared" si="696"/>
        <v>13.833333333333334</v>
      </c>
      <c r="BP159" s="134"/>
      <c r="BQ159" s="74" t="s">
        <v>71</v>
      </c>
      <c r="BR159" s="67">
        <f>SUM(BR157/6)</f>
        <v>1.3333333333333333</v>
      </c>
      <c r="BS159" s="67">
        <f t="shared" ref="BS159:CH159" si="697">SUM(BS157/6)</f>
        <v>10.666666666666666</v>
      </c>
      <c r="BT159" s="67">
        <f t="shared" si="697"/>
        <v>11</v>
      </c>
      <c r="BU159" s="67">
        <f t="shared" si="697"/>
        <v>10.166666666666666</v>
      </c>
      <c r="BV159" s="67">
        <f t="shared" si="697"/>
        <v>3</v>
      </c>
      <c r="BW159" s="67">
        <f t="shared" si="697"/>
        <v>6.333333333333333</v>
      </c>
      <c r="BX159" s="67">
        <f t="shared" si="697"/>
        <v>9.1666666666666661</v>
      </c>
      <c r="BY159" s="67">
        <f t="shared" si="697"/>
        <v>9</v>
      </c>
      <c r="BZ159" s="67">
        <f t="shared" si="697"/>
        <v>7</v>
      </c>
      <c r="CA159" s="67">
        <f t="shared" si="697"/>
        <v>11.833333333333334</v>
      </c>
      <c r="CB159" s="67">
        <f t="shared" si="697"/>
        <v>10.666666666666666</v>
      </c>
      <c r="CC159" s="67">
        <f t="shared" si="697"/>
        <v>9.5</v>
      </c>
      <c r="CD159" s="67">
        <f t="shared" si="697"/>
        <v>2.3333333333333335</v>
      </c>
      <c r="CE159" s="67">
        <f t="shared" si="697"/>
        <v>-1.1666666666666667</v>
      </c>
      <c r="CF159" s="67">
        <f t="shared" si="697"/>
        <v>8.5</v>
      </c>
      <c r="CG159" s="67">
        <f t="shared" si="697"/>
        <v>5.333333333333333</v>
      </c>
      <c r="CH159" s="68">
        <f t="shared" si="697"/>
        <v>7.666666666666667</v>
      </c>
      <c r="CI159" s="109" t="s">
        <v>126</v>
      </c>
      <c r="CJ159" s="72">
        <f>AVERAGE(CJ161,CJ163,CJ165)</f>
        <v>74.333333333333329</v>
      </c>
      <c r="CK159" s="73">
        <f t="shared" ref="CK159:CZ159" si="698">AVERAGE(CK161,CK163,CK165)</f>
        <v>246.33333333333334</v>
      </c>
      <c r="CL159" s="73">
        <f t="shared" si="698"/>
        <v>348.33333333333331</v>
      </c>
      <c r="CM159" s="73">
        <f t="shared" si="698"/>
        <v>412.66666666666669</v>
      </c>
      <c r="CN159" s="73">
        <f t="shared" si="698"/>
        <v>510.66666666666669</v>
      </c>
      <c r="CO159" s="73">
        <f t="shared" si="698"/>
        <v>656.33333333333337</v>
      </c>
      <c r="CP159" s="73">
        <f t="shared" si="698"/>
        <v>769</v>
      </c>
      <c r="CQ159" s="73">
        <f t="shared" si="698"/>
        <v>910</v>
      </c>
      <c r="CR159" s="73">
        <f t="shared" si="698"/>
        <v>1033</v>
      </c>
      <c r="CS159" s="73">
        <f t="shared" si="698"/>
        <v>1153.3333333333333</v>
      </c>
      <c r="CT159" s="73">
        <f t="shared" si="698"/>
        <v>1292.3333333333333</v>
      </c>
      <c r="CU159" s="73">
        <f t="shared" si="698"/>
        <v>1419.3333333333333</v>
      </c>
      <c r="CV159" s="73">
        <f t="shared" si="698"/>
        <v>1503.6666666666667</v>
      </c>
      <c r="CW159" s="73">
        <f t="shared" si="698"/>
        <v>1614.6666666666667</v>
      </c>
      <c r="CX159" s="73">
        <f t="shared" si="698"/>
        <v>1729.6666666666667</v>
      </c>
      <c r="CY159" s="73">
        <f t="shared" si="698"/>
        <v>1884.3333333333333</v>
      </c>
      <c r="CZ159" s="63">
        <f t="shared" si="698"/>
        <v>1984.6666666666667</v>
      </c>
    </row>
    <row r="160" spans="4:111" ht="15.75" x14ac:dyDescent="0.5">
      <c r="D160" s="131"/>
      <c r="E160" s="81" t="s">
        <v>72</v>
      </c>
      <c r="F160" s="26">
        <f>SUM(F158/1)</f>
        <v>109</v>
      </c>
      <c r="G160" s="26">
        <f>SUM(G158/2)</f>
        <v>179.5</v>
      </c>
      <c r="H160" s="26">
        <f>SUM(H158/3)</f>
        <v>172</v>
      </c>
      <c r="I160" s="26">
        <f>SUM(I158/4)</f>
        <v>150.5</v>
      </c>
      <c r="J160" s="26">
        <f>SUM(J158/5)</f>
        <v>155.4</v>
      </c>
      <c r="K160" s="26">
        <f>SUM(K158/6)</f>
        <v>166.5</v>
      </c>
      <c r="L160" s="26">
        <f>SUM(L158/7)</f>
        <v>167.14285714285714</v>
      </c>
      <c r="M160" s="26">
        <f>SUM(M158/8)</f>
        <v>167.125</v>
      </c>
      <c r="N160" s="26">
        <f>SUM(N158/9)</f>
        <v>172.11111111111111</v>
      </c>
      <c r="O160" s="26">
        <f>SUM(O158/10)</f>
        <v>178.4</v>
      </c>
      <c r="P160" s="26">
        <f>SUM(P158/11)</f>
        <v>173.90909090909091</v>
      </c>
      <c r="Q160" s="26">
        <f>SUM(Q158/12)</f>
        <v>176.41666666666666</v>
      </c>
      <c r="R160" s="26">
        <f>SUM(R158/13)</f>
        <v>175.38461538461539</v>
      </c>
      <c r="S160" s="26">
        <f>SUM(S158/14)</f>
        <v>177.42857142857142</v>
      </c>
      <c r="T160" s="26">
        <f>SUM(T158/15)</f>
        <v>175.86666666666667</v>
      </c>
      <c r="U160" s="26">
        <f>SUM(U158/16)</f>
        <v>175.4375</v>
      </c>
      <c r="V160" s="29">
        <f>SUM(V158/17)</f>
        <v>175.23529411764707</v>
      </c>
      <c r="AJ160" s="134"/>
      <c r="AK160" s="81" t="s">
        <v>72</v>
      </c>
      <c r="AL160" s="26">
        <f>SUM(AL158/1)</f>
        <v>106</v>
      </c>
      <c r="AM160" s="26">
        <f>SUM(AM158/2)</f>
        <v>154</v>
      </c>
      <c r="AN160" s="26">
        <f>SUM(AN158/3)</f>
        <v>130.33333333333334</v>
      </c>
      <c r="AO160" s="26">
        <f>SUM(AO158/4)</f>
        <v>109.25</v>
      </c>
      <c r="AP160" s="26">
        <f>SUM(AP158/5)</f>
        <v>107.6</v>
      </c>
      <c r="AQ160" s="26">
        <f>SUM(AQ158/6)</f>
        <v>119.16666666666667</v>
      </c>
      <c r="AR160" s="26">
        <f>SUM(AR158/7)</f>
        <v>118.14285714285714</v>
      </c>
      <c r="AS160" s="26">
        <f>SUM(AS158/8)</f>
        <v>128.625</v>
      </c>
      <c r="AT160" s="26">
        <f>SUM(AT158/9)</f>
        <v>127.11111111111111</v>
      </c>
      <c r="AU160" s="26">
        <f>SUM(AU158/10)</f>
        <v>119.9</v>
      </c>
      <c r="AV160" s="26">
        <f>SUM(AV158/11)</f>
        <v>129.36363636363637</v>
      </c>
      <c r="AW160" s="26">
        <f>SUM(AW158/12)</f>
        <v>128.58333333333334</v>
      </c>
      <c r="AX160" s="26">
        <f>SUM(AX158/13)</f>
        <v>124.53846153846153</v>
      </c>
      <c r="AY160" s="26">
        <f>SUM(AY158/14)</f>
        <v>125.35714285714286</v>
      </c>
      <c r="AZ160" s="26">
        <f>SUM(AZ158/15)</f>
        <v>126.33333333333333</v>
      </c>
      <c r="BA160" s="26">
        <f>SUM(BA158/16)</f>
        <v>134.875</v>
      </c>
      <c r="BB160" s="29">
        <f>SUM(BB158/17)</f>
        <v>131.8235294117647</v>
      </c>
      <c r="BP160" s="134"/>
      <c r="BQ160" s="81" t="s">
        <v>72</v>
      </c>
      <c r="BR160" s="26">
        <f>SUM(BR158/1)</f>
        <v>8</v>
      </c>
      <c r="BS160" s="26">
        <f>SUM(BS158/2)</f>
        <v>36</v>
      </c>
      <c r="BT160" s="26">
        <f>SUM(BT158/3)</f>
        <v>46</v>
      </c>
      <c r="BU160" s="26">
        <f>SUM(BU158/4)</f>
        <v>49.75</v>
      </c>
      <c r="BV160" s="26">
        <f>SUM(BV158/5)</f>
        <v>43.4</v>
      </c>
      <c r="BW160" s="26">
        <f>SUM(BW158/6)</f>
        <v>42.5</v>
      </c>
      <c r="BX160" s="26">
        <f>SUM(BX158/7)</f>
        <v>44.285714285714285</v>
      </c>
      <c r="BY160" s="26">
        <f>SUM(BY158/8)</f>
        <v>45.5</v>
      </c>
      <c r="BZ160" s="26">
        <f>SUM(BZ158/9)</f>
        <v>45.111111111111114</v>
      </c>
      <c r="CA160" s="26">
        <f>SUM(CA158/10)</f>
        <v>47.7</v>
      </c>
      <c r="CB160" s="26">
        <f>SUM(CB158/11)</f>
        <v>49.18181818181818</v>
      </c>
      <c r="CC160" s="26">
        <f>SUM(CC158/12)</f>
        <v>49.833333333333336</v>
      </c>
      <c r="CD160" s="26">
        <f>SUM(CD158/13)</f>
        <v>47.07692307692308</v>
      </c>
      <c r="CE160" s="26">
        <f>SUM(CE158/14)</f>
        <v>43.214285714285715</v>
      </c>
      <c r="CF160" s="26">
        <f>SUM(CF158/15)</f>
        <v>43.733333333333334</v>
      </c>
      <c r="CG160" s="26">
        <f>SUM(CG158/16)</f>
        <v>43</v>
      </c>
      <c r="CH160" s="29">
        <f>SUM(CH158/17)</f>
        <v>43.176470588235297</v>
      </c>
      <c r="CI160" s="92" t="s">
        <v>57</v>
      </c>
      <c r="CJ160" s="110" t="s">
        <v>80</v>
      </c>
      <c r="CK160" s="76"/>
      <c r="CL160" s="76"/>
      <c r="CM160" s="76"/>
      <c r="CN160" s="76"/>
      <c r="CO160" s="76"/>
      <c r="CP160" s="76"/>
      <c r="CQ160" s="76"/>
      <c r="CR160" s="76"/>
      <c r="CS160" s="76"/>
      <c r="CT160" s="76"/>
      <c r="CU160" s="76"/>
      <c r="CV160" s="76"/>
      <c r="CW160" s="76"/>
      <c r="CX160" s="76"/>
      <c r="CY160" s="76"/>
      <c r="CZ160" s="29"/>
    </row>
    <row r="161" spans="4:111" ht="16.149999999999999" thickBot="1" x14ac:dyDescent="0.55000000000000004">
      <c r="D161" s="131"/>
      <c r="E161" s="82" t="s">
        <v>73</v>
      </c>
      <c r="F161" s="73">
        <f t="shared" ref="F161:V161" si="699">SUM(F134,F137,F140,F143,F146, F152,F154)/5</f>
        <v>8.6</v>
      </c>
      <c r="G161" s="73">
        <f t="shared" si="699"/>
        <v>29</v>
      </c>
      <c r="H161" s="73">
        <f t="shared" si="699"/>
        <v>15.4</v>
      </c>
      <c r="I161" s="73">
        <f t="shared" si="699"/>
        <v>8.8000000000000007</v>
      </c>
      <c r="J161" s="73">
        <f t="shared" si="699"/>
        <v>25.8</v>
      </c>
      <c r="K161" s="73">
        <f t="shared" si="699"/>
        <v>30.4</v>
      </c>
      <c r="L161" s="73">
        <f t="shared" si="699"/>
        <v>18.2</v>
      </c>
      <c r="M161" s="73">
        <f t="shared" si="699"/>
        <v>28</v>
      </c>
      <c r="N161" s="73">
        <f t="shared" si="699"/>
        <v>27.4</v>
      </c>
      <c r="O161" s="73">
        <f t="shared" si="699"/>
        <v>25.4</v>
      </c>
      <c r="P161" s="73">
        <f t="shared" si="699"/>
        <v>15.2</v>
      </c>
      <c r="Q161" s="73">
        <f t="shared" si="699"/>
        <v>25.8</v>
      </c>
      <c r="R161" s="73">
        <f t="shared" si="699"/>
        <v>18.600000000000001</v>
      </c>
      <c r="S161" s="73">
        <f t="shared" si="699"/>
        <v>32.799999999999997</v>
      </c>
      <c r="T161" s="73">
        <f t="shared" si="699"/>
        <v>20.6</v>
      </c>
      <c r="U161" s="73">
        <f t="shared" si="699"/>
        <v>31.2</v>
      </c>
      <c r="V161" s="63">
        <f t="shared" si="699"/>
        <v>20.8</v>
      </c>
      <c r="AJ161" s="134"/>
      <c r="AK161" s="82" t="s">
        <v>73</v>
      </c>
      <c r="AL161" s="73">
        <f t="shared" ref="AL161:BB161" si="700">SUM(AL134,AL137,AL140,AL143,AL146, AL152,AL154)/5</f>
        <v>16.8</v>
      </c>
      <c r="AM161" s="73">
        <f t="shared" si="700"/>
        <v>28.4</v>
      </c>
      <c r="AN161" s="73">
        <f t="shared" si="700"/>
        <v>10</v>
      </c>
      <c r="AO161" s="73">
        <f t="shared" si="700"/>
        <v>7.8</v>
      </c>
      <c r="AP161" s="73">
        <f t="shared" si="700"/>
        <v>14.8</v>
      </c>
      <c r="AQ161" s="73">
        <f t="shared" si="700"/>
        <v>26.8</v>
      </c>
      <c r="AR161" s="73">
        <f t="shared" si="700"/>
        <v>17</v>
      </c>
      <c r="AS161" s="73">
        <f t="shared" si="700"/>
        <v>33.799999999999997</v>
      </c>
      <c r="AT161" s="73">
        <f t="shared" si="700"/>
        <v>17</v>
      </c>
      <c r="AU161" s="73">
        <f t="shared" si="700"/>
        <v>8</v>
      </c>
      <c r="AV161" s="73">
        <f t="shared" si="700"/>
        <v>36</v>
      </c>
      <c r="AW161" s="73">
        <f t="shared" si="700"/>
        <v>21.2</v>
      </c>
      <c r="AX161" s="73">
        <f t="shared" si="700"/>
        <v>11</v>
      </c>
      <c r="AY161" s="73">
        <f t="shared" si="700"/>
        <v>27</v>
      </c>
      <c r="AZ161" s="73">
        <f t="shared" si="700"/>
        <v>21</v>
      </c>
      <c r="BA161" s="73">
        <f t="shared" si="700"/>
        <v>38</v>
      </c>
      <c r="BB161" s="63">
        <f t="shared" si="700"/>
        <v>15.4</v>
      </c>
      <c r="BP161" s="134"/>
      <c r="BQ161" s="82" t="s">
        <v>73</v>
      </c>
      <c r="BR161" s="73">
        <f t="shared" ref="BR161:CH161" si="701">SUM(BR134,BR137,BR140,BR143,BR146, BR152,BR154)/5</f>
        <v>1</v>
      </c>
      <c r="BS161" s="73">
        <f t="shared" si="701"/>
        <v>8.8000000000000007</v>
      </c>
      <c r="BT161" s="73">
        <f t="shared" si="701"/>
        <v>9.4</v>
      </c>
      <c r="BU161" s="73">
        <f t="shared" si="701"/>
        <v>10</v>
      </c>
      <c r="BV161" s="73">
        <f t="shared" si="701"/>
        <v>3.4</v>
      </c>
      <c r="BW161" s="73">
        <f t="shared" si="701"/>
        <v>6</v>
      </c>
      <c r="BX161" s="73">
        <f t="shared" si="701"/>
        <v>9</v>
      </c>
      <c r="BY161" s="73">
        <f t="shared" si="701"/>
        <v>6</v>
      </c>
      <c r="BZ161" s="73">
        <f t="shared" si="701"/>
        <v>5.8</v>
      </c>
      <c r="CA161" s="73">
        <f t="shared" si="701"/>
        <v>12.6</v>
      </c>
      <c r="CB161" s="73">
        <f t="shared" si="701"/>
        <v>10.6</v>
      </c>
      <c r="CC161" s="73">
        <f t="shared" si="701"/>
        <v>9.6</v>
      </c>
      <c r="CD161" s="73">
        <f t="shared" si="701"/>
        <v>0</v>
      </c>
      <c r="CE161" s="73">
        <f t="shared" si="701"/>
        <v>-3.6</v>
      </c>
      <c r="CF161" s="73">
        <f t="shared" si="701"/>
        <v>6.4</v>
      </c>
      <c r="CG161" s="73">
        <f t="shared" si="701"/>
        <v>5.4</v>
      </c>
      <c r="CH161" s="63">
        <f t="shared" si="701"/>
        <v>7.6</v>
      </c>
      <c r="CI161" s="94" t="str">
        <f>$D135</f>
        <v>Bwoah Racing</v>
      </c>
      <c r="CJ161" s="72">
        <f>F158</f>
        <v>109</v>
      </c>
      <c r="CK161" s="73">
        <f t="shared" ref="CK161" si="702">G158</f>
        <v>359</v>
      </c>
      <c r="CL161" s="73">
        <f t="shared" ref="CL161" si="703">H158</f>
        <v>516</v>
      </c>
      <c r="CM161" s="73">
        <f t="shared" ref="CM161" si="704">I158</f>
        <v>602</v>
      </c>
      <c r="CN161" s="73">
        <f t="shared" ref="CN161" si="705">J158</f>
        <v>777</v>
      </c>
      <c r="CO161" s="73">
        <f t="shared" ref="CO161" si="706">K158</f>
        <v>999</v>
      </c>
      <c r="CP161" s="73">
        <f t="shared" ref="CP161" si="707">L158</f>
        <v>1170</v>
      </c>
      <c r="CQ161" s="73">
        <f t="shared" ref="CQ161" si="708">M158</f>
        <v>1337</v>
      </c>
      <c r="CR161" s="73">
        <f t="shared" ref="CR161" si="709">N158</f>
        <v>1549</v>
      </c>
      <c r="CS161" s="73">
        <f t="shared" ref="CS161" si="710">O158</f>
        <v>1784</v>
      </c>
      <c r="CT161" s="73">
        <f t="shared" ref="CT161" si="711">P158</f>
        <v>1913</v>
      </c>
      <c r="CU161" s="73">
        <f t="shared" ref="CU161" si="712">Q158</f>
        <v>2117</v>
      </c>
      <c r="CV161" s="73">
        <f t="shared" ref="CV161" si="713">R158</f>
        <v>2280</v>
      </c>
      <c r="CW161" s="73">
        <f t="shared" ref="CW161" si="714">S158</f>
        <v>2484</v>
      </c>
      <c r="CX161" s="73">
        <f t="shared" ref="CX161" si="715">T158</f>
        <v>2638</v>
      </c>
      <c r="CY161" s="73">
        <f t="shared" ref="CY161" si="716">U158</f>
        <v>2807</v>
      </c>
      <c r="CZ161" s="63">
        <f t="shared" ref="CZ161" si="717">V158</f>
        <v>2979</v>
      </c>
    </row>
    <row r="162" spans="4:111" ht="15.75" x14ac:dyDescent="0.5">
      <c r="D162" s="131"/>
      <c r="E162" s="74" t="s">
        <v>74</v>
      </c>
      <c r="F162" s="66">
        <f>SUM(F135,F138,F141,F144,F147,F150)</f>
        <v>96.9</v>
      </c>
      <c r="G162" s="67">
        <f t="shared" ref="G162:V162" si="718">SUM(G135,G138,G141,G144,G147,G150)</f>
        <v>47.7</v>
      </c>
      <c r="H162" s="67">
        <f t="shared" si="718"/>
        <v>60.7</v>
      </c>
      <c r="I162" s="67">
        <f t="shared" si="718"/>
        <v>55</v>
      </c>
      <c r="J162" s="67">
        <f t="shared" si="718"/>
        <v>102.7</v>
      </c>
      <c r="K162" s="67">
        <f t="shared" si="718"/>
        <v>102.80000000000001</v>
      </c>
      <c r="L162" s="67">
        <f t="shared" si="718"/>
        <v>103.1</v>
      </c>
      <c r="M162" s="67">
        <f t="shared" si="718"/>
        <v>103.1</v>
      </c>
      <c r="N162" s="67">
        <f t="shared" si="718"/>
        <v>104.39999999999999</v>
      </c>
      <c r="O162" s="67">
        <f t="shared" si="718"/>
        <v>103.1</v>
      </c>
      <c r="P162" s="67">
        <f t="shared" si="718"/>
        <v>103.4</v>
      </c>
      <c r="Q162" s="67">
        <f t="shared" si="718"/>
        <v>103.5</v>
      </c>
      <c r="R162" s="67">
        <f t="shared" si="718"/>
        <v>103.4</v>
      </c>
      <c r="S162" s="67">
        <f t="shared" si="718"/>
        <v>103.6</v>
      </c>
      <c r="T162" s="67">
        <f t="shared" si="718"/>
        <v>102.80000000000001</v>
      </c>
      <c r="U162" s="67">
        <f t="shared" si="718"/>
        <v>104.19999999999999</v>
      </c>
      <c r="V162" s="68">
        <f t="shared" si="718"/>
        <v>104.3</v>
      </c>
      <c r="AJ162" s="134"/>
      <c r="AK162" s="74" t="s">
        <v>74</v>
      </c>
      <c r="AL162" s="66">
        <f>SUM(AL135,AL138,AL141,AL144,AL147,AL150)</f>
        <v>68.399999999999991</v>
      </c>
      <c r="AM162" s="67">
        <f t="shared" ref="AM162:BB162" si="719">SUM(AM135,AM138,AM141,AM144,AM147,AM150)</f>
        <v>35.9</v>
      </c>
      <c r="AN162" s="67">
        <f t="shared" si="719"/>
        <v>22.6</v>
      </c>
      <c r="AO162" s="67">
        <f t="shared" si="719"/>
        <v>22.700000000000003</v>
      </c>
      <c r="AP162" s="67">
        <f t="shared" si="719"/>
        <v>73.2</v>
      </c>
      <c r="AQ162" s="67">
        <f t="shared" si="719"/>
        <v>47.1</v>
      </c>
      <c r="AR162" s="67">
        <f t="shared" si="719"/>
        <v>73.7</v>
      </c>
      <c r="AS162" s="67">
        <f t="shared" si="719"/>
        <v>74.900000000000006</v>
      </c>
      <c r="AT162" s="67">
        <f t="shared" si="719"/>
        <v>68.399999999999991</v>
      </c>
      <c r="AU162" s="67">
        <f t="shared" si="719"/>
        <v>73.8</v>
      </c>
      <c r="AV162" s="67">
        <f t="shared" si="719"/>
        <v>74.3</v>
      </c>
      <c r="AW162" s="67">
        <f t="shared" si="719"/>
        <v>74.3</v>
      </c>
      <c r="AX162" s="67">
        <f t="shared" si="719"/>
        <v>72.7</v>
      </c>
      <c r="AY162" s="67">
        <f t="shared" si="719"/>
        <v>72.899999999999991</v>
      </c>
      <c r="AZ162" s="67">
        <f t="shared" si="719"/>
        <v>69.3</v>
      </c>
      <c r="BA162" s="67">
        <f t="shared" si="719"/>
        <v>71.5</v>
      </c>
      <c r="BB162" s="68">
        <f t="shared" si="719"/>
        <v>71.7</v>
      </c>
      <c r="BP162" s="134"/>
      <c r="BQ162" s="74" t="s">
        <v>74</v>
      </c>
      <c r="BR162" s="66">
        <f>SUM(BR135,BR138,BR141,BR144,BR147,BR150)</f>
        <v>44.099999999999994</v>
      </c>
      <c r="BS162" s="67">
        <f t="shared" ref="BS162:CH162" si="720">SUM(BS135,BS138,BS141,BS144,BS147,BS150)</f>
        <v>5.9</v>
      </c>
      <c r="BT162" s="67">
        <f t="shared" si="720"/>
        <v>5.9</v>
      </c>
      <c r="BU162" s="67">
        <f t="shared" si="720"/>
        <v>5.9</v>
      </c>
      <c r="BV162" s="67">
        <f t="shared" si="720"/>
        <v>42</v>
      </c>
      <c r="BW162" s="67">
        <f t="shared" si="720"/>
        <v>5.9</v>
      </c>
      <c r="BX162" s="67">
        <f t="shared" si="720"/>
        <v>41.8</v>
      </c>
      <c r="BY162" s="67">
        <f t="shared" si="720"/>
        <v>52.9</v>
      </c>
      <c r="BZ162" s="67">
        <f t="shared" si="720"/>
        <v>52.699999999999996</v>
      </c>
      <c r="CA162" s="67">
        <f t="shared" si="720"/>
        <v>41</v>
      </c>
      <c r="CB162" s="67">
        <f t="shared" si="720"/>
        <v>40.899999999999991</v>
      </c>
      <c r="CC162" s="67">
        <f t="shared" si="720"/>
        <v>41.199999999999996</v>
      </c>
      <c r="CD162" s="67">
        <f t="shared" si="720"/>
        <v>41.1</v>
      </c>
      <c r="CE162" s="67">
        <f t="shared" si="720"/>
        <v>41.1</v>
      </c>
      <c r="CF162" s="67">
        <f t="shared" si="720"/>
        <v>41.1</v>
      </c>
      <c r="CG162" s="67">
        <f t="shared" si="720"/>
        <v>41.1</v>
      </c>
      <c r="CH162" s="68">
        <f t="shared" si="720"/>
        <v>40.900000000000006</v>
      </c>
      <c r="CI162" s="92" t="s">
        <v>57</v>
      </c>
      <c r="CJ162" s="107" t="s">
        <v>80</v>
      </c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8"/>
    </row>
    <row r="163" spans="4:111" ht="16.149999999999999" thickBot="1" x14ac:dyDescent="0.55000000000000004">
      <c r="D163" s="131"/>
      <c r="E163" s="82" t="s">
        <v>75</v>
      </c>
      <c r="F163" s="72">
        <f>F162</f>
        <v>96.9</v>
      </c>
      <c r="G163" s="73">
        <f>SUM(G162,F163)</f>
        <v>144.60000000000002</v>
      </c>
      <c r="H163" s="73">
        <f t="shared" ref="H163" si="721">H162</f>
        <v>60.7</v>
      </c>
      <c r="I163" s="73">
        <f t="shared" ref="I163" si="722">SUM(I162,H163)</f>
        <v>115.7</v>
      </c>
      <c r="J163" s="73">
        <f t="shared" ref="J163" si="723">J162</f>
        <v>102.7</v>
      </c>
      <c r="K163" s="73">
        <f t="shared" ref="K163" si="724">SUM(K162,J163)</f>
        <v>205.5</v>
      </c>
      <c r="L163" s="73">
        <f t="shared" ref="L163" si="725">L162</f>
        <v>103.1</v>
      </c>
      <c r="M163" s="73">
        <f t="shared" ref="M163" si="726">SUM(M162,L163)</f>
        <v>206.2</v>
      </c>
      <c r="N163" s="73">
        <f t="shared" ref="N163" si="727">N162</f>
        <v>104.39999999999999</v>
      </c>
      <c r="O163" s="73">
        <f t="shared" ref="O163" si="728">SUM(O162,N163)</f>
        <v>207.5</v>
      </c>
      <c r="P163" s="73">
        <f t="shared" ref="P163" si="729">P162</f>
        <v>103.4</v>
      </c>
      <c r="Q163" s="73">
        <f t="shared" ref="Q163" si="730">SUM(Q162,P163)</f>
        <v>206.9</v>
      </c>
      <c r="R163" s="73">
        <f t="shared" ref="R163" si="731">R162</f>
        <v>103.4</v>
      </c>
      <c r="S163" s="73">
        <f t="shared" ref="S163" si="732">SUM(S162,R163)</f>
        <v>207</v>
      </c>
      <c r="T163" s="73">
        <f t="shared" ref="T163" si="733">T162</f>
        <v>102.80000000000001</v>
      </c>
      <c r="U163" s="73">
        <f t="shared" ref="U163" si="734">SUM(U162,T163)</f>
        <v>207</v>
      </c>
      <c r="V163" s="63">
        <f t="shared" ref="V163" si="735">V162</f>
        <v>104.3</v>
      </c>
      <c r="AJ163" s="134"/>
      <c r="AK163" s="82" t="s">
        <v>75</v>
      </c>
      <c r="AL163" s="72">
        <f>AL162</f>
        <v>68.399999999999991</v>
      </c>
      <c r="AM163" s="73">
        <f>SUM(AM162,AL163)</f>
        <v>104.29999999999998</v>
      </c>
      <c r="AN163" s="73">
        <f t="shared" ref="AN163" si="736">AN162</f>
        <v>22.6</v>
      </c>
      <c r="AO163" s="73">
        <f t="shared" ref="AO163" si="737">SUM(AO162,AN163)</f>
        <v>45.300000000000004</v>
      </c>
      <c r="AP163" s="73">
        <f t="shared" ref="AP163" si="738">AP162</f>
        <v>73.2</v>
      </c>
      <c r="AQ163" s="73">
        <f t="shared" ref="AQ163" si="739">SUM(AQ162,AP163)</f>
        <v>120.30000000000001</v>
      </c>
      <c r="AR163" s="73">
        <f t="shared" ref="AR163" si="740">AR162</f>
        <v>73.7</v>
      </c>
      <c r="AS163" s="73">
        <f t="shared" ref="AS163" si="741">SUM(AS162,AR163)</f>
        <v>148.60000000000002</v>
      </c>
      <c r="AT163" s="73">
        <f t="shared" ref="AT163" si="742">AT162</f>
        <v>68.399999999999991</v>
      </c>
      <c r="AU163" s="73">
        <f t="shared" ref="AU163" si="743">SUM(AU162,AT163)</f>
        <v>142.19999999999999</v>
      </c>
      <c r="AV163" s="73">
        <f t="shared" ref="AV163" si="744">AV162</f>
        <v>74.3</v>
      </c>
      <c r="AW163" s="73">
        <f t="shared" ref="AW163" si="745">SUM(AW162,AV163)</f>
        <v>148.6</v>
      </c>
      <c r="AX163" s="73">
        <f t="shared" ref="AX163" si="746">AX162</f>
        <v>72.7</v>
      </c>
      <c r="AY163" s="73">
        <f t="shared" ref="AY163" si="747">SUM(AY162,AX163)</f>
        <v>145.6</v>
      </c>
      <c r="AZ163" s="73">
        <f t="shared" ref="AZ163" si="748">AZ162</f>
        <v>69.3</v>
      </c>
      <c r="BA163" s="73">
        <f t="shared" ref="BA163" si="749">SUM(BA162,AZ163)</f>
        <v>140.80000000000001</v>
      </c>
      <c r="BB163" s="63">
        <f t="shared" ref="BB163" si="750">BB162</f>
        <v>71.7</v>
      </c>
      <c r="BP163" s="134"/>
      <c r="BQ163" s="82" t="s">
        <v>75</v>
      </c>
      <c r="BR163" s="72">
        <f>BR162</f>
        <v>44.099999999999994</v>
      </c>
      <c r="BS163" s="73">
        <f>SUM(BS162,BR163)</f>
        <v>49.999999999999993</v>
      </c>
      <c r="BT163" s="73">
        <f t="shared" ref="BT163" si="751">BT162</f>
        <v>5.9</v>
      </c>
      <c r="BU163" s="73">
        <f t="shared" ref="BU163" si="752">SUM(BU162,BT163)</f>
        <v>11.8</v>
      </c>
      <c r="BV163" s="73">
        <f t="shared" ref="BV163" si="753">BV162</f>
        <v>42</v>
      </c>
      <c r="BW163" s="73">
        <f t="shared" ref="BW163" si="754">SUM(BW162,BV163)</f>
        <v>47.9</v>
      </c>
      <c r="BX163" s="73">
        <f t="shared" ref="BX163" si="755">BX162</f>
        <v>41.8</v>
      </c>
      <c r="BY163" s="73">
        <f t="shared" ref="BY163" si="756">SUM(BY162,BX163)</f>
        <v>94.699999999999989</v>
      </c>
      <c r="BZ163" s="73">
        <f t="shared" ref="BZ163" si="757">BZ162</f>
        <v>52.699999999999996</v>
      </c>
      <c r="CA163" s="73">
        <f t="shared" ref="CA163" si="758">SUM(CA162,BZ163)</f>
        <v>93.699999999999989</v>
      </c>
      <c r="CB163" s="73">
        <f t="shared" ref="CB163" si="759">CB162</f>
        <v>40.899999999999991</v>
      </c>
      <c r="CC163" s="73">
        <f t="shared" ref="CC163" si="760">SUM(CC162,CB163)</f>
        <v>82.1</v>
      </c>
      <c r="CD163" s="73">
        <f t="shared" ref="CD163" si="761">CD162</f>
        <v>41.1</v>
      </c>
      <c r="CE163" s="73">
        <f t="shared" ref="CE163" si="762">SUM(CE162,CD163)</f>
        <v>82.2</v>
      </c>
      <c r="CF163" s="73">
        <f t="shared" ref="CF163" si="763">CF162</f>
        <v>41.1</v>
      </c>
      <c r="CG163" s="73">
        <f t="shared" ref="CG163" si="764">SUM(CG162,CF163)</f>
        <v>82.2</v>
      </c>
      <c r="CH163" s="63">
        <f t="shared" ref="CH163" si="765">CH162</f>
        <v>40.900000000000006</v>
      </c>
      <c r="CI163" s="94" t="str">
        <f>$AJ135</f>
        <v>F1.5 Tesco-Hyundai Bwoah Racing</v>
      </c>
      <c r="CJ163" s="72">
        <f>AL158</f>
        <v>106</v>
      </c>
      <c r="CK163" s="73">
        <f t="shared" ref="CK163" si="766">AM158</f>
        <v>308</v>
      </c>
      <c r="CL163" s="73">
        <f t="shared" ref="CL163" si="767">AN158</f>
        <v>391</v>
      </c>
      <c r="CM163" s="73">
        <f t="shared" ref="CM163" si="768">AO158</f>
        <v>437</v>
      </c>
      <c r="CN163" s="73">
        <f t="shared" ref="CN163" si="769">AP158</f>
        <v>538</v>
      </c>
      <c r="CO163" s="73">
        <f t="shared" ref="CO163" si="770">AQ158</f>
        <v>715</v>
      </c>
      <c r="CP163" s="73">
        <f t="shared" ref="CP163" si="771">AR158</f>
        <v>827</v>
      </c>
      <c r="CQ163" s="73">
        <f t="shared" ref="CQ163" si="772">AS158</f>
        <v>1029</v>
      </c>
      <c r="CR163" s="73">
        <f t="shared" ref="CR163" si="773">AT158</f>
        <v>1144</v>
      </c>
      <c r="CS163" s="73">
        <f t="shared" ref="CS163" si="774">AU158</f>
        <v>1199</v>
      </c>
      <c r="CT163" s="73">
        <f t="shared" ref="CT163" si="775">AV158</f>
        <v>1423</v>
      </c>
      <c r="CU163" s="73">
        <f t="shared" ref="CU163" si="776">AW158</f>
        <v>1543</v>
      </c>
      <c r="CV163" s="73">
        <f t="shared" ref="CV163" si="777">AX158</f>
        <v>1619</v>
      </c>
      <c r="CW163" s="73">
        <f t="shared" ref="CW163" si="778">AY158</f>
        <v>1755</v>
      </c>
      <c r="CX163" s="73">
        <f t="shared" ref="CX163" si="779">AZ158</f>
        <v>1895</v>
      </c>
      <c r="CY163" s="73">
        <f t="shared" ref="CY163" si="780">BA158</f>
        <v>2158</v>
      </c>
      <c r="CZ163" s="63">
        <f t="shared" ref="CZ163" si="781">BB158</f>
        <v>2241</v>
      </c>
    </row>
    <row r="164" spans="4:111" ht="15.75" x14ac:dyDescent="0.5">
      <c r="D164" s="131"/>
      <c r="E164" s="74" t="s">
        <v>76</v>
      </c>
      <c r="F164" s="66">
        <f>SUM(F162/6)</f>
        <v>16.150000000000002</v>
      </c>
      <c r="G164" s="67">
        <f t="shared" ref="G164:V164" si="782">SUM(G162/6)</f>
        <v>7.95</v>
      </c>
      <c r="H164" s="67">
        <f t="shared" si="782"/>
        <v>10.116666666666667</v>
      </c>
      <c r="I164" s="67">
        <f t="shared" si="782"/>
        <v>9.1666666666666661</v>
      </c>
      <c r="J164" s="67">
        <f t="shared" si="782"/>
        <v>17.116666666666667</v>
      </c>
      <c r="K164" s="67">
        <f t="shared" si="782"/>
        <v>17.133333333333336</v>
      </c>
      <c r="L164" s="67">
        <f t="shared" si="782"/>
        <v>17.183333333333334</v>
      </c>
      <c r="M164" s="67">
        <f t="shared" si="782"/>
        <v>17.183333333333334</v>
      </c>
      <c r="N164" s="67">
        <f t="shared" si="782"/>
        <v>17.399999999999999</v>
      </c>
      <c r="O164" s="67">
        <f t="shared" si="782"/>
        <v>17.183333333333334</v>
      </c>
      <c r="P164" s="67">
        <f t="shared" si="782"/>
        <v>17.233333333333334</v>
      </c>
      <c r="Q164" s="67">
        <f t="shared" si="782"/>
        <v>17.25</v>
      </c>
      <c r="R164" s="67">
        <f t="shared" si="782"/>
        <v>17.233333333333334</v>
      </c>
      <c r="S164" s="67">
        <f t="shared" si="782"/>
        <v>17.266666666666666</v>
      </c>
      <c r="T164" s="67">
        <f t="shared" si="782"/>
        <v>17.133333333333336</v>
      </c>
      <c r="U164" s="67">
        <f t="shared" si="782"/>
        <v>17.366666666666664</v>
      </c>
      <c r="V164" s="68">
        <f t="shared" si="782"/>
        <v>17.383333333333333</v>
      </c>
      <c r="AJ164" s="134"/>
      <c r="AK164" s="74" t="s">
        <v>76</v>
      </c>
      <c r="AL164" s="66">
        <f>SUM(AL162/6)</f>
        <v>11.399999999999999</v>
      </c>
      <c r="AM164" s="67">
        <f t="shared" ref="AM164:BB164" si="783">SUM(AM162/6)</f>
        <v>5.9833333333333334</v>
      </c>
      <c r="AN164" s="67">
        <f t="shared" si="783"/>
        <v>3.7666666666666671</v>
      </c>
      <c r="AO164" s="67">
        <f t="shared" si="783"/>
        <v>3.7833333333333337</v>
      </c>
      <c r="AP164" s="67">
        <f t="shared" si="783"/>
        <v>12.200000000000001</v>
      </c>
      <c r="AQ164" s="67">
        <f t="shared" si="783"/>
        <v>7.8500000000000005</v>
      </c>
      <c r="AR164" s="67">
        <f t="shared" si="783"/>
        <v>12.283333333333333</v>
      </c>
      <c r="AS164" s="67">
        <f t="shared" si="783"/>
        <v>12.483333333333334</v>
      </c>
      <c r="AT164" s="67">
        <f t="shared" si="783"/>
        <v>11.399999999999999</v>
      </c>
      <c r="AU164" s="67">
        <f t="shared" si="783"/>
        <v>12.299999999999999</v>
      </c>
      <c r="AV164" s="67">
        <f t="shared" si="783"/>
        <v>12.383333333333333</v>
      </c>
      <c r="AW164" s="67">
        <f t="shared" si="783"/>
        <v>12.383333333333333</v>
      </c>
      <c r="AX164" s="67">
        <f t="shared" si="783"/>
        <v>12.116666666666667</v>
      </c>
      <c r="AY164" s="67">
        <f t="shared" si="783"/>
        <v>12.149999999999999</v>
      </c>
      <c r="AZ164" s="67">
        <f t="shared" si="783"/>
        <v>11.549999999999999</v>
      </c>
      <c r="BA164" s="67">
        <f t="shared" si="783"/>
        <v>11.916666666666666</v>
      </c>
      <c r="BB164" s="68">
        <f t="shared" si="783"/>
        <v>11.950000000000001</v>
      </c>
      <c r="BP164" s="134"/>
      <c r="BQ164" s="74" t="s">
        <v>76</v>
      </c>
      <c r="BR164" s="66">
        <f>SUM(BR162/6)</f>
        <v>7.3499999999999988</v>
      </c>
      <c r="BS164" s="67">
        <f t="shared" ref="BS164:CH164" si="784">SUM(BS162/6)</f>
        <v>0.98333333333333339</v>
      </c>
      <c r="BT164" s="67">
        <f t="shared" si="784"/>
        <v>0.98333333333333339</v>
      </c>
      <c r="BU164" s="67">
        <f t="shared" si="784"/>
        <v>0.98333333333333339</v>
      </c>
      <c r="BV164" s="67">
        <f t="shared" si="784"/>
        <v>7</v>
      </c>
      <c r="BW164" s="67">
        <f t="shared" si="784"/>
        <v>0.98333333333333339</v>
      </c>
      <c r="BX164" s="67">
        <f t="shared" si="784"/>
        <v>6.9666666666666659</v>
      </c>
      <c r="BY164" s="67">
        <f t="shared" si="784"/>
        <v>8.8166666666666664</v>
      </c>
      <c r="BZ164" s="67">
        <f t="shared" si="784"/>
        <v>8.7833333333333332</v>
      </c>
      <c r="CA164" s="67">
        <f t="shared" si="784"/>
        <v>6.833333333333333</v>
      </c>
      <c r="CB164" s="67">
        <f t="shared" si="784"/>
        <v>6.8166666666666655</v>
      </c>
      <c r="CC164" s="67">
        <f t="shared" si="784"/>
        <v>6.8666666666666663</v>
      </c>
      <c r="CD164" s="67">
        <f t="shared" si="784"/>
        <v>6.8500000000000005</v>
      </c>
      <c r="CE164" s="67">
        <f t="shared" si="784"/>
        <v>6.8500000000000005</v>
      </c>
      <c r="CF164" s="67">
        <f t="shared" si="784"/>
        <v>6.8500000000000005</v>
      </c>
      <c r="CG164" s="67">
        <f t="shared" si="784"/>
        <v>6.8500000000000005</v>
      </c>
      <c r="CH164" s="68">
        <f t="shared" si="784"/>
        <v>6.8166666666666673</v>
      </c>
      <c r="CI164" s="92" t="s">
        <v>57</v>
      </c>
      <c r="CJ164" s="107" t="s">
        <v>80</v>
      </c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8"/>
    </row>
    <row r="165" spans="4:111" ht="16.149999999999999" thickBot="1" x14ac:dyDescent="0.55000000000000004">
      <c r="D165" s="131"/>
      <c r="E165" s="81" t="s">
        <v>77</v>
      </c>
      <c r="F165" s="70">
        <f>SUM(F163/1)</f>
        <v>96.9</v>
      </c>
      <c r="G165" s="26">
        <f>SUM(G163/2)</f>
        <v>72.300000000000011</v>
      </c>
      <c r="H165" s="26">
        <f>SUM(H163/3)</f>
        <v>20.233333333333334</v>
      </c>
      <c r="I165" s="26">
        <f>SUM(I163/4)</f>
        <v>28.925000000000001</v>
      </c>
      <c r="J165" s="26">
        <f>SUM(J163/5)</f>
        <v>20.54</v>
      </c>
      <c r="K165" s="26">
        <f>SUM(K163/6)</f>
        <v>34.25</v>
      </c>
      <c r="L165" s="26">
        <f>SUM(L163/7)</f>
        <v>14.728571428571428</v>
      </c>
      <c r="M165" s="26">
        <f>SUM(M163/8)</f>
        <v>25.774999999999999</v>
      </c>
      <c r="N165" s="26">
        <f>SUM(N163/9)</f>
        <v>11.6</v>
      </c>
      <c r="O165" s="26">
        <f>SUM(O163/10)</f>
        <v>20.75</v>
      </c>
      <c r="P165" s="26">
        <f>SUM(P163/11)</f>
        <v>9.4</v>
      </c>
      <c r="Q165" s="26">
        <f>SUM(Q163/12)</f>
        <v>17.241666666666667</v>
      </c>
      <c r="R165" s="26">
        <f>SUM(R163/13)</f>
        <v>7.953846153846154</v>
      </c>
      <c r="S165" s="26">
        <f>SUM(S163/14)</f>
        <v>14.785714285714286</v>
      </c>
      <c r="T165" s="26">
        <f>SUM(T163/15)</f>
        <v>6.8533333333333344</v>
      </c>
      <c r="U165" s="26">
        <f>SUM(U163/16)</f>
        <v>12.9375</v>
      </c>
      <c r="V165" s="29">
        <f>SUM(V163/17)</f>
        <v>6.1352941176470583</v>
      </c>
      <c r="AJ165" s="134"/>
      <c r="AK165" s="81" t="s">
        <v>77</v>
      </c>
      <c r="AL165" s="70">
        <f>SUM(AL163/1)</f>
        <v>68.399999999999991</v>
      </c>
      <c r="AM165" s="26">
        <f>SUM(AM163/2)</f>
        <v>52.149999999999991</v>
      </c>
      <c r="AN165" s="26">
        <f>SUM(AN163/3)</f>
        <v>7.5333333333333341</v>
      </c>
      <c r="AO165" s="26">
        <f>SUM(AO163/4)</f>
        <v>11.325000000000001</v>
      </c>
      <c r="AP165" s="26">
        <f>SUM(AP163/5)</f>
        <v>14.64</v>
      </c>
      <c r="AQ165" s="26">
        <f>SUM(AQ163/6)</f>
        <v>20.05</v>
      </c>
      <c r="AR165" s="26">
        <f>SUM(AR163/7)</f>
        <v>10.528571428571428</v>
      </c>
      <c r="AS165" s="26">
        <f>SUM(AS163/8)</f>
        <v>18.575000000000003</v>
      </c>
      <c r="AT165" s="26">
        <f>SUM(AT163/9)</f>
        <v>7.5999999999999988</v>
      </c>
      <c r="AU165" s="26">
        <f>SUM(AU163/10)</f>
        <v>14.219999999999999</v>
      </c>
      <c r="AV165" s="26">
        <f>SUM(AV163/11)</f>
        <v>6.754545454545454</v>
      </c>
      <c r="AW165" s="26">
        <f>SUM(AW163/12)</f>
        <v>12.383333333333333</v>
      </c>
      <c r="AX165" s="26">
        <f>SUM(AX163/13)</f>
        <v>5.5923076923076929</v>
      </c>
      <c r="AY165" s="26">
        <f>SUM(AY163/14)</f>
        <v>10.4</v>
      </c>
      <c r="AZ165" s="26">
        <f>SUM(AZ163/15)</f>
        <v>4.62</v>
      </c>
      <c r="BA165" s="26">
        <f>SUM(BA163/16)</f>
        <v>8.8000000000000007</v>
      </c>
      <c r="BB165" s="29">
        <f>SUM(BB163/17)</f>
        <v>4.2176470588235295</v>
      </c>
      <c r="BP165" s="134"/>
      <c r="BQ165" s="81" t="s">
        <v>77</v>
      </c>
      <c r="BR165" s="70">
        <f>SUM(BR163/1)</f>
        <v>44.099999999999994</v>
      </c>
      <c r="BS165" s="26">
        <f>SUM(BS163/2)</f>
        <v>24.999999999999996</v>
      </c>
      <c r="BT165" s="26">
        <f>SUM(BT163/3)</f>
        <v>1.9666666666666668</v>
      </c>
      <c r="BU165" s="26">
        <f>SUM(BU163/4)</f>
        <v>2.95</v>
      </c>
      <c r="BV165" s="26">
        <f>SUM(BV163/5)</f>
        <v>8.4</v>
      </c>
      <c r="BW165" s="26">
        <f>SUM(BW163/6)</f>
        <v>7.9833333333333334</v>
      </c>
      <c r="BX165" s="26">
        <f>SUM(BX163/7)</f>
        <v>5.9714285714285706</v>
      </c>
      <c r="BY165" s="26">
        <f>SUM(BY163/8)</f>
        <v>11.837499999999999</v>
      </c>
      <c r="BZ165" s="26">
        <f>SUM(BZ163/9)</f>
        <v>5.8555555555555552</v>
      </c>
      <c r="CA165" s="26">
        <f>SUM(CA163/10)</f>
        <v>9.3699999999999992</v>
      </c>
      <c r="CB165" s="26">
        <f>SUM(CB163/11)</f>
        <v>3.7181818181818174</v>
      </c>
      <c r="CC165" s="26">
        <f>SUM(CC163/12)</f>
        <v>6.8416666666666659</v>
      </c>
      <c r="CD165" s="26">
        <f>SUM(CD163/13)</f>
        <v>3.1615384615384619</v>
      </c>
      <c r="CE165" s="26">
        <f>SUM(CE163/14)</f>
        <v>5.8714285714285719</v>
      </c>
      <c r="CF165" s="26">
        <f>SUM(CF163/15)</f>
        <v>2.74</v>
      </c>
      <c r="CG165" s="26">
        <f>SUM(CG163/16)</f>
        <v>5.1375000000000002</v>
      </c>
      <c r="CH165" s="29">
        <f>SUM(CH163/17)</f>
        <v>2.4058823529411768</v>
      </c>
      <c r="CI165" s="94" t="str">
        <f>$BP135</f>
        <v>Rolex Bwoah Racing Golf</v>
      </c>
      <c r="CJ165" s="72">
        <f>BR158</f>
        <v>8</v>
      </c>
      <c r="CK165" s="73">
        <f t="shared" ref="CK165" si="785">BS158</f>
        <v>72</v>
      </c>
      <c r="CL165" s="73">
        <f t="shared" ref="CL165" si="786">BT158</f>
        <v>138</v>
      </c>
      <c r="CM165" s="73">
        <f t="shared" ref="CM165" si="787">BU158</f>
        <v>199</v>
      </c>
      <c r="CN165" s="73">
        <f t="shared" ref="CN165" si="788">BV158</f>
        <v>217</v>
      </c>
      <c r="CO165" s="73">
        <f t="shared" ref="CO165" si="789">BW158</f>
        <v>255</v>
      </c>
      <c r="CP165" s="73">
        <f t="shared" ref="CP165" si="790">BX158</f>
        <v>310</v>
      </c>
      <c r="CQ165" s="73">
        <f t="shared" ref="CQ165" si="791">BY158</f>
        <v>364</v>
      </c>
      <c r="CR165" s="73">
        <f t="shared" ref="CR165" si="792">BZ158</f>
        <v>406</v>
      </c>
      <c r="CS165" s="73">
        <f t="shared" ref="CS165" si="793">CA158</f>
        <v>477</v>
      </c>
      <c r="CT165" s="73">
        <f t="shared" ref="CT165" si="794">CB158</f>
        <v>541</v>
      </c>
      <c r="CU165" s="73">
        <f t="shared" ref="CU165" si="795">CC158</f>
        <v>598</v>
      </c>
      <c r="CV165" s="73">
        <f t="shared" ref="CV165" si="796">CD158</f>
        <v>612</v>
      </c>
      <c r="CW165" s="73">
        <f t="shared" ref="CW165" si="797">CE158</f>
        <v>605</v>
      </c>
      <c r="CX165" s="73">
        <f t="shared" ref="CX165" si="798">CF158</f>
        <v>656</v>
      </c>
      <c r="CY165" s="73">
        <f t="shared" ref="CY165" si="799">CG158</f>
        <v>688</v>
      </c>
      <c r="CZ165" s="63">
        <f t="shared" ref="CZ165" si="800">CH158</f>
        <v>734</v>
      </c>
    </row>
    <row r="166" spans="4:111" ht="16.149999999999999" thickBot="1" x14ac:dyDescent="0.55000000000000004">
      <c r="D166" s="132"/>
      <c r="E166" s="82" t="s">
        <v>78</v>
      </c>
      <c r="F166" s="72">
        <f>SUM(F135,F138,F141,F144,F147)/5</f>
        <v>12.940000000000001</v>
      </c>
      <c r="G166" s="73">
        <f t="shared" ref="G166:V166" si="801">SUM(G135,G138,G141,G144,G147)/5</f>
        <v>3.1</v>
      </c>
      <c r="H166" s="73">
        <f t="shared" si="801"/>
        <v>5.7</v>
      </c>
      <c r="I166" s="73">
        <f t="shared" si="801"/>
        <v>4.5400000000000009</v>
      </c>
      <c r="J166" s="73">
        <f t="shared" si="801"/>
        <v>14.080000000000002</v>
      </c>
      <c r="K166" s="73">
        <f t="shared" si="801"/>
        <v>14.100000000000003</v>
      </c>
      <c r="L166" s="73">
        <f t="shared" si="801"/>
        <v>14.16</v>
      </c>
      <c r="M166" s="73">
        <f t="shared" si="801"/>
        <v>14.16</v>
      </c>
      <c r="N166" s="73">
        <f t="shared" si="801"/>
        <v>14.419999999999998</v>
      </c>
      <c r="O166" s="73">
        <f t="shared" si="801"/>
        <v>14.16</v>
      </c>
      <c r="P166" s="73">
        <f t="shared" si="801"/>
        <v>14.220000000000002</v>
      </c>
      <c r="Q166" s="73">
        <f t="shared" si="801"/>
        <v>14.219999999999999</v>
      </c>
      <c r="R166" s="73">
        <f t="shared" si="801"/>
        <v>14.2</v>
      </c>
      <c r="S166" s="73">
        <f t="shared" si="801"/>
        <v>14.24</v>
      </c>
      <c r="T166" s="73">
        <f t="shared" si="801"/>
        <v>14.080000000000002</v>
      </c>
      <c r="U166" s="73">
        <f t="shared" si="801"/>
        <v>14.36</v>
      </c>
      <c r="V166" s="63">
        <f t="shared" si="801"/>
        <v>14.4</v>
      </c>
      <c r="AJ166" s="135"/>
      <c r="AK166" s="82" t="s">
        <v>78</v>
      </c>
      <c r="AL166" s="72">
        <f>SUM(AL135,AL138,AL141,AL144,AL147)/5</f>
        <v>11.66</v>
      </c>
      <c r="AM166" s="73">
        <f t="shared" ref="AM166:BB166" si="802">SUM(AM135,AM138,AM141,AM144,AM147)/5</f>
        <v>7.18</v>
      </c>
      <c r="AN166" s="73">
        <f t="shared" si="802"/>
        <v>4.5200000000000005</v>
      </c>
      <c r="AO166" s="73">
        <f t="shared" si="802"/>
        <v>4.5400000000000009</v>
      </c>
      <c r="AP166" s="73">
        <f t="shared" si="802"/>
        <v>12.459999999999999</v>
      </c>
      <c r="AQ166" s="73">
        <f t="shared" si="802"/>
        <v>9.42</v>
      </c>
      <c r="AR166" s="73">
        <f t="shared" si="802"/>
        <v>12.52</v>
      </c>
      <c r="AS166" s="73">
        <f t="shared" si="802"/>
        <v>12.52</v>
      </c>
      <c r="AT166" s="73">
        <f t="shared" si="802"/>
        <v>11.479999999999999</v>
      </c>
      <c r="AU166" s="73">
        <f t="shared" si="802"/>
        <v>12.559999999999999</v>
      </c>
      <c r="AV166" s="73">
        <f t="shared" si="802"/>
        <v>12.66</v>
      </c>
      <c r="AW166" s="73">
        <f t="shared" si="802"/>
        <v>12.66</v>
      </c>
      <c r="AX166" s="73">
        <f t="shared" si="802"/>
        <v>12.02</v>
      </c>
      <c r="AY166" s="73">
        <f t="shared" si="802"/>
        <v>12.04</v>
      </c>
      <c r="AZ166" s="73">
        <f t="shared" si="802"/>
        <v>11.7</v>
      </c>
      <c r="BA166" s="73">
        <f t="shared" si="802"/>
        <v>12.14</v>
      </c>
      <c r="BB166" s="63">
        <f t="shared" si="802"/>
        <v>12.18</v>
      </c>
      <c r="BP166" s="135"/>
      <c r="BQ166" s="82" t="s">
        <v>78</v>
      </c>
      <c r="BR166" s="72">
        <f>SUM(BR135,BR138,BR141,BR144,BR147)/5</f>
        <v>7.26</v>
      </c>
      <c r="BS166" s="73">
        <f t="shared" ref="BS166:CH166" si="803">SUM(BS135,BS138,BS141,BS144,BS147)/5</f>
        <v>1.1800000000000002</v>
      </c>
      <c r="BT166" s="73">
        <f t="shared" si="803"/>
        <v>1.1800000000000002</v>
      </c>
      <c r="BU166" s="73">
        <f t="shared" si="803"/>
        <v>1.1800000000000002</v>
      </c>
      <c r="BV166" s="73">
        <f t="shared" si="803"/>
        <v>7.12</v>
      </c>
      <c r="BW166" s="73">
        <f t="shared" si="803"/>
        <v>1.1800000000000002</v>
      </c>
      <c r="BX166" s="73">
        <f t="shared" si="803"/>
        <v>7.1</v>
      </c>
      <c r="BY166" s="73">
        <f t="shared" si="803"/>
        <v>9.32</v>
      </c>
      <c r="BZ166" s="73">
        <f t="shared" si="803"/>
        <v>9.2799999999999994</v>
      </c>
      <c r="CA166" s="73">
        <f t="shared" si="803"/>
        <v>6.94</v>
      </c>
      <c r="CB166" s="73">
        <f t="shared" si="803"/>
        <v>6.919999999999999</v>
      </c>
      <c r="CC166" s="73">
        <f t="shared" si="803"/>
        <v>6.919999999999999</v>
      </c>
      <c r="CD166" s="73">
        <f t="shared" si="803"/>
        <v>6.9</v>
      </c>
      <c r="CE166" s="73">
        <f t="shared" si="803"/>
        <v>6.9</v>
      </c>
      <c r="CF166" s="73">
        <f t="shared" si="803"/>
        <v>6.9</v>
      </c>
      <c r="CG166" s="73">
        <f t="shared" si="803"/>
        <v>6.9</v>
      </c>
      <c r="CH166" s="63">
        <f t="shared" si="803"/>
        <v>6.8600000000000012</v>
      </c>
    </row>
    <row r="167" spans="4:111" ht="14.65" thickBot="1" x14ac:dyDescent="0.5"/>
    <row r="168" spans="4:111" ht="16.149999999999999" thickBot="1" x14ac:dyDescent="0.55000000000000004">
      <c r="D168" s="136" t="s">
        <v>53</v>
      </c>
      <c r="E168" s="86" t="s">
        <v>54</v>
      </c>
      <c r="F168" s="86" t="str">
        <f>$D$2</f>
        <v>Austria</v>
      </c>
      <c r="G168" s="87" t="str">
        <f>$D$3</f>
        <v>Styria</v>
      </c>
      <c r="H168" s="87" t="str">
        <f>$D$4</f>
        <v>Hungary</v>
      </c>
      <c r="I168" s="87" t="str">
        <f>$D$5</f>
        <v>Great Britain</v>
      </c>
      <c r="J168" s="87" t="str">
        <f>$D$6</f>
        <v>70th Anniversary</v>
      </c>
      <c r="K168" s="87" t="str">
        <f>$D$7</f>
        <v>Spain</v>
      </c>
      <c r="L168" s="87" t="str">
        <f>$D$8</f>
        <v>Belgium</v>
      </c>
      <c r="M168" s="87" t="str">
        <f>$D$9</f>
        <v>Monza</v>
      </c>
      <c r="N168" s="87" t="str">
        <f>$D$10</f>
        <v>Tuscany</v>
      </c>
      <c r="O168" s="87" t="str">
        <f>$D$11</f>
        <v>Russia</v>
      </c>
      <c r="P168" s="87" t="str">
        <f>$D$12</f>
        <v>Eifel</v>
      </c>
      <c r="Q168" s="87" t="str">
        <f>$D$13</f>
        <v>Portugal</v>
      </c>
      <c r="R168" s="87" t="str">
        <f>$D$14</f>
        <v>Romagna</v>
      </c>
      <c r="S168" s="87" t="str">
        <f>$D$15</f>
        <v>Turkey</v>
      </c>
      <c r="T168" s="87" t="str">
        <f>$D$16</f>
        <v>Bahrain</v>
      </c>
      <c r="U168" s="87" t="str">
        <f>$D$17</f>
        <v>Sakhir</v>
      </c>
      <c r="V168" s="88" t="str">
        <f>$D$18</f>
        <v>Abu Dhabi</v>
      </c>
      <c r="W168" s="181" t="s">
        <v>81</v>
      </c>
      <c r="X168" s="182"/>
      <c r="Y168" s="182"/>
      <c r="Z168" s="183"/>
      <c r="AA168" s="1" t="s">
        <v>65</v>
      </c>
      <c r="AB168" s="1" t="s">
        <v>66</v>
      </c>
      <c r="AC168" s="181" t="s">
        <v>83</v>
      </c>
      <c r="AD168" s="182"/>
      <c r="AE168" s="182"/>
      <c r="AF168" s="184"/>
      <c r="AG168" s="1" t="s">
        <v>65</v>
      </c>
      <c r="AH168" s="1" t="s">
        <v>66</v>
      </c>
      <c r="AJ168" s="136" t="s">
        <v>53</v>
      </c>
      <c r="AK168" s="86" t="s">
        <v>54</v>
      </c>
      <c r="AL168" s="86" t="str">
        <f>$D$2</f>
        <v>Austria</v>
      </c>
      <c r="AM168" s="87" t="str">
        <f>$D$3</f>
        <v>Styria</v>
      </c>
      <c r="AN168" s="87" t="str">
        <f>$D$4</f>
        <v>Hungary</v>
      </c>
      <c r="AO168" s="87" t="str">
        <f>$D$5</f>
        <v>Great Britain</v>
      </c>
      <c r="AP168" s="87" t="str">
        <f>$D$6</f>
        <v>70th Anniversary</v>
      </c>
      <c r="AQ168" s="87" t="str">
        <f>$D$7</f>
        <v>Spain</v>
      </c>
      <c r="AR168" s="87" t="str">
        <f>$D$8</f>
        <v>Belgium</v>
      </c>
      <c r="AS168" s="87" t="str">
        <f>$D$9</f>
        <v>Monza</v>
      </c>
      <c r="AT168" s="87" t="str">
        <f>$D$10</f>
        <v>Tuscany</v>
      </c>
      <c r="AU168" s="87" t="str">
        <f>$D$11</f>
        <v>Russia</v>
      </c>
      <c r="AV168" s="87" t="str">
        <f>$D$12</f>
        <v>Eifel</v>
      </c>
      <c r="AW168" s="87" t="str">
        <f>$D$13</f>
        <v>Portugal</v>
      </c>
      <c r="AX168" s="87" t="str">
        <f>$D$14</f>
        <v>Romagna</v>
      </c>
      <c r="AY168" s="87" t="str">
        <f>$D$15</f>
        <v>Turkey</v>
      </c>
      <c r="AZ168" s="87" t="str">
        <f>$D$16</f>
        <v>Bahrain</v>
      </c>
      <c r="BA168" s="87" t="str">
        <f>$D$17</f>
        <v>Sakhir</v>
      </c>
      <c r="BB168" s="88" t="str">
        <f>$D$18</f>
        <v>Abu Dhabi</v>
      </c>
      <c r="BC168" s="181" t="s">
        <v>81</v>
      </c>
      <c r="BD168" s="182"/>
      <c r="BE168" s="182"/>
      <c r="BF168" s="183"/>
      <c r="BG168" s="1" t="s">
        <v>65</v>
      </c>
      <c r="BH168" s="1" t="s">
        <v>66</v>
      </c>
      <c r="BI168" s="181" t="s">
        <v>83</v>
      </c>
      <c r="BJ168" s="182"/>
      <c r="BK168" s="182"/>
      <c r="BL168" s="184"/>
      <c r="BM168" s="1" t="s">
        <v>65</v>
      </c>
      <c r="BN168" s="1" t="s">
        <v>66</v>
      </c>
      <c r="BP168" s="136" t="s">
        <v>53</v>
      </c>
      <c r="BQ168" s="86" t="s">
        <v>54</v>
      </c>
      <c r="BR168" s="86" t="str">
        <f>$D$2</f>
        <v>Austria</v>
      </c>
      <c r="BS168" s="87" t="str">
        <f>$D$3</f>
        <v>Styria</v>
      </c>
      <c r="BT168" s="87" t="str">
        <f>$D$4</f>
        <v>Hungary</v>
      </c>
      <c r="BU168" s="87" t="str">
        <f>$D$5</f>
        <v>Great Britain</v>
      </c>
      <c r="BV168" s="87" t="str">
        <f>$D$6</f>
        <v>70th Anniversary</v>
      </c>
      <c r="BW168" s="87" t="str">
        <f>$D$7</f>
        <v>Spain</v>
      </c>
      <c r="BX168" s="87" t="str">
        <f>$D$8</f>
        <v>Belgium</v>
      </c>
      <c r="BY168" s="87" t="str">
        <f>$D$9</f>
        <v>Monza</v>
      </c>
      <c r="BZ168" s="87" t="str">
        <f>$D$10</f>
        <v>Tuscany</v>
      </c>
      <c r="CA168" s="87" t="str">
        <f>$D$11</f>
        <v>Russia</v>
      </c>
      <c r="CB168" s="87" t="str">
        <f>$D$12</f>
        <v>Eifel</v>
      </c>
      <c r="CC168" s="87" t="str">
        <f>$D$13</f>
        <v>Portugal</v>
      </c>
      <c r="CD168" s="87" t="str">
        <f>$D$14</f>
        <v>Romagna</v>
      </c>
      <c r="CE168" s="87" t="str">
        <f>$D$15</f>
        <v>Turkey</v>
      </c>
      <c r="CF168" s="87" t="str">
        <f>$D$16</f>
        <v>Bahrain</v>
      </c>
      <c r="CG168" s="87" t="str">
        <f>$D$17</f>
        <v>Sakhir</v>
      </c>
      <c r="CH168" s="88" t="str">
        <f>$D$18</f>
        <v>Abu Dhabi</v>
      </c>
      <c r="CI168" s="181" t="s">
        <v>81</v>
      </c>
      <c r="CJ168" s="182"/>
      <c r="CK168" s="182"/>
      <c r="CL168" s="183"/>
      <c r="CM168" s="1" t="s">
        <v>65</v>
      </c>
      <c r="CN168" s="1" t="s">
        <v>66</v>
      </c>
      <c r="CO168" s="181" t="s">
        <v>83</v>
      </c>
      <c r="CP168" s="182"/>
      <c r="CQ168" s="182"/>
      <c r="CR168" s="184"/>
      <c r="CS168" s="1" t="s">
        <v>65</v>
      </c>
      <c r="CT168" s="1" t="s">
        <v>66</v>
      </c>
      <c r="CV168" s="181" t="s">
        <v>81</v>
      </c>
      <c r="CW168" s="182"/>
      <c r="CX168" s="182"/>
      <c r="CY168" s="183"/>
      <c r="CZ168" s="1" t="s">
        <v>65</v>
      </c>
      <c r="DA168" s="1" t="s">
        <v>66</v>
      </c>
      <c r="DB168" s="181" t="s">
        <v>83</v>
      </c>
      <c r="DC168" s="182"/>
      <c r="DD168" s="182"/>
      <c r="DE168" s="184"/>
      <c r="DF168" s="1" t="s">
        <v>65</v>
      </c>
      <c r="DG168" s="1" t="s">
        <v>66</v>
      </c>
    </row>
    <row r="169" spans="4:111" ht="16.149999999999999" thickBot="1" x14ac:dyDescent="0.55000000000000004">
      <c r="D169" s="137" t="s">
        <v>98</v>
      </c>
      <c r="E169" s="80" t="s">
        <v>56</v>
      </c>
      <c r="F169" s="66" t="s">
        <v>13</v>
      </c>
      <c r="G169" s="67" t="s">
        <v>13</v>
      </c>
      <c r="H169" s="67" t="s">
        <v>13</v>
      </c>
      <c r="I169" s="67" t="s">
        <v>20</v>
      </c>
      <c r="J169" s="67" t="s">
        <v>13</v>
      </c>
      <c r="K169" s="67" t="s">
        <v>13</v>
      </c>
      <c r="L169" s="67" t="s">
        <v>13</v>
      </c>
      <c r="M169" s="67" t="s">
        <v>13</v>
      </c>
      <c r="N169" s="67" t="s">
        <v>13</v>
      </c>
      <c r="O169" s="67" t="s">
        <v>13</v>
      </c>
      <c r="P169" s="67" t="s">
        <v>13</v>
      </c>
      <c r="Q169" s="67" t="s">
        <v>13</v>
      </c>
      <c r="R169" s="67" t="s">
        <v>13</v>
      </c>
      <c r="S169" s="67" t="s">
        <v>13</v>
      </c>
      <c r="T169" s="67" t="s">
        <v>13</v>
      </c>
      <c r="U169" s="67" t="s">
        <v>13</v>
      </c>
      <c r="V169" s="67" t="s">
        <v>13</v>
      </c>
      <c r="W169" s="25" t="str">
        <f>$A$2</f>
        <v>Mercedes</v>
      </c>
      <c r="X169" s="66">
        <f>COUNTIF(F169:V186, W169)</f>
        <v>3</v>
      </c>
      <c r="Y169" s="98" t="str">
        <f>$B$2</f>
        <v>Hamilton</v>
      </c>
      <c r="Z169" s="66">
        <f>COUNTIF(F169:V186, Y169)</f>
        <v>14</v>
      </c>
      <c r="AA169" s="66">
        <f>COUNTIF(F187:V188,Y169)</f>
        <v>0</v>
      </c>
      <c r="AB169" s="99">
        <f>COUNTIF(F189:V190,Y169)</f>
        <v>2</v>
      </c>
      <c r="AC169" s="25" t="str">
        <f>$A$2</f>
        <v>Mercedes</v>
      </c>
      <c r="AD169" s="66">
        <f>SUM((X169/X191)*100)</f>
        <v>17.647058823529413</v>
      </c>
      <c r="AE169" s="98" t="str">
        <f>$B$2</f>
        <v>Hamilton</v>
      </c>
      <c r="AF169" s="99">
        <f>SUM((Z169/Z191)*100)</f>
        <v>16.470588235294116</v>
      </c>
      <c r="AG169" s="99">
        <f>SUM((AA169/AA191)*100)</f>
        <v>0</v>
      </c>
      <c r="AH169" s="99">
        <f>SUM((AB169/AB191)*100)</f>
        <v>100</v>
      </c>
      <c r="AJ169" s="137" t="s">
        <v>98</v>
      </c>
      <c r="AK169" s="80" t="s">
        <v>56</v>
      </c>
      <c r="AL169" s="66" t="s">
        <v>35</v>
      </c>
      <c r="AM169" s="67" t="s">
        <v>35</v>
      </c>
      <c r="AN169" s="67" t="s">
        <v>35</v>
      </c>
      <c r="AO169" s="67" t="s">
        <v>35</v>
      </c>
      <c r="AP169" s="67" t="s">
        <v>35</v>
      </c>
      <c r="AQ169" s="67" t="s">
        <v>35</v>
      </c>
      <c r="AR169" s="67" t="s">
        <v>35</v>
      </c>
      <c r="AS169" s="67" t="s">
        <v>25</v>
      </c>
      <c r="AT169" s="67" t="s">
        <v>35</v>
      </c>
      <c r="AU169" s="67" t="s">
        <v>35</v>
      </c>
      <c r="AV169" s="67" t="s">
        <v>33</v>
      </c>
      <c r="AW169" s="67" t="s">
        <v>33</v>
      </c>
      <c r="AX169" s="67" t="s">
        <v>33</v>
      </c>
      <c r="AY169" s="67" t="s">
        <v>33</v>
      </c>
      <c r="AZ169" s="67" t="s">
        <v>33</v>
      </c>
      <c r="BA169" s="67" t="s">
        <v>33</v>
      </c>
      <c r="BB169" s="67" t="s">
        <v>33</v>
      </c>
      <c r="BC169" s="25" t="str">
        <f>$A$2</f>
        <v>Mercedes</v>
      </c>
      <c r="BD169" s="66">
        <f>COUNTIF(AL169:BB186, BC169)</f>
        <v>0</v>
      </c>
      <c r="BE169" s="98" t="str">
        <f>$B$2</f>
        <v>Hamilton</v>
      </c>
      <c r="BF169" s="66">
        <f>COUNTIF(AL169:BB186, BE169)</f>
        <v>0</v>
      </c>
      <c r="BG169" s="66">
        <f>COUNTIF(AL187:BB188,BE169)</f>
        <v>0</v>
      </c>
      <c r="BH169" s="99">
        <f>COUNTIF(AL189:BB190,BE169)</f>
        <v>0</v>
      </c>
      <c r="BI169" s="25" t="str">
        <f>$A$2</f>
        <v>Mercedes</v>
      </c>
      <c r="BJ169" s="66">
        <f>SUM((BD169/BD191)*100)</f>
        <v>0</v>
      </c>
      <c r="BK169" s="98" t="str">
        <f>$B$2</f>
        <v>Hamilton</v>
      </c>
      <c r="BL169" s="99">
        <f>SUM((BF169/BF191)*100)</f>
        <v>0</v>
      </c>
      <c r="BM169" s="99">
        <f>SUM((BG169/BG191)*100)</f>
        <v>0</v>
      </c>
      <c r="BN169" s="99">
        <f>SUM((BH169/BH191)*100)</f>
        <v>0</v>
      </c>
      <c r="BP169" s="137" t="s">
        <v>98</v>
      </c>
      <c r="BQ169" s="80" t="s">
        <v>56</v>
      </c>
      <c r="BR169" s="66" t="s">
        <v>48</v>
      </c>
      <c r="BS169" s="67" t="s">
        <v>48</v>
      </c>
      <c r="BT169" s="67" t="s">
        <v>48</v>
      </c>
      <c r="BU169" s="67" t="s">
        <v>48</v>
      </c>
      <c r="BV169" s="67" t="s">
        <v>48</v>
      </c>
      <c r="BW169" s="67" t="s">
        <v>48</v>
      </c>
      <c r="BX169" s="67" t="s">
        <v>48</v>
      </c>
      <c r="BY169" s="67" t="s">
        <v>48</v>
      </c>
      <c r="BZ169" s="67" t="s">
        <v>48</v>
      </c>
      <c r="CA169" s="67" t="s">
        <v>48</v>
      </c>
      <c r="CB169" s="67" t="s">
        <v>48</v>
      </c>
      <c r="CC169" s="67" t="s">
        <v>48</v>
      </c>
      <c r="CD169" s="67" t="s">
        <v>48</v>
      </c>
      <c r="CE169" s="67" t="s">
        <v>48</v>
      </c>
      <c r="CF169" s="67" t="s">
        <v>48</v>
      </c>
      <c r="CG169" s="67" t="s">
        <v>48</v>
      </c>
      <c r="CH169" s="67" t="s">
        <v>48</v>
      </c>
      <c r="CI169" s="25" t="str">
        <f>$A$2</f>
        <v>Mercedes</v>
      </c>
      <c r="CJ169" s="66">
        <f>COUNTIF(BR169:CH186, CI169)</f>
        <v>0</v>
      </c>
      <c r="CK169" s="98" t="str">
        <f>$B$2</f>
        <v>Hamilton</v>
      </c>
      <c r="CL169" s="66">
        <f>COUNTIF(BR169:CH186, CK169)</f>
        <v>0</v>
      </c>
      <c r="CM169" s="66">
        <f>COUNTIF(BR187:CH188,CK169)</f>
        <v>0</v>
      </c>
      <c r="CN169" s="99">
        <f>COUNTIF(BR189:CH190,CK169)</f>
        <v>0</v>
      </c>
      <c r="CO169" s="25" t="str">
        <f>$A$2</f>
        <v>Mercedes</v>
      </c>
      <c r="CP169" s="66">
        <f>SUM((CJ169/CJ191)*100)</f>
        <v>0</v>
      </c>
      <c r="CQ169" s="98" t="str">
        <f>$B$2</f>
        <v>Hamilton</v>
      </c>
      <c r="CR169" s="99">
        <f>SUM((CL169/CL191)*100)</f>
        <v>0</v>
      </c>
      <c r="CS169" s="99">
        <f>SUM((CM169/CM191)*100)</f>
        <v>0</v>
      </c>
      <c r="CT169" s="99">
        <f>SUM((CN169/CN191)*100)</f>
        <v>0</v>
      </c>
      <c r="CV169" s="25" t="str">
        <f>$A$2</f>
        <v>Mercedes</v>
      </c>
      <c r="CW169" s="99">
        <f>SUM(X169,BD169,CJ169)</f>
        <v>3</v>
      </c>
      <c r="CX169" s="98" t="str">
        <f>$B$2</f>
        <v>Hamilton</v>
      </c>
      <c r="CY169" s="99">
        <f t="shared" ref="CY169:CY188" si="804">SUM(Z169,BF169,CL169)</f>
        <v>14</v>
      </c>
      <c r="CZ169" s="99">
        <f t="shared" ref="CZ169:CZ188" si="805">SUM(AA169,BG169,CM169)</f>
        <v>0</v>
      </c>
      <c r="DA169" s="99">
        <f t="shared" ref="DA169:DA188" si="806">SUM(AB169,BH169,CN169)</f>
        <v>2</v>
      </c>
      <c r="DB169" s="25" t="str">
        <f>$A$2</f>
        <v>Mercedes</v>
      </c>
      <c r="DC169" s="66">
        <f>SUM((CW169/CW191)*100)</f>
        <v>5.8823529411764701</v>
      </c>
      <c r="DD169" s="98" t="str">
        <f>$B$2</f>
        <v>Hamilton</v>
      </c>
      <c r="DE169" s="99">
        <f>SUM((CY169/CY191)*100)</f>
        <v>5.4901960784313726</v>
      </c>
      <c r="DF169" s="99">
        <f>SUM((CZ169/CZ191)*100)</f>
        <v>0</v>
      </c>
      <c r="DG169" s="99">
        <f>SUM((DA169/DA191)*100)</f>
        <v>33.333333333333329</v>
      </c>
    </row>
    <row r="170" spans="4:111" ht="16.149999999999999" thickBot="1" x14ac:dyDescent="0.55000000000000004">
      <c r="D170" s="136" t="s">
        <v>57</v>
      </c>
      <c r="E170" s="75" t="s">
        <v>58</v>
      </c>
      <c r="F170" s="70">
        <f>SUM(VLOOKUP($D$2,$D$2:$BL$18,MATCH(F169,$D$1:$BL$1,0),FALSE))</f>
        <v>-2</v>
      </c>
      <c r="G170" s="76">
        <f>SUM(VLOOKUP($D$3,$D$2:$BL$18,MATCH(G169,$D$1:$BL$1,0),FALSE))</f>
        <v>31</v>
      </c>
      <c r="H170" s="76">
        <f>SUM(VLOOKUP($D$4,$D$2:$BL$18,MATCH(H169,$D$1:$BL$1,0),FALSE))</f>
        <v>41</v>
      </c>
      <c r="I170" s="76">
        <f>SUM(VLOOKUP($D$5,$D$2:$BL$18,MATCH(I169,$D$1:$BL$1,0),FALSE))</f>
        <v>25</v>
      </c>
      <c r="J170" s="76">
        <f>SUM(VLOOKUP($D$6,$D$2:$BL$18,MATCH(J169,$D$1:$BL$1,0),FALSE))</f>
        <v>52</v>
      </c>
      <c r="K170" s="76">
        <f>SUM(VLOOKUP($D$7,$D$2:$BL$18,MATCH(K169,$D$1:$BL$1,0),FALSE))</f>
        <v>47</v>
      </c>
      <c r="L170" s="76">
        <f>SUM(VLOOKUP($D$8,$D$2:$BL$18,MATCH(L169,$D$1:$BL$1,0),FALSE))</f>
        <v>32</v>
      </c>
      <c r="M170" s="76">
        <f>SUM(VLOOKUP($D$9,$D$2:$BL$18,MATCH(M169,$D$1:$BL$1,0),FALSE))</f>
        <v>-4</v>
      </c>
      <c r="N170" s="76">
        <f>SUM(VLOOKUP($D$10,$D$2:$BL$18,MATCH(N169,$D$1:$BL$1,0),FALSE))</f>
        <v>-2</v>
      </c>
      <c r="O170" s="76">
        <f>SUM(VLOOKUP($D$11,$D$2:$BL$18,MATCH(O169,$D$1:$BL$1,0),FALSE))</f>
        <v>41</v>
      </c>
      <c r="P170" s="76">
        <f>SUM(VLOOKUP($D$12,$D$2:$BL$18,MATCH(P169,$D$1:$BL$1,0),FALSE))</f>
        <v>42</v>
      </c>
      <c r="Q170" s="76">
        <f>SUM(VLOOKUP($D$13,$D$2:$BL$18,MATCH(Q169,$D$1:$BL$1,0),FALSE))</f>
        <v>32</v>
      </c>
      <c r="R170" s="76">
        <f>SUM(VLOOKUP($D$14,$D$2:$BL$18,MATCH(R169,$D$1:$BL$1,0),FALSE))</f>
        <v>-2</v>
      </c>
      <c r="S170" s="76">
        <f>SUM(VLOOKUP($D$15,$D$2:$BL$18,MATCH(S169,$D$1:$BL$1,0),FALSE))</f>
        <v>18</v>
      </c>
      <c r="T170" s="76">
        <f>SUM(VLOOKUP($D$16,$D$2:$BL$18,MATCH(T169,$D$1:$BL$1,0),FALSE))</f>
        <v>47</v>
      </c>
      <c r="U170" s="76">
        <f>SUM(VLOOKUP($D$17,$D$2:$BL$18,MATCH(U169,$D$1:$BL$1,0),FALSE))</f>
        <v>-2</v>
      </c>
      <c r="V170" s="29">
        <f>SUM(VLOOKUP($D$18,$D$2:$BL$18,MATCH(V169,$D$1:$BL$1,0),FALSE))</f>
        <v>44</v>
      </c>
      <c r="W170" s="30"/>
      <c r="X170" s="72"/>
      <c r="Y170" s="100" t="str">
        <f>$B$3</f>
        <v>Bottas</v>
      </c>
      <c r="Z170" s="72">
        <f>COUNTIF(F169:V186, Y170)</f>
        <v>0</v>
      </c>
      <c r="AA170" s="72">
        <f>COUNTIF(F187:V188,Y170)</f>
        <v>0</v>
      </c>
      <c r="AB170" s="30">
        <f>COUNTIF(F189:V190,Y170)</f>
        <v>0</v>
      </c>
      <c r="AC170" s="30"/>
      <c r="AD170" s="72"/>
      <c r="AE170" s="100" t="str">
        <f>$B$3</f>
        <v>Bottas</v>
      </c>
      <c r="AF170" s="30">
        <f>SUM((Z170/Z191)*100)</f>
        <v>0</v>
      </c>
      <c r="AG170" s="30">
        <f>SUM((AA170/AA191)*100)</f>
        <v>0</v>
      </c>
      <c r="AH170" s="30">
        <f>SUM((AB170/AB191)*100)</f>
        <v>0</v>
      </c>
      <c r="AJ170" s="136" t="s">
        <v>57</v>
      </c>
      <c r="AK170" s="75" t="s">
        <v>58</v>
      </c>
      <c r="AL170" s="70">
        <f>SUM(VLOOKUP($D$2,$D$2:$BL$18,MATCH(AL169,$D$1:$BL$1,0),FALSE))</f>
        <v>-10</v>
      </c>
      <c r="AM170" s="76">
        <f>SUM(VLOOKUP($D$3,$D$2:$BL$18,MATCH(AM169,$D$1:$BL$1,0),FALSE))</f>
        <v>21</v>
      </c>
      <c r="AN170" s="76">
        <f>SUM(VLOOKUP($D$4,$D$2:$BL$18,MATCH(AN169,$D$1:$BL$1,0),FALSE))</f>
        <v>27</v>
      </c>
      <c r="AO170" s="76">
        <f>SUM(VLOOKUP($D$5,$D$2:$BL$18,MATCH(AO169,$D$1:$BL$1,0),FALSE))</f>
        <v>10</v>
      </c>
      <c r="AP170" s="76">
        <f>SUM(VLOOKUP($D$6,$D$2:$BL$18,MATCH(AP169,$D$1:$BL$1,0),FALSE))</f>
        <v>20</v>
      </c>
      <c r="AQ170" s="76">
        <f>SUM(VLOOKUP($D$7,$D$2:$BL$18,MATCH(AQ169,$D$1:$BL$1,0),FALSE))</f>
        <v>37</v>
      </c>
      <c r="AR170" s="76">
        <f>SUM(VLOOKUP($D$8,$D$2:$BL$18,MATCH(AR169,$D$1:$BL$1,0),FALSE))</f>
        <v>16</v>
      </c>
      <c r="AS170" s="76">
        <f>SUM(VLOOKUP($D$9,$D$2:$BL$18,MATCH(AS169,$D$1:$BL$1,0),FALSE))</f>
        <v>15</v>
      </c>
      <c r="AT170" s="76">
        <f>SUM(VLOOKUP($D$10,$D$2:$BL$18,MATCH(AT169,$D$1:$BL$1,0),FALSE))</f>
        <v>-8</v>
      </c>
      <c r="AU170" s="76">
        <f>SUM(VLOOKUP($D$11,$D$2:$BL$18,MATCH(AU169,$D$1:$BL$1,0),FALSE))</f>
        <v>-13</v>
      </c>
      <c r="AV170" s="76">
        <f>SUM(VLOOKUP($D$12,$D$2:$BL$18,MATCH(AV169,$D$1:$BL$1,0),FALSE))</f>
        <v>33</v>
      </c>
      <c r="AW170" s="76">
        <f>SUM(VLOOKUP($D$13,$D$2:$BL$18,MATCH(AW169,$D$1:$BL$1,0),FALSE))</f>
        <v>17</v>
      </c>
      <c r="AX170" s="76">
        <f>SUM(VLOOKUP($D$14,$D$2:$BL$18,MATCH(AX169,$D$1:$BL$1,0),FALSE))</f>
        <v>26</v>
      </c>
      <c r="AY170" s="76">
        <f>SUM(VLOOKUP($D$15,$D$2:$BL$18,MATCH(AY169,$D$1:$BL$1,0),FALSE))</f>
        <v>45</v>
      </c>
      <c r="AZ170" s="76">
        <f>SUM(VLOOKUP($D$16,$D$2:$BL$18,MATCH(AZ169,$D$1:$BL$1,0),FALSE))</f>
        <v>5</v>
      </c>
      <c r="BA170" s="76">
        <f>SUM(VLOOKUP($D$17,$D$2:$BL$18,MATCH(BA169,$D$1:$BL$1,0),FALSE))</f>
        <v>48</v>
      </c>
      <c r="BB170" s="29">
        <f>SUM(VLOOKUP($D$18,$D$2:$BL$18,MATCH(BB169,$D$1:$BL$1,0),FALSE))</f>
        <v>-13</v>
      </c>
      <c r="BC170" s="30"/>
      <c r="BD170" s="72"/>
      <c r="BE170" s="100" t="str">
        <f>$B$3</f>
        <v>Bottas</v>
      </c>
      <c r="BF170" s="72">
        <f>COUNTIF(AL169:BB186, BE170)</f>
        <v>0</v>
      </c>
      <c r="BG170" s="72">
        <f>COUNTIF(AL187:BB188,BE170)</f>
        <v>0</v>
      </c>
      <c r="BH170" s="30">
        <f>COUNTIF(AL189:BB190,BE170)</f>
        <v>0</v>
      </c>
      <c r="BI170" s="30"/>
      <c r="BJ170" s="72"/>
      <c r="BK170" s="100" t="str">
        <f>$B$3</f>
        <v>Bottas</v>
      </c>
      <c r="BL170" s="30">
        <f>SUM((BF170/BF191)*100)</f>
        <v>0</v>
      </c>
      <c r="BM170" s="30">
        <f>SUM((BG170/BG191)*100)</f>
        <v>0</v>
      </c>
      <c r="BN170" s="30">
        <f>SUM((BH170/BH191)*100)</f>
        <v>0</v>
      </c>
      <c r="BP170" s="136" t="s">
        <v>57</v>
      </c>
      <c r="BQ170" s="75" t="s">
        <v>58</v>
      </c>
      <c r="BR170" s="70">
        <f>SUM(VLOOKUP($D$2,$D$2:$BL$18,MATCH(BR169,$D$1:$BL$1,0),FALSE))</f>
        <v>15</v>
      </c>
      <c r="BS170" s="76">
        <f>SUM(VLOOKUP($D$3,$D$2:$BL$18,MATCH(BS169,$D$1:$BL$1,0),FALSE))</f>
        <v>4</v>
      </c>
      <c r="BT170" s="76">
        <f>SUM(VLOOKUP($D$4,$D$2:$BL$18,MATCH(BT169,$D$1:$BL$1,0),FALSE))</f>
        <v>-1</v>
      </c>
      <c r="BU170" s="76">
        <f>SUM(VLOOKUP($D$5,$D$2:$BL$18,MATCH(BU169,$D$1:$BL$1,0),FALSE))</f>
        <v>8</v>
      </c>
      <c r="BV170" s="76">
        <f>SUM(VLOOKUP($D$6,$D$2:$BL$18,MATCH(BV169,$D$1:$BL$1,0),FALSE))</f>
        <v>1</v>
      </c>
      <c r="BW170" s="76">
        <f>SUM(VLOOKUP($D$7,$D$2:$BL$18,MATCH(BW169,$D$1:$BL$1,0),FALSE))</f>
        <v>4</v>
      </c>
      <c r="BX170" s="76">
        <f>SUM(VLOOKUP($D$8,$D$2:$BL$18,MATCH(BX169,$D$1:$BL$1,0),FALSE))</f>
        <v>11</v>
      </c>
      <c r="BY170" s="76">
        <f>SUM(VLOOKUP($D$9,$D$2:$BL$18,MATCH(BY169,$D$1:$BL$1,0),FALSE))</f>
        <v>15</v>
      </c>
      <c r="BZ170" s="76">
        <f>SUM(VLOOKUP($D$10,$D$2:$BL$18,MATCH(BZ169,$D$1:$BL$1,0),FALSE))</f>
        <v>-14</v>
      </c>
      <c r="CA170" s="76">
        <f>SUM(VLOOKUP($D$11,$D$2:$BL$18,MATCH(CA169,$D$1:$BL$1,0),FALSE))</f>
        <v>13</v>
      </c>
      <c r="CB170" s="76">
        <f>SUM(VLOOKUP($D$12,$D$2:$BL$18,MATCH(CB169,$D$1:$BL$1,0),FALSE))</f>
        <v>13</v>
      </c>
      <c r="CC170" s="76">
        <f>SUM(VLOOKUP($D$13,$D$2:$BL$18,MATCH(CC169,$D$1:$BL$1,0),FALSE))</f>
        <v>6</v>
      </c>
      <c r="CD170" s="76">
        <f>SUM(VLOOKUP($D$14,$D$2:$BL$18,MATCH(CD169,$D$1:$BL$1,0),FALSE))</f>
        <v>15</v>
      </c>
      <c r="CE170" s="76">
        <f>SUM(VLOOKUP($D$15,$D$2:$BL$18,MATCH(CE169,$D$1:$BL$1,0),FALSE))</f>
        <v>-14</v>
      </c>
      <c r="CF170" s="76">
        <f>SUM(VLOOKUP($D$16,$D$2:$BL$18,MATCH(CF169,$D$1:$BL$1,0),FALSE))</f>
        <v>12</v>
      </c>
      <c r="CG170" s="76">
        <f>SUM(VLOOKUP($D$17,$D$2:$BL$18,MATCH(CG169,$D$1:$BL$1,0),FALSE))</f>
        <v>-12</v>
      </c>
      <c r="CH170" s="29">
        <f>SUM(VLOOKUP($D$18,$D$2:$BL$18,MATCH(CH169,$D$1:$BL$1,0),FALSE))</f>
        <v>4</v>
      </c>
      <c r="CI170" s="30"/>
      <c r="CJ170" s="72"/>
      <c r="CK170" s="100" t="str">
        <f>$B$3</f>
        <v>Bottas</v>
      </c>
      <c r="CL170" s="72">
        <f>COUNTIF(BR169:CH186, CK170)</f>
        <v>0</v>
      </c>
      <c r="CM170" s="72">
        <f>COUNTIF(BR187:CH188,CK170)</f>
        <v>0</v>
      </c>
      <c r="CN170" s="30">
        <f>COUNTIF(BR189:CH190,CK170)</f>
        <v>0</v>
      </c>
      <c r="CO170" s="30"/>
      <c r="CP170" s="72"/>
      <c r="CQ170" s="100" t="str">
        <f>$B$3</f>
        <v>Bottas</v>
      </c>
      <c r="CR170" s="30">
        <f>SUM((CL170/CL191)*100)</f>
        <v>0</v>
      </c>
      <c r="CS170" s="30">
        <f>SUM((CM170/CM191)*100)</f>
        <v>0</v>
      </c>
      <c r="CT170" s="30">
        <f>SUM((CN170/CN191)*100)</f>
        <v>0</v>
      </c>
      <c r="CV170" s="30"/>
      <c r="CW170" s="30"/>
      <c r="CX170" s="100" t="str">
        <f>$B$3</f>
        <v>Bottas</v>
      </c>
      <c r="CY170" s="30">
        <f t="shared" si="804"/>
        <v>0</v>
      </c>
      <c r="CZ170" s="30">
        <f t="shared" si="805"/>
        <v>0</v>
      </c>
      <c r="DA170" s="30">
        <f t="shared" si="806"/>
        <v>0</v>
      </c>
      <c r="DB170" s="30"/>
      <c r="DC170" s="72"/>
      <c r="DD170" s="100" t="str">
        <f>$B$3</f>
        <v>Bottas</v>
      </c>
      <c r="DE170" s="30">
        <f>SUM((CY170/CY191)*100)</f>
        <v>0</v>
      </c>
      <c r="DF170" s="30">
        <f>SUM((CZ170/CZ191)*100)</f>
        <v>0</v>
      </c>
      <c r="DG170" s="30">
        <f>SUM((DA170/DA191)*100)</f>
        <v>0</v>
      </c>
    </row>
    <row r="171" spans="4:111" ht="16.149999999999999" thickBot="1" x14ac:dyDescent="0.55000000000000004">
      <c r="D171" s="137" t="s">
        <v>99</v>
      </c>
      <c r="E171" s="91" t="s">
        <v>1</v>
      </c>
      <c r="F171" s="72">
        <f>SUM(VLOOKUP($D$2,$BM$2:$CQ$18,MATCH(F169,$BM$1:$CQ$1,0),FALSE))</f>
        <v>26.1</v>
      </c>
      <c r="G171" s="73">
        <f>SUM(VLOOKUP($D$3,$BM$2:$CQ$18,MATCH(G169,$BM$1:$CQ$1,0),FALSE))</f>
        <v>26.1</v>
      </c>
      <c r="H171" s="73">
        <f>SUM(VLOOKUP($D$4,$BM$2:$CQ$18,MATCH(H169,$BM$1:$CQ$1,0),FALSE))</f>
        <v>26.1</v>
      </c>
      <c r="I171" s="73">
        <f>SUM(VLOOKUP($D$5,$BM$2:$CQ$18,MATCH(I169,$BM$1:$CQ$1,0),FALSE))</f>
        <v>12.9</v>
      </c>
      <c r="J171" s="73">
        <f>SUM(VLOOKUP($D$6,$BM$2:$CQ$18,MATCH(J169,$BM$1:$CQ$1,0),FALSE))</f>
        <v>26</v>
      </c>
      <c r="K171" s="73">
        <f>SUM(VLOOKUP($D$7,$BM$2:$CQ$18,MATCH(K169,$BM$1:$CQ$1,0),FALSE))</f>
        <v>26</v>
      </c>
      <c r="L171" s="73">
        <f>SUM(VLOOKUP($D$8,$BM$2:$CQ$18,MATCH(L169,$BM$1:$CQ$1,0),FALSE))</f>
        <v>26.1</v>
      </c>
      <c r="M171" s="73">
        <f>SUM(VLOOKUP($D$9,$BM$2:$CQ$18,MATCH(M169,$BM$1:$CQ$1,0),FALSE))</f>
        <v>26.1</v>
      </c>
      <c r="N171" s="73">
        <f>SUM(VLOOKUP($D$10,$BM$2:$CQ$18,MATCH(N169,$BM$1:$CQ$1,0),FALSE))</f>
        <v>26.1</v>
      </c>
      <c r="O171" s="73">
        <f>SUM(VLOOKUP($D$11,$BM$2:$CQ$18,MATCH(O169,$BM$1:$CQ$1,0),FALSE))</f>
        <v>26.1</v>
      </c>
      <c r="P171" s="73">
        <f>SUM(VLOOKUP($D$12,$BM$2:$CQ$18,MATCH(P169,$BM$1:$CQ$1,0),FALSE))</f>
        <v>26.1</v>
      </c>
      <c r="Q171" s="73">
        <f>SUM(VLOOKUP($D$13,$BM$2:$CQ$18,MATCH(Q169,$BM$1:$CQ$1,0),FALSE))</f>
        <v>26.1</v>
      </c>
      <c r="R171" s="73">
        <f>SUM(VLOOKUP($D$14,$BM$2:$CQ$18,MATCH(R169,$BM$1:$CQ$1,0),FALSE))</f>
        <v>26.1</v>
      </c>
      <c r="S171" s="73">
        <f>SUM(VLOOKUP($D$15,$BM$2:$CQ$18,MATCH(S169,$BM$1:$CQ$1,0),FALSE))</f>
        <v>26.1</v>
      </c>
      <c r="T171" s="73">
        <f>SUM(VLOOKUP($D$16,$BM$2:$CQ$18,MATCH(T169,$BM$1:$CQ$1,0),FALSE))</f>
        <v>26.1</v>
      </c>
      <c r="U171" s="73">
        <f>SUM(VLOOKUP($D$17,$BM$2:$CQ$18,MATCH(U169,$BM$1:$CQ$1,0),FALSE))</f>
        <v>26.2</v>
      </c>
      <c r="V171" s="63">
        <f>SUM(VLOOKUP($D$18,$BM$2:$CQ$18,MATCH(V169,$BM$1:$CQ$1,0),FALSE))</f>
        <v>26.3</v>
      </c>
      <c r="W171" s="34" t="str">
        <f>$A$4</f>
        <v>Ferrari</v>
      </c>
      <c r="X171" s="66">
        <f>COUNTIF(F169:V186, W171)</f>
        <v>0</v>
      </c>
      <c r="Y171" s="34" t="str">
        <f>$B$4</f>
        <v>Vettel</v>
      </c>
      <c r="Z171" s="99">
        <f>COUNTIF(F169:V186, Y171)</f>
        <v>0</v>
      </c>
      <c r="AA171" s="99">
        <f>COUNTIF(F187:V188,Y171)</f>
        <v>0</v>
      </c>
      <c r="AB171" s="99">
        <f>COUNTIF(F189:V190,Y171)</f>
        <v>0</v>
      </c>
      <c r="AC171" s="34" t="str">
        <f>$A$4</f>
        <v>Ferrari</v>
      </c>
      <c r="AD171" s="66">
        <f>SUM((X171/X191)*100)</f>
        <v>0</v>
      </c>
      <c r="AE171" s="34" t="str">
        <f>$B$4</f>
        <v>Vettel</v>
      </c>
      <c r="AF171" s="99">
        <f>SUM((Z171/Z191)*100)</f>
        <v>0</v>
      </c>
      <c r="AG171" s="99">
        <f>SUM((AA171/AA191)*100)</f>
        <v>0</v>
      </c>
      <c r="AH171" s="99">
        <f>SUM((AB171/AB191)*100)</f>
        <v>0</v>
      </c>
      <c r="AJ171" s="137" t="s">
        <v>100</v>
      </c>
      <c r="AK171" s="91" t="s">
        <v>1</v>
      </c>
      <c r="AL171" s="72">
        <f>SUM(VLOOKUP($D$2,$BM$2:$CQ$18,MATCH(AL169,$BM$1:$CQ$1,0),FALSE))</f>
        <v>7.9</v>
      </c>
      <c r="AM171" s="73">
        <f>SUM(VLOOKUP($D$3,$BM$2:$CQ$18,MATCH(AM169,$BM$1:$CQ$1,0),FALSE))</f>
        <v>0</v>
      </c>
      <c r="AN171" s="73">
        <f>SUM(VLOOKUP($D$4,$BM$2:$CQ$18,MATCH(AN169,$BM$1:$CQ$1,0),FALSE))</f>
        <v>0</v>
      </c>
      <c r="AO171" s="73">
        <f>SUM(VLOOKUP($D$5,$BM$2:$CQ$18,MATCH(AO169,$BM$1:$CQ$1,0),FALSE))</f>
        <v>0</v>
      </c>
      <c r="AP171" s="73">
        <f>SUM(VLOOKUP($D$6,$BM$2:$CQ$18,MATCH(AP169,$BM$1:$CQ$1,0),FALSE))</f>
        <v>10.4</v>
      </c>
      <c r="AQ171" s="73">
        <f>SUM(VLOOKUP($D$7,$BM$2:$CQ$18,MATCH(AQ169,$BM$1:$CQ$1,0),FALSE))</f>
        <v>10.4</v>
      </c>
      <c r="AR171" s="73">
        <f>SUM(VLOOKUP($D$8,$BM$2:$CQ$18,MATCH(AR169,$BM$1:$CQ$1,0),FALSE))</f>
        <v>10.6</v>
      </c>
      <c r="AS171" s="73">
        <f>SUM(VLOOKUP($D$9,$BM$2:$CQ$18,MATCH(AS169,$BM$1:$CQ$1,0),FALSE))</f>
        <v>12.1</v>
      </c>
      <c r="AT171" s="73">
        <f>SUM(VLOOKUP($D$10,$BM$2:$CQ$18,MATCH(AT169,$BM$1:$CQ$1,0),FALSE))</f>
        <v>10.6</v>
      </c>
      <c r="AU171" s="73">
        <f>SUM(VLOOKUP($D$11,$BM$2:$CQ$18,MATCH(AU169,$BM$1:$CQ$1,0),FALSE))</f>
        <v>10.6</v>
      </c>
      <c r="AV171" s="73">
        <f>SUM(VLOOKUP($D$12,$BM$2:$CQ$18,MATCH(AV169,$BM$1:$CQ$1,0),FALSE))</f>
        <v>9.9</v>
      </c>
      <c r="AW171" s="73">
        <f>SUM(VLOOKUP($D$13,$BM$2:$CQ$18,MATCH(AW169,$BM$1:$CQ$1,0),FALSE))</f>
        <v>9.9</v>
      </c>
      <c r="AX171" s="73">
        <f>SUM(VLOOKUP($D$14,$BM$2:$CQ$18,MATCH(AX169,$BM$1:$CQ$1,0),FALSE))</f>
        <v>9.9</v>
      </c>
      <c r="AY171" s="73">
        <f>SUM(VLOOKUP($D$15,$BM$2:$CQ$18,MATCH(AY169,$BM$1:$CQ$1,0),FALSE))</f>
        <v>9.9</v>
      </c>
      <c r="AZ171" s="73">
        <f>SUM(VLOOKUP($D$16,$BM$2:$CQ$18,MATCH(AZ169,$BM$1:$CQ$1,0),FALSE))</f>
        <v>9.9</v>
      </c>
      <c r="BA171" s="73">
        <f>SUM(VLOOKUP($D$17,$BM$2:$CQ$18,MATCH(BA169,$BM$1:$CQ$1,0),FALSE))</f>
        <v>9.9</v>
      </c>
      <c r="BB171" s="63">
        <f>SUM(VLOOKUP($D$18,$BM$2:$CQ$18,MATCH(BB169,$BM$1:$CQ$1,0),FALSE))</f>
        <v>10</v>
      </c>
      <c r="BC171" s="34" t="str">
        <f>$A$4</f>
        <v>Ferrari</v>
      </c>
      <c r="BD171" s="66">
        <f>COUNTIF(AL169:BB186, BC171)</f>
        <v>0</v>
      </c>
      <c r="BE171" s="34" t="str">
        <f>$B$4</f>
        <v>Vettel</v>
      </c>
      <c r="BF171" s="99">
        <f>COUNTIF(AL169:BB186, BE171)</f>
        <v>0</v>
      </c>
      <c r="BG171" s="99">
        <f>COUNTIF(AL187:BB188,BE171)</f>
        <v>0</v>
      </c>
      <c r="BH171" s="99">
        <f>COUNTIF(AL189:BB190,BE171)</f>
        <v>0</v>
      </c>
      <c r="BI171" s="34" t="str">
        <f>$A$4</f>
        <v>Ferrari</v>
      </c>
      <c r="BJ171" s="66">
        <f>SUM((BD171/BD191)*100)</f>
        <v>0</v>
      </c>
      <c r="BK171" s="34" t="str">
        <f>$B$4</f>
        <v>Vettel</v>
      </c>
      <c r="BL171" s="99">
        <f>SUM((BF171/BF191)*100)</f>
        <v>0</v>
      </c>
      <c r="BM171" s="99">
        <f>SUM((BG171/BG191)*100)</f>
        <v>0</v>
      </c>
      <c r="BN171" s="99">
        <f>SUM((BH171/BH191)*100)</f>
        <v>0</v>
      </c>
      <c r="BP171" s="137" t="s">
        <v>101</v>
      </c>
      <c r="BQ171" s="91" t="s">
        <v>1</v>
      </c>
      <c r="BR171" s="72">
        <f>SUM(VLOOKUP($D$2,$BM$2:$CQ$18,MATCH(BR169,$BM$1:$CQ$1,0),FALSE))</f>
        <v>5.8</v>
      </c>
      <c r="BS171" s="73">
        <f>SUM(VLOOKUP($D$3,$BM$2:$CQ$18,MATCH(BS169,$BM$1:$CQ$1,0),FALSE))</f>
        <v>0</v>
      </c>
      <c r="BT171" s="73">
        <f>SUM(VLOOKUP($D$4,$BM$2:$CQ$18,MATCH(BT169,$BM$1:$CQ$1,0),FALSE))</f>
        <v>0</v>
      </c>
      <c r="BU171" s="73">
        <f>SUM(VLOOKUP($D$5,$BM$2:$CQ$18,MATCH(BU169,$BM$1:$CQ$1,0),FALSE))</f>
        <v>0</v>
      </c>
      <c r="BV171" s="73">
        <f>SUM(VLOOKUP($D$6,$BM$2:$CQ$18,MATCH(BV169,$BM$1:$CQ$1,0),FALSE))</f>
        <v>6.6</v>
      </c>
      <c r="BW171" s="73">
        <f>SUM(VLOOKUP($D$7,$BM$2:$CQ$18,MATCH(BW169,$BM$1:$CQ$1,0),FALSE))</f>
        <v>0</v>
      </c>
      <c r="BX171" s="73">
        <f>SUM(VLOOKUP($D$8,$BM$2:$CQ$18,MATCH(BX169,$BM$1:$CQ$1,0),FALSE))</f>
        <v>6.7</v>
      </c>
      <c r="BY171" s="73">
        <f>SUM(VLOOKUP($D$9,$BM$2:$CQ$18,MATCH(BY169,$BM$1:$CQ$1,0),FALSE))</f>
        <v>6.7</v>
      </c>
      <c r="BZ171" s="73">
        <f>SUM(VLOOKUP($D$10,$BM$2:$CQ$18,MATCH(BZ169,$BM$1:$CQ$1,0),FALSE))</f>
        <v>6.7</v>
      </c>
      <c r="CA171" s="73">
        <f>SUM(VLOOKUP($D$11,$BM$2:$CQ$18,MATCH(CA169,$BM$1:$CQ$1,0),FALSE))</f>
        <v>6.7</v>
      </c>
      <c r="CB171" s="73">
        <f>SUM(VLOOKUP($D$12,$BM$2:$CQ$18,MATCH(CB169,$BM$1:$CQ$1,0),FALSE))</f>
        <v>6.6</v>
      </c>
      <c r="CC171" s="73">
        <f>SUM(VLOOKUP($D$13,$BM$2:$CQ$18,MATCH(CC169,$BM$1:$CQ$1,0),FALSE))</f>
        <v>6.6</v>
      </c>
      <c r="CD171" s="73">
        <f>SUM(VLOOKUP($D$14,$BM$2:$CQ$18,MATCH(CD169,$BM$1:$CQ$1,0),FALSE))</f>
        <v>6.6</v>
      </c>
      <c r="CE171" s="73">
        <f>SUM(VLOOKUP($D$15,$BM$2:$CQ$18,MATCH(CE169,$BM$1:$CQ$1,0),FALSE))</f>
        <v>6.6</v>
      </c>
      <c r="CF171" s="73">
        <f>SUM(VLOOKUP($D$16,$BM$2:$CQ$18,MATCH(CF169,$BM$1:$CQ$1,0),FALSE))</f>
        <v>6.6</v>
      </c>
      <c r="CG171" s="73">
        <f>SUM(VLOOKUP($D$17,$BM$2:$CQ$18,MATCH(CG169,$BM$1:$CQ$1,0),FALSE))</f>
        <v>6.6</v>
      </c>
      <c r="CH171" s="63">
        <f>SUM(VLOOKUP($D$18,$BM$2:$CQ$18,MATCH(CH169,$BM$1:$CQ$1,0),FALSE))</f>
        <v>6.6</v>
      </c>
      <c r="CI171" s="34" t="str">
        <f>$A$4</f>
        <v>Ferrari</v>
      </c>
      <c r="CJ171" s="66">
        <f>COUNTIF(BR169:CH186, CI171)</f>
        <v>0</v>
      </c>
      <c r="CK171" s="34" t="str">
        <f>$B$4</f>
        <v>Vettel</v>
      </c>
      <c r="CL171" s="99">
        <f>COUNTIF(BR169:CH186, CK171)</f>
        <v>0</v>
      </c>
      <c r="CM171" s="99">
        <f>COUNTIF(BR187:CH188,CK171)</f>
        <v>0</v>
      </c>
      <c r="CN171" s="99">
        <f>COUNTIF(BR189:CH190,CK171)</f>
        <v>0</v>
      </c>
      <c r="CO171" s="34" t="str">
        <f>$A$4</f>
        <v>Ferrari</v>
      </c>
      <c r="CP171" s="66">
        <f>SUM((CJ171/CJ191)*100)</f>
        <v>0</v>
      </c>
      <c r="CQ171" s="34" t="str">
        <f>$B$4</f>
        <v>Vettel</v>
      </c>
      <c r="CR171" s="99">
        <f>SUM((CL171/CL191)*100)</f>
        <v>0</v>
      </c>
      <c r="CS171" s="99">
        <f>SUM((CM171/CM191)*100)</f>
        <v>0</v>
      </c>
      <c r="CT171" s="99">
        <f>SUM((CN171/CN191)*100)</f>
        <v>0</v>
      </c>
      <c r="CV171" s="34" t="str">
        <f>$A$4</f>
        <v>Ferrari</v>
      </c>
      <c r="CW171" s="99">
        <f>SUM(X171,BD171,CJ171)</f>
        <v>0</v>
      </c>
      <c r="CX171" s="34" t="str">
        <f>$B$4</f>
        <v>Vettel</v>
      </c>
      <c r="CY171" s="99">
        <f t="shared" si="804"/>
        <v>0</v>
      </c>
      <c r="CZ171" s="99">
        <f t="shared" si="805"/>
        <v>0</v>
      </c>
      <c r="DA171" s="99">
        <f t="shared" si="806"/>
        <v>0</v>
      </c>
      <c r="DB171" s="34" t="str">
        <f>$A$4</f>
        <v>Ferrari</v>
      </c>
      <c r="DC171" s="66">
        <f>SUM((CW171/CW191)*100)</f>
        <v>0</v>
      </c>
      <c r="DD171" s="34" t="str">
        <f>$B$4</f>
        <v>Vettel</v>
      </c>
      <c r="DE171" s="99">
        <f>SUM((CY171/CY191)*100)</f>
        <v>0</v>
      </c>
      <c r="DF171" s="99">
        <f>SUM((CZ171/CZ191)*100)</f>
        <v>0</v>
      </c>
      <c r="DG171" s="99">
        <f>SUM((DA171/DA191)*100)</f>
        <v>0</v>
      </c>
    </row>
    <row r="172" spans="4:111" ht="16.149999999999999" thickBot="1" x14ac:dyDescent="0.55000000000000004">
      <c r="D172" s="138"/>
      <c r="E172" s="74" t="s">
        <v>60</v>
      </c>
      <c r="F172" s="66" t="s">
        <v>33</v>
      </c>
      <c r="G172" s="67" t="s">
        <v>33</v>
      </c>
      <c r="H172" s="67" t="s">
        <v>33</v>
      </c>
      <c r="I172" s="67" t="s">
        <v>13</v>
      </c>
      <c r="J172" s="67" t="s">
        <v>23</v>
      </c>
      <c r="K172" s="67" t="s">
        <v>20</v>
      </c>
      <c r="L172" s="67" t="s">
        <v>20</v>
      </c>
      <c r="M172" s="67" t="s">
        <v>20</v>
      </c>
      <c r="N172" s="67" t="s">
        <v>20</v>
      </c>
      <c r="O172" s="67" t="s">
        <v>20</v>
      </c>
      <c r="P172" s="67" t="s">
        <v>20</v>
      </c>
      <c r="Q172" s="67" t="s">
        <v>20</v>
      </c>
      <c r="R172" s="67" t="s">
        <v>20</v>
      </c>
      <c r="S172" s="67" t="s">
        <v>20</v>
      </c>
      <c r="T172" s="67" t="s">
        <v>20</v>
      </c>
      <c r="U172" s="67" t="s">
        <v>20</v>
      </c>
      <c r="V172" s="67" t="s">
        <v>20</v>
      </c>
      <c r="W172" s="30"/>
      <c r="X172" s="72"/>
      <c r="Y172" s="35" t="str">
        <f>$B$5</f>
        <v>Leclerc</v>
      </c>
      <c r="Z172" s="30">
        <f>COUNTIF(F169:V186, Y172)</f>
        <v>0</v>
      </c>
      <c r="AA172" s="30">
        <f>COUNTIF(F187:V188,Y172)</f>
        <v>0</v>
      </c>
      <c r="AB172" s="30">
        <f>COUNTIF(F189:$V190,Y172)</f>
        <v>0</v>
      </c>
      <c r="AC172" s="30"/>
      <c r="AD172" s="72"/>
      <c r="AE172" s="35" t="str">
        <f>$B$5</f>
        <v>Leclerc</v>
      </c>
      <c r="AF172" s="30">
        <f>SUM((Z172/Z191)*100)</f>
        <v>0</v>
      </c>
      <c r="AG172" s="30">
        <f>SUM((AA172/AA191)*100)</f>
        <v>0</v>
      </c>
      <c r="AH172" s="30">
        <f>SUM((AB172/AB191)*100)</f>
        <v>0</v>
      </c>
      <c r="AJ172" s="138"/>
      <c r="AK172" s="74" t="s">
        <v>60</v>
      </c>
      <c r="AL172" s="66" t="s">
        <v>23</v>
      </c>
      <c r="AM172" s="67" t="s">
        <v>23</v>
      </c>
      <c r="AN172" s="67" t="s">
        <v>23</v>
      </c>
      <c r="AO172" s="67" t="s">
        <v>23</v>
      </c>
      <c r="AP172" s="67" t="s">
        <v>23</v>
      </c>
      <c r="AQ172" s="67" t="s">
        <v>23</v>
      </c>
      <c r="AR172" s="67" t="s">
        <v>23</v>
      </c>
      <c r="AS172" s="67" t="s">
        <v>23</v>
      </c>
      <c r="AT172" s="67" t="s">
        <v>23</v>
      </c>
      <c r="AU172" s="67" t="s">
        <v>23</v>
      </c>
      <c r="AV172" s="67" t="s">
        <v>23</v>
      </c>
      <c r="AW172" s="67" t="s">
        <v>23</v>
      </c>
      <c r="AX172" s="67" t="s">
        <v>23</v>
      </c>
      <c r="AY172" s="67" t="s">
        <v>23</v>
      </c>
      <c r="AZ172" s="67" t="s">
        <v>23</v>
      </c>
      <c r="BA172" s="67" t="s">
        <v>23</v>
      </c>
      <c r="BB172" s="67" t="s">
        <v>23</v>
      </c>
      <c r="BC172" s="30"/>
      <c r="BD172" s="72"/>
      <c r="BE172" s="35" t="str">
        <f>$B$5</f>
        <v>Leclerc</v>
      </c>
      <c r="BF172" s="30">
        <f>COUNTIF(AL169:BB186, BE172)</f>
        <v>0</v>
      </c>
      <c r="BG172" s="30">
        <f>COUNTIF(AL187:BB188,BE172)</f>
        <v>0</v>
      </c>
      <c r="BH172" s="30">
        <f>COUNTIF($V189:AL190,BE172)</f>
        <v>0</v>
      </c>
      <c r="BI172" s="30"/>
      <c r="BJ172" s="72"/>
      <c r="BK172" s="35" t="str">
        <f>$B$5</f>
        <v>Leclerc</v>
      </c>
      <c r="BL172" s="30">
        <f>SUM((BF172/BF191)*100)</f>
        <v>0</v>
      </c>
      <c r="BM172" s="30">
        <f>SUM((BG172/BG191)*100)</f>
        <v>0</v>
      </c>
      <c r="BN172" s="30">
        <f>SUM((BH172/BH191)*100)</f>
        <v>0</v>
      </c>
      <c r="BP172" s="138"/>
      <c r="BQ172" s="74" t="s">
        <v>60</v>
      </c>
      <c r="BR172" s="66" t="s">
        <v>40</v>
      </c>
      <c r="BS172" s="67" t="s">
        <v>40</v>
      </c>
      <c r="BT172" s="67" t="s">
        <v>40</v>
      </c>
      <c r="BU172" s="67" t="s">
        <v>40</v>
      </c>
      <c r="BV172" s="67" t="s">
        <v>40</v>
      </c>
      <c r="BW172" s="67" t="s">
        <v>40</v>
      </c>
      <c r="BX172" s="67" t="s">
        <v>40</v>
      </c>
      <c r="BY172" s="67" t="s">
        <v>40</v>
      </c>
      <c r="BZ172" s="67" t="s">
        <v>40</v>
      </c>
      <c r="CA172" s="67" t="s">
        <v>40</v>
      </c>
      <c r="CB172" s="67" t="s">
        <v>40</v>
      </c>
      <c r="CC172" s="67" t="s">
        <v>40</v>
      </c>
      <c r="CD172" s="67" t="s">
        <v>40</v>
      </c>
      <c r="CE172" s="67" t="s">
        <v>40</v>
      </c>
      <c r="CF172" s="67" t="s">
        <v>40</v>
      </c>
      <c r="CG172" s="67" t="s">
        <v>40</v>
      </c>
      <c r="CH172" s="68" t="s">
        <v>40</v>
      </c>
      <c r="CI172" s="30"/>
      <c r="CJ172" s="72"/>
      <c r="CK172" s="35" t="str">
        <f>$B$5</f>
        <v>Leclerc</v>
      </c>
      <c r="CL172" s="30">
        <f>COUNTIF(BR169:CH186, CK172)</f>
        <v>0</v>
      </c>
      <c r="CM172" s="30">
        <f>COUNTIF(BR187:CH188,CK172)</f>
        <v>0</v>
      </c>
      <c r="CN172" s="30">
        <f>COUNTIF($V189:BR190,CK172)</f>
        <v>0</v>
      </c>
      <c r="CO172" s="30"/>
      <c r="CP172" s="72"/>
      <c r="CQ172" s="35" t="str">
        <f>$B$5</f>
        <v>Leclerc</v>
      </c>
      <c r="CR172" s="30">
        <f>SUM((CL172/CL191)*100)</f>
        <v>0</v>
      </c>
      <c r="CS172" s="30">
        <f>SUM((CM172/CM191)*100)</f>
        <v>0</v>
      </c>
      <c r="CT172" s="30">
        <f>SUM((CN172/CN191)*100)</f>
        <v>0</v>
      </c>
      <c r="CV172" s="30"/>
      <c r="CW172" s="30"/>
      <c r="CX172" s="35" t="str">
        <f>$B$5</f>
        <v>Leclerc</v>
      </c>
      <c r="CY172" s="30">
        <f t="shared" si="804"/>
        <v>0</v>
      </c>
      <c r="CZ172" s="30">
        <f t="shared" si="805"/>
        <v>0</v>
      </c>
      <c r="DA172" s="30">
        <f t="shared" si="806"/>
        <v>0</v>
      </c>
      <c r="DB172" s="30"/>
      <c r="DC172" s="72"/>
      <c r="DD172" s="35" t="str">
        <f>$B$5</f>
        <v>Leclerc</v>
      </c>
      <c r="DE172" s="30">
        <f>SUM((CY172/CY191)*100)</f>
        <v>0</v>
      </c>
      <c r="DF172" s="30">
        <f>SUM((CZ172/CZ191)*100)</f>
        <v>0</v>
      </c>
      <c r="DG172" s="30">
        <f>SUM((DA172/DA191)*100)</f>
        <v>0</v>
      </c>
    </row>
    <row r="173" spans="4:111" ht="15.75" x14ac:dyDescent="0.5">
      <c r="D173" s="138"/>
      <c r="E173" s="81" t="s">
        <v>58</v>
      </c>
      <c r="F173" s="70">
        <f>SUM(VLOOKUP($D$2,$D$2:$BL$18,MATCH(F172,$D$1:$BL$1,0),FALSE))</f>
        <v>22</v>
      </c>
      <c r="G173" s="76">
        <f>SUM(VLOOKUP($D$3,$D$2:$BL$18,MATCH(G172,$D$1:$BL$1,0),FALSE))</f>
        <v>23</v>
      </c>
      <c r="H173" s="76">
        <f>SUM(VLOOKUP($D$4,$D$2:$BL$18,MATCH(H172,$D$1:$BL$1,0),FALSE))</f>
        <v>11</v>
      </c>
      <c r="I173" s="76">
        <f>SUM(VLOOKUP($D$5,$D$2:$BL$18,MATCH(I172,$D$1:$BL$1,0),FALSE))</f>
        <v>42</v>
      </c>
      <c r="J173" s="76">
        <f>SUM(VLOOKUP($D$6,$D$2:$BL$18,MATCH(J172,$D$1:$BL$1,0),FALSE))</f>
        <v>2</v>
      </c>
      <c r="K173" s="76">
        <f>SUM(VLOOKUP($D$7,$D$2:$BL$18,MATCH(K172,$D$1:$BL$1,0),FALSE))</f>
        <v>4</v>
      </c>
      <c r="L173" s="76">
        <f>SUM(VLOOKUP($D$8,$D$2:$BL$18,MATCH(L172,$D$1:$BL$1,0),FALSE))</f>
        <v>20</v>
      </c>
      <c r="M173" s="76">
        <f>SUM(VLOOKUP($D$9,$D$2:$BL$18,MATCH(M172,$D$1:$BL$1,0),FALSE))</f>
        <v>35</v>
      </c>
      <c r="N173" s="76">
        <f>SUM(VLOOKUP($D$10,$D$2:$BL$18,MATCH(N172,$D$1:$BL$1,0),FALSE))</f>
        <v>24</v>
      </c>
      <c r="O173" s="76">
        <f>SUM(VLOOKUP($D$11,$D$2:$BL$18,MATCH(O172,$D$1:$BL$1,0),FALSE))</f>
        <v>0</v>
      </c>
      <c r="P173" s="76">
        <f>SUM(VLOOKUP($D$12,$D$2:$BL$18,MATCH(P172,$D$1:$BL$1,0),FALSE))</f>
        <v>-7</v>
      </c>
      <c r="Q173" s="76">
        <f>SUM(VLOOKUP($D$13,$D$2:$BL$18,MATCH(Q172,$D$1:$BL$1,0),FALSE))</f>
        <v>-3</v>
      </c>
      <c r="R173" s="76">
        <f>SUM(VLOOKUP($D$14,$D$2:$BL$18,MATCH(R172,$D$1:$BL$1,0),FALSE))</f>
        <v>14</v>
      </c>
      <c r="S173" s="76">
        <f>SUM(VLOOKUP($D$15,$D$2:$BL$18,MATCH(S172,$D$1:$BL$1,0),FALSE))</f>
        <v>24</v>
      </c>
      <c r="T173" s="76">
        <f>SUM(VLOOKUP($D$16,$D$2:$BL$18,MATCH(T172,$D$1:$BL$1,0),FALSE))</f>
        <v>33</v>
      </c>
      <c r="U173" s="76">
        <f>SUM(VLOOKUP($D$17,$D$2:$BL$18,MATCH(U172,$D$1:$BL$1,0),FALSE))</f>
        <v>14</v>
      </c>
      <c r="V173" s="29">
        <f>SUM(VLOOKUP($D$18,$D$2:$BL$18,MATCH(V172,$D$1:$BL$1,0),FALSE))</f>
        <v>34</v>
      </c>
      <c r="W173" s="101" t="str">
        <f>$A$6</f>
        <v>Red Bull</v>
      </c>
      <c r="X173" s="66">
        <f>COUNTIF(F169:V186, W173)</f>
        <v>0</v>
      </c>
      <c r="Y173" s="101" t="str">
        <f>$B$6</f>
        <v>Verstappen</v>
      </c>
      <c r="Z173" s="99">
        <f>COUNTIF(F169:V186, Y173)</f>
        <v>17</v>
      </c>
      <c r="AA173" s="99">
        <f>COUNTIF(F187:V188,Y173)</f>
        <v>0</v>
      </c>
      <c r="AB173" s="99">
        <f>COUNTIF(F189:V190,Y173)</f>
        <v>0</v>
      </c>
      <c r="AC173" s="101" t="str">
        <f>$A$6</f>
        <v>Red Bull</v>
      </c>
      <c r="AD173" s="66">
        <f>SUM((X173/X191)*100)</f>
        <v>0</v>
      </c>
      <c r="AE173" s="101" t="str">
        <f>$B$6</f>
        <v>Verstappen</v>
      </c>
      <c r="AF173" s="99">
        <f>SUM((Z173/Z191)*100)</f>
        <v>20</v>
      </c>
      <c r="AG173" s="99">
        <f>SUM((AA173/AA191)*100)</f>
        <v>0</v>
      </c>
      <c r="AH173" s="99">
        <f>SUM((AB173/AB191)*100)</f>
        <v>0</v>
      </c>
      <c r="AJ173" s="138"/>
      <c r="AK173" s="81" t="s">
        <v>58</v>
      </c>
      <c r="AL173" s="70">
        <f>SUM(VLOOKUP($D$2,$D$2:$BL$18,MATCH(AL172,$D$1:$BL$1,0),FALSE))</f>
        <v>-9</v>
      </c>
      <c r="AM173" s="76">
        <f>SUM(VLOOKUP($D$3,$D$2:$BL$18,MATCH(AM172,$D$1:$BL$1,0),FALSE))</f>
        <v>13</v>
      </c>
      <c r="AN173" s="76">
        <f>SUM(VLOOKUP($D$4,$D$2:$BL$18,MATCH(AN172,$D$1:$BL$1,0),FALSE))</f>
        <v>18</v>
      </c>
      <c r="AO173" s="76">
        <f>SUM(VLOOKUP($D$5,$D$2:$BL$18,MATCH(AO172,$D$1:$BL$1,0),FALSE))</f>
        <v>32</v>
      </c>
      <c r="AP173" s="76">
        <f>SUM(VLOOKUP($D$6,$D$2:$BL$18,MATCH(AP172,$D$1:$BL$1,0),FALSE))</f>
        <v>2</v>
      </c>
      <c r="AQ173" s="76">
        <f>SUM(VLOOKUP($D$7,$D$2:$BL$18,MATCH(AQ172,$D$1:$BL$1,0),FALSE))</f>
        <v>12</v>
      </c>
      <c r="AR173" s="76">
        <f>SUM(VLOOKUP($D$8,$D$2:$BL$18,MATCH(AR172,$D$1:$BL$1,0),FALSE))</f>
        <v>33</v>
      </c>
      <c r="AS173" s="76">
        <f>SUM(VLOOKUP($D$9,$D$2:$BL$18,MATCH(AS172,$D$1:$BL$1,0),FALSE))</f>
        <v>23</v>
      </c>
      <c r="AT173" s="76">
        <f>SUM(VLOOKUP($D$10,$D$2:$BL$18,MATCH(AT172,$D$1:$BL$1,0),FALSE))</f>
        <v>32</v>
      </c>
      <c r="AU173" s="76">
        <f>SUM(VLOOKUP($D$11,$D$2:$BL$18,MATCH(AU172,$D$1:$BL$1,0),FALSE))</f>
        <v>25</v>
      </c>
      <c r="AV173" s="76">
        <f>SUM(VLOOKUP($D$12,$D$2:$BL$18,MATCH(AV172,$D$1:$BL$1,0),FALSE))</f>
        <v>50</v>
      </c>
      <c r="AW173" s="76">
        <f>SUM(VLOOKUP($D$13,$D$2:$BL$18,MATCH(AW172,$D$1:$BL$1,0),FALSE))</f>
        <v>11</v>
      </c>
      <c r="AX173" s="76">
        <f>SUM(VLOOKUP($D$14,$D$2:$BL$18,MATCH(AX172,$D$1:$BL$1,0),FALSE))</f>
        <v>34</v>
      </c>
      <c r="AY173" s="76">
        <f>SUM(VLOOKUP($D$15,$D$2:$BL$18,MATCH(AY172,$D$1:$BL$1,0),FALSE))</f>
        <v>6</v>
      </c>
      <c r="AZ173" s="76">
        <f>SUM(VLOOKUP($D$16,$D$2:$BL$18,MATCH(AZ172,$D$1:$BL$1,0),FALSE))</f>
        <v>18</v>
      </c>
      <c r="BA173" s="76">
        <f>SUM(VLOOKUP($D$17,$D$2:$BL$18,MATCH(BA172,$D$1:$BL$1,0),FALSE))</f>
        <v>39</v>
      </c>
      <c r="BB173" s="29">
        <f>SUM(VLOOKUP($D$18,$D$2:$BL$18,MATCH(BB172,$D$1:$BL$1,0),FALSE))</f>
        <v>25</v>
      </c>
      <c r="BC173" s="101" t="str">
        <f>$A$6</f>
        <v>Red Bull</v>
      </c>
      <c r="BD173" s="66">
        <f>COUNTIF(AL169:BB186, BC173)</f>
        <v>0</v>
      </c>
      <c r="BE173" s="101" t="str">
        <f>$B$6</f>
        <v>Verstappen</v>
      </c>
      <c r="BF173" s="99">
        <f>COUNTIF(AL169:BB186, BE173)</f>
        <v>0</v>
      </c>
      <c r="BG173" s="99">
        <f>COUNTIF(AL187:BB188,BE173)</f>
        <v>0</v>
      </c>
      <c r="BH173" s="99">
        <f>COUNTIF(AL189:BB190,BE173)</f>
        <v>0</v>
      </c>
      <c r="BI173" s="101" t="str">
        <f>$A$6</f>
        <v>Red Bull</v>
      </c>
      <c r="BJ173" s="66">
        <f>SUM((BD173/BD191)*100)</f>
        <v>0</v>
      </c>
      <c r="BK173" s="101" t="str">
        <f>$B$6</f>
        <v>Verstappen</v>
      </c>
      <c r="BL173" s="99">
        <f>SUM((BF173/BF191)*100)</f>
        <v>0</v>
      </c>
      <c r="BM173" s="99">
        <f>SUM((BG173/BG191)*100)</f>
        <v>0</v>
      </c>
      <c r="BN173" s="99">
        <f>SUM((BH173/BH191)*100)</f>
        <v>0</v>
      </c>
      <c r="BP173" s="138"/>
      <c r="BQ173" s="81" t="s">
        <v>58</v>
      </c>
      <c r="BR173" s="70">
        <f>SUM(VLOOKUP($D$2,$D$2:$BL$18,MATCH(BR172,$D$1:$BL$1,0),FALSE))</f>
        <v>19</v>
      </c>
      <c r="BS173" s="76">
        <f>SUM(VLOOKUP($D$3,$D$2:$BL$18,MATCH(BS172,$D$1:$BL$1,0),FALSE))</f>
        <v>12</v>
      </c>
      <c r="BT173" s="76">
        <f>SUM(VLOOKUP($D$4,$D$2:$BL$18,MATCH(BT172,$D$1:$BL$1,0),FALSE))</f>
        <v>8</v>
      </c>
      <c r="BU173" s="76">
        <f>SUM(VLOOKUP($D$5,$D$2:$BL$18,MATCH(BU172,$D$1:$BL$1,0),FALSE))</f>
        <v>9</v>
      </c>
      <c r="BV173" s="76">
        <f>SUM(VLOOKUP($D$6,$D$2:$BL$18,MATCH(BV172,$D$1:$BL$1,0),FALSE))</f>
        <v>8</v>
      </c>
      <c r="BW173" s="76">
        <f>SUM(VLOOKUP($D$7,$D$2:$BL$18,MATCH(BW172,$D$1:$BL$1,0),FALSE))</f>
        <v>10</v>
      </c>
      <c r="BX173" s="76">
        <f>SUM(VLOOKUP($D$8,$D$2:$BL$18,MATCH(BX172,$D$1:$BL$1,0),FALSE))</f>
        <v>-14</v>
      </c>
      <c r="BY173" s="76">
        <f>SUM(VLOOKUP($D$9,$D$2:$BL$18,MATCH(BY172,$D$1:$BL$1,0),FALSE))</f>
        <v>6</v>
      </c>
      <c r="BZ173" s="76">
        <f>SUM(VLOOKUP($D$10,$D$2:$BL$18,MATCH(BZ172,$D$1:$BL$1,0),FALSE))</f>
        <v>-14</v>
      </c>
      <c r="CA173" s="76">
        <f>SUM(VLOOKUP($D$11,$D$2:$BL$18,MATCH(CA172,$D$1:$BL$1,0),FALSE))</f>
        <v>17</v>
      </c>
      <c r="CB173" s="76">
        <f>SUM(VLOOKUP($D$12,$D$2:$BL$18,MATCH(CB172,$D$1:$BL$1,0),FALSE))</f>
        <v>17</v>
      </c>
      <c r="CC173" s="76">
        <f>SUM(VLOOKUP($D$13,$D$2:$BL$18,MATCH(CC172,$D$1:$BL$1,0),FALSE))</f>
        <v>6</v>
      </c>
      <c r="CD173" s="76">
        <f>SUM(VLOOKUP($D$14,$D$2:$BL$18,MATCH(CD172,$D$1:$BL$1,0),FALSE))</f>
        <v>13</v>
      </c>
      <c r="CE173" s="76">
        <f>SUM(VLOOKUP($D$15,$D$2:$BL$18,MATCH(CE172,$D$1:$BL$1,0),FALSE))</f>
        <v>-11</v>
      </c>
      <c r="CF173" s="76">
        <f>SUM(VLOOKUP($D$16,$D$2:$BL$18,MATCH(CF172,$D$1:$BL$1,0),FALSE))</f>
        <v>4</v>
      </c>
      <c r="CG173" s="76">
        <f>SUM(VLOOKUP($D$17,$D$2:$BL$18,MATCH(CG172,$D$1:$BL$1,0),FALSE))</f>
        <v>10</v>
      </c>
      <c r="CH173" s="29">
        <f>SUM(VLOOKUP($D$18,$D$2:$BL$18,MATCH(CH172,$D$1:$BL$1,0),FALSE))</f>
        <v>3</v>
      </c>
      <c r="CI173" s="101" t="str">
        <f>$A$6</f>
        <v>Red Bull</v>
      </c>
      <c r="CJ173" s="66">
        <f>COUNTIF(BR169:CH186, CI173)</f>
        <v>0</v>
      </c>
      <c r="CK173" s="101" t="str">
        <f>$B$6</f>
        <v>Verstappen</v>
      </c>
      <c r="CL173" s="99">
        <f>COUNTIF(BR169:CH186, CK173)</f>
        <v>0</v>
      </c>
      <c r="CM173" s="99">
        <f>COUNTIF(BR187:CH188,CK173)</f>
        <v>0</v>
      </c>
      <c r="CN173" s="99">
        <f>COUNTIF(BR189:CH190,CK173)</f>
        <v>0</v>
      </c>
      <c r="CO173" s="101" t="str">
        <f>$A$6</f>
        <v>Red Bull</v>
      </c>
      <c r="CP173" s="66">
        <f>SUM((CJ173/CJ191)*100)</f>
        <v>0</v>
      </c>
      <c r="CQ173" s="101" t="str">
        <f>$B$6</f>
        <v>Verstappen</v>
      </c>
      <c r="CR173" s="99">
        <f>SUM((CL173/CL191)*100)</f>
        <v>0</v>
      </c>
      <c r="CS173" s="99">
        <f>SUM((CM173/CM191)*100)</f>
        <v>0</v>
      </c>
      <c r="CT173" s="99">
        <f>SUM((CN173/CN191)*100)</f>
        <v>0</v>
      </c>
      <c r="CV173" s="101" t="str">
        <f>$A$6</f>
        <v>Red Bull</v>
      </c>
      <c r="CW173" s="99">
        <f>SUM(X173,BD173,CJ173)</f>
        <v>0</v>
      </c>
      <c r="CX173" s="101" t="str">
        <f>$B$6</f>
        <v>Verstappen</v>
      </c>
      <c r="CY173" s="99">
        <f t="shared" si="804"/>
        <v>17</v>
      </c>
      <c r="CZ173" s="99">
        <f t="shared" si="805"/>
        <v>0</v>
      </c>
      <c r="DA173" s="99">
        <f t="shared" si="806"/>
        <v>0</v>
      </c>
      <c r="DB173" s="101" t="str">
        <f>$A$6</f>
        <v>Red Bull</v>
      </c>
      <c r="DC173" s="66">
        <f>SUM((CW173/CW191)*100)</f>
        <v>0</v>
      </c>
      <c r="DD173" s="101" t="str">
        <f>$B$6</f>
        <v>Verstappen</v>
      </c>
      <c r="DE173" s="99">
        <f>SUM((CY173/CY191)*100)</f>
        <v>6.666666666666667</v>
      </c>
      <c r="DF173" s="99">
        <f>SUM((CZ173/CZ191)*100)</f>
        <v>0</v>
      </c>
      <c r="DG173" s="99">
        <f>SUM((DA173/DA191)*100)</f>
        <v>0</v>
      </c>
    </row>
    <row r="174" spans="4:111" ht="16.149999999999999" thickBot="1" x14ac:dyDescent="0.55000000000000004">
      <c r="D174" s="138"/>
      <c r="E174" s="82" t="s">
        <v>1</v>
      </c>
      <c r="F174" s="72">
        <f>SUM(VLOOKUP($D$2,$BM$2:$CQ$18,MATCH(F172,$BM$1:$CQ$1,0),FALSE))</f>
        <v>9.3000000000000007</v>
      </c>
      <c r="G174" s="73">
        <f>SUM(VLOOKUP($D$3,$BM$2:$CQ$18,MATCH(G172,$BM$1:$CQ$1,0),FALSE))</f>
        <v>9.6</v>
      </c>
      <c r="H174" s="73">
        <f>SUM(VLOOKUP($D$4,$BM$2:$CQ$18,MATCH(H172,$BM$1:$CQ$1,0),FALSE))</f>
        <v>9.8000000000000007</v>
      </c>
      <c r="I174" s="73">
        <f>SUM(VLOOKUP($D$5,$BM$2:$CQ$18,MATCH(I172,$BM$1:$CQ$1,0),FALSE))</f>
        <v>26</v>
      </c>
      <c r="J174" s="73">
        <f>SUM(VLOOKUP($D$6,$BM$2:$CQ$18,MATCH(J172,$BM$1:$CQ$1,0),FALSE))</f>
        <v>13.7</v>
      </c>
      <c r="K174" s="73">
        <f>SUM(VLOOKUP($D$7,$BM$2:$CQ$18,MATCH(K172,$BM$1:$CQ$1,0),FALSE))</f>
        <v>13</v>
      </c>
      <c r="L174" s="73">
        <f>SUM(VLOOKUP($D$8,$BM$2:$CQ$18,MATCH(L172,$BM$1:$CQ$1,0),FALSE))</f>
        <v>13</v>
      </c>
      <c r="M174" s="73">
        <f>SUM(VLOOKUP($D$9,$BM$2:$CQ$18,MATCH(M172,$BM$1:$CQ$1,0),FALSE))</f>
        <v>13</v>
      </c>
      <c r="N174" s="73">
        <f>SUM(VLOOKUP($D$10,$BM$2:$CQ$18,MATCH(N172,$BM$1:$CQ$1,0),FALSE))</f>
        <v>13</v>
      </c>
      <c r="O174" s="73">
        <f>SUM(VLOOKUP($D$11,$BM$2:$CQ$18,MATCH(O172,$BM$1:$CQ$1,0),FALSE))</f>
        <v>13</v>
      </c>
      <c r="P174" s="73">
        <f>SUM(VLOOKUP($D$12,$BM$2:$CQ$18,MATCH(P172,$BM$1:$CQ$1,0),FALSE))</f>
        <v>13</v>
      </c>
      <c r="Q174" s="73">
        <f>SUM(VLOOKUP($D$13,$BM$2:$CQ$18,MATCH(Q172,$BM$1:$CQ$1,0),FALSE))</f>
        <v>13</v>
      </c>
      <c r="R174" s="73">
        <f>SUM(VLOOKUP($D$14,$BM$2:$CQ$18,MATCH(R172,$BM$1:$CQ$1,0),FALSE))</f>
        <v>12.9</v>
      </c>
      <c r="S174" s="73">
        <f>SUM(VLOOKUP($D$15,$BM$2:$CQ$18,MATCH(S172,$BM$1:$CQ$1,0),FALSE))</f>
        <v>12.8</v>
      </c>
      <c r="T174" s="73">
        <f>SUM(VLOOKUP($D$16,$BM$2:$CQ$18,MATCH(T172,$BM$1:$CQ$1,0),FALSE))</f>
        <v>12.8</v>
      </c>
      <c r="U174" s="73">
        <f>SUM(VLOOKUP($D$17,$BM$2:$CQ$18,MATCH(U172,$BM$1:$CQ$1,0),FALSE))</f>
        <v>12.8</v>
      </c>
      <c r="V174" s="63">
        <f>SUM(VLOOKUP($D$18,$BM$2:$CQ$18,MATCH(V172,$BM$1:$CQ$1,0),FALSE))</f>
        <v>12.8</v>
      </c>
      <c r="W174" s="30"/>
      <c r="X174" s="72"/>
      <c r="Y174" s="102" t="str">
        <f>$B$7</f>
        <v>Albon</v>
      </c>
      <c r="Z174" s="30">
        <f>COUNTIF(F169:V186, Y174)</f>
        <v>0</v>
      </c>
      <c r="AA174" s="30">
        <f>COUNTIF(F187:V188,Y174)</f>
        <v>0</v>
      </c>
      <c r="AB174" s="30">
        <f>COUNTIF(F189:V190,Y174)</f>
        <v>0</v>
      </c>
      <c r="AC174" s="30"/>
      <c r="AD174" s="72"/>
      <c r="AE174" s="102" t="str">
        <f>$B$7</f>
        <v>Albon</v>
      </c>
      <c r="AF174" s="30">
        <f>SUM((Z174/Z191)*100)</f>
        <v>0</v>
      </c>
      <c r="AG174" s="30">
        <f>SUM((AA174/AA191)*100)</f>
        <v>0</v>
      </c>
      <c r="AH174" s="30">
        <f>SUM((AB174/AB191)*100)</f>
        <v>0</v>
      </c>
      <c r="AJ174" s="138"/>
      <c r="AK174" s="82" t="s">
        <v>1</v>
      </c>
      <c r="AL174" s="72">
        <f>SUM(VLOOKUP($D$2,$BM$2:$CQ$18,MATCH(AL172,$BM$1:$CQ$1,0),FALSE))</f>
        <v>14.1</v>
      </c>
      <c r="AM174" s="73">
        <f>SUM(VLOOKUP($D$3,$BM$2:$CQ$18,MATCH(AM172,$BM$1:$CQ$1,0),FALSE))</f>
        <v>13.9</v>
      </c>
      <c r="AN174" s="73">
        <f>SUM(VLOOKUP($D$4,$BM$2:$CQ$18,MATCH(AN172,$BM$1:$CQ$1,0),FALSE))</f>
        <v>13.7</v>
      </c>
      <c r="AO174" s="73">
        <f>SUM(VLOOKUP($D$5,$BM$2:$CQ$18,MATCH(AO172,$BM$1:$CQ$1,0),FALSE))</f>
        <v>13.7</v>
      </c>
      <c r="AP174" s="73">
        <f>SUM(VLOOKUP($D$6,$BM$2:$CQ$18,MATCH(AP172,$BM$1:$CQ$1,0),FALSE))</f>
        <v>13.7</v>
      </c>
      <c r="AQ174" s="73">
        <f>SUM(VLOOKUP($D$7,$BM$2:$CQ$18,MATCH(AQ172,$BM$1:$CQ$1,0),FALSE))</f>
        <v>13.8</v>
      </c>
      <c r="AR174" s="73">
        <f>SUM(VLOOKUP($D$8,$BM$2:$CQ$18,MATCH(AR172,$BM$1:$CQ$1,0),FALSE))</f>
        <v>13.8</v>
      </c>
      <c r="AS174" s="73">
        <f>SUM(VLOOKUP($D$9,$BM$2:$CQ$18,MATCH(AS172,$BM$1:$CQ$1,0),FALSE))</f>
        <v>13.8</v>
      </c>
      <c r="AT174" s="73">
        <f>SUM(VLOOKUP($D$10,$BM$2:$CQ$18,MATCH(AT172,$BM$1:$CQ$1,0),FALSE))</f>
        <v>14</v>
      </c>
      <c r="AU174" s="73">
        <f>SUM(VLOOKUP($D$11,$BM$2:$CQ$18,MATCH(AU172,$BM$1:$CQ$1,0),FALSE))</f>
        <v>14</v>
      </c>
      <c r="AV174" s="73">
        <f>SUM(VLOOKUP($D$12,$BM$2:$CQ$18,MATCH(AV172,$BM$1:$CQ$1,0),FALSE))</f>
        <v>14.2</v>
      </c>
      <c r="AW174" s="73">
        <f>SUM(VLOOKUP($D$13,$BM$2:$CQ$18,MATCH(AW172,$BM$1:$CQ$1,0),FALSE))</f>
        <v>14.3</v>
      </c>
      <c r="AX174" s="73">
        <f>SUM(VLOOKUP($D$14,$BM$2:$CQ$18,MATCH(AX172,$BM$1:$CQ$1,0),FALSE))</f>
        <v>14.4</v>
      </c>
      <c r="AY174" s="73">
        <f>SUM(VLOOKUP($D$15,$BM$2:$CQ$18,MATCH(AY172,$BM$1:$CQ$1,0),FALSE))</f>
        <v>14.5</v>
      </c>
      <c r="AZ174" s="73">
        <f>SUM(VLOOKUP($D$16,$BM$2:$CQ$18,MATCH(AZ172,$BM$1:$CQ$1,0),FALSE))</f>
        <v>14.5</v>
      </c>
      <c r="BA174" s="73">
        <f>SUM(VLOOKUP($D$17,$BM$2:$CQ$18,MATCH(BA172,$BM$1:$CQ$1,0),FALSE))</f>
        <v>14.5</v>
      </c>
      <c r="BB174" s="63">
        <f>SUM(VLOOKUP($D$18,$BM$2:$CQ$18,MATCH(BB172,$BM$1:$CQ$1,0),FALSE))</f>
        <v>14.6</v>
      </c>
      <c r="BC174" s="30"/>
      <c r="BD174" s="72"/>
      <c r="BE174" s="102" t="str">
        <f>$B$7</f>
        <v>Albon</v>
      </c>
      <c r="BF174" s="30">
        <f>COUNTIF(AL169:BB186, BE174)</f>
        <v>0</v>
      </c>
      <c r="BG174" s="30">
        <f>COUNTIF(AL187:BB188,BE174)</f>
        <v>0</v>
      </c>
      <c r="BH174" s="30">
        <f>COUNTIF(AL189:BB190,BE174)</f>
        <v>0</v>
      </c>
      <c r="BI174" s="30"/>
      <c r="BJ174" s="72"/>
      <c r="BK174" s="102" t="str">
        <f>$B$7</f>
        <v>Albon</v>
      </c>
      <c r="BL174" s="30">
        <f>SUM((BF174/BF191)*100)</f>
        <v>0</v>
      </c>
      <c r="BM174" s="30">
        <f>SUM((BG174/BG191)*100)</f>
        <v>0</v>
      </c>
      <c r="BN174" s="30">
        <f>SUM((BH174/BH191)*100)</f>
        <v>0</v>
      </c>
      <c r="BP174" s="138"/>
      <c r="BQ174" s="82" t="s">
        <v>1</v>
      </c>
      <c r="BR174" s="72">
        <f>SUM(VLOOKUP($D$2,$BM$2:$CQ$18,MATCH(BR172,$BM$1:$CQ$1,0),FALSE))</f>
        <v>8.6999999999999993</v>
      </c>
      <c r="BS174" s="73">
        <f>SUM(VLOOKUP($D$3,$BM$2:$CQ$18,MATCH(BS172,$BM$1:$CQ$1,0),FALSE))</f>
        <v>0</v>
      </c>
      <c r="BT174" s="73">
        <f>SUM(VLOOKUP($D$4,$BM$2:$CQ$18,MATCH(BT172,$BM$1:$CQ$1,0),FALSE))</f>
        <v>0</v>
      </c>
      <c r="BU174" s="73">
        <f>SUM(VLOOKUP($D$5,$BM$2:$CQ$18,MATCH(BU172,$BM$1:$CQ$1,0),FALSE))</f>
        <v>0</v>
      </c>
      <c r="BV174" s="73">
        <f>SUM(VLOOKUP($D$6,$BM$2:$CQ$18,MATCH(BV172,$BM$1:$CQ$1,0),FALSE))</f>
        <v>8.9</v>
      </c>
      <c r="BW174" s="73">
        <f>SUM(VLOOKUP($D$7,$BM$2:$CQ$18,MATCH(BW172,$BM$1:$CQ$1,0),FALSE))</f>
        <v>0</v>
      </c>
      <c r="BX174" s="73">
        <f>SUM(VLOOKUP($D$8,$BM$2:$CQ$18,MATCH(BX172,$BM$1:$CQ$1,0),FALSE))</f>
        <v>8.9</v>
      </c>
      <c r="BY174" s="73">
        <f>SUM(VLOOKUP($D$9,$BM$2:$CQ$18,MATCH(BY172,$BM$1:$CQ$1,0),FALSE))</f>
        <v>8.9</v>
      </c>
      <c r="BZ174" s="73">
        <f>SUM(VLOOKUP($D$10,$BM$2:$CQ$18,MATCH(BZ172,$BM$1:$CQ$1,0),FALSE))</f>
        <v>8.8000000000000007</v>
      </c>
      <c r="CA174" s="73">
        <f>SUM(VLOOKUP($D$11,$BM$2:$CQ$18,MATCH(CA172,$BM$1:$CQ$1,0),FALSE))</f>
        <v>8.8000000000000007</v>
      </c>
      <c r="CB174" s="73">
        <f>SUM(VLOOKUP($D$12,$BM$2:$CQ$18,MATCH(CB172,$BM$1:$CQ$1,0),FALSE))</f>
        <v>8.6999999999999993</v>
      </c>
      <c r="CC174" s="73">
        <f>SUM(VLOOKUP($D$13,$BM$2:$CQ$18,MATCH(CC172,$BM$1:$CQ$1,0),FALSE))</f>
        <v>8.6999999999999993</v>
      </c>
      <c r="CD174" s="73">
        <f>SUM(VLOOKUP($D$14,$BM$2:$CQ$18,MATCH(CD172,$BM$1:$CQ$1,0),FALSE))</f>
        <v>8.6</v>
      </c>
      <c r="CE174" s="73">
        <f>SUM(VLOOKUP($D$15,$BM$2:$CQ$18,MATCH(CE172,$BM$1:$CQ$1,0),FALSE))</f>
        <v>8.6</v>
      </c>
      <c r="CF174" s="73">
        <f>SUM(VLOOKUP($D$16,$BM$2:$CQ$18,MATCH(CF172,$BM$1:$CQ$1,0),FALSE))</f>
        <v>8.6</v>
      </c>
      <c r="CG174" s="73">
        <f>SUM(VLOOKUP($D$17,$BM$2:$CQ$18,MATCH(CG172,$BM$1:$CQ$1,0),FALSE))</f>
        <v>8.6</v>
      </c>
      <c r="CH174" s="63">
        <f>SUM(VLOOKUP($D$18,$BM$2:$CQ$18,MATCH(CH172,$BM$1:$CQ$1,0),FALSE))</f>
        <v>8.6</v>
      </c>
      <c r="CI174" s="30"/>
      <c r="CJ174" s="72"/>
      <c r="CK174" s="102" t="str">
        <f>$B$7</f>
        <v>Albon</v>
      </c>
      <c r="CL174" s="30">
        <f>COUNTIF(BR169:CH186, CK174)</f>
        <v>0</v>
      </c>
      <c r="CM174" s="30">
        <f>COUNTIF(BR187:CH188,CK174)</f>
        <v>0</v>
      </c>
      <c r="CN174" s="30">
        <f>COUNTIF(BR189:CH190,CK174)</f>
        <v>0</v>
      </c>
      <c r="CO174" s="30"/>
      <c r="CP174" s="72"/>
      <c r="CQ174" s="102" t="str">
        <f>$B$7</f>
        <v>Albon</v>
      </c>
      <c r="CR174" s="30">
        <f>SUM((CL174/CL191)*100)</f>
        <v>0</v>
      </c>
      <c r="CS174" s="30">
        <f>SUM((CM174/CM191)*100)</f>
        <v>0</v>
      </c>
      <c r="CT174" s="30">
        <f>SUM((CN174/CN191)*100)</f>
        <v>0</v>
      </c>
      <c r="CV174" s="30"/>
      <c r="CW174" s="30"/>
      <c r="CX174" s="102" t="str">
        <f>$B$7</f>
        <v>Albon</v>
      </c>
      <c r="CY174" s="30">
        <f t="shared" si="804"/>
        <v>0</v>
      </c>
      <c r="CZ174" s="30">
        <f t="shared" si="805"/>
        <v>0</v>
      </c>
      <c r="DA174" s="30">
        <f t="shared" si="806"/>
        <v>0</v>
      </c>
      <c r="DB174" s="30"/>
      <c r="DC174" s="72"/>
      <c r="DD174" s="102" t="str">
        <f>$B$7</f>
        <v>Albon</v>
      </c>
      <c r="DE174" s="30">
        <f>SUM((CY174/CY191)*100)</f>
        <v>0</v>
      </c>
      <c r="DF174" s="30">
        <f>SUM((CZ174/CZ191)*100)</f>
        <v>0</v>
      </c>
      <c r="DG174" s="30">
        <f>SUM((DA174/DA191)*100)</f>
        <v>0</v>
      </c>
    </row>
    <row r="175" spans="4:111" ht="15.75" x14ac:dyDescent="0.5">
      <c r="D175" s="138"/>
      <c r="E175" s="74" t="s">
        <v>61</v>
      </c>
      <c r="F175" s="66" t="s">
        <v>47</v>
      </c>
      <c r="G175" s="67" t="s">
        <v>47</v>
      </c>
      <c r="H175" s="67" t="s">
        <v>40</v>
      </c>
      <c r="I175" s="67" t="s">
        <v>3</v>
      </c>
      <c r="J175" s="67" t="s">
        <v>3</v>
      </c>
      <c r="K175" s="67" t="s">
        <v>3</v>
      </c>
      <c r="L175" s="67" t="s">
        <v>3</v>
      </c>
      <c r="M175" s="67" t="s">
        <v>3</v>
      </c>
      <c r="N175" s="67" t="s">
        <v>3</v>
      </c>
      <c r="O175" s="67" t="s">
        <v>3</v>
      </c>
      <c r="P175" s="67" t="s">
        <v>3</v>
      </c>
      <c r="Q175" s="67" t="s">
        <v>3</v>
      </c>
      <c r="R175" s="67" t="s">
        <v>3</v>
      </c>
      <c r="S175" s="67" t="s">
        <v>3</v>
      </c>
      <c r="T175" s="67" t="s">
        <v>3</v>
      </c>
      <c r="U175" s="67" t="s">
        <v>3</v>
      </c>
      <c r="V175" s="67" t="s">
        <v>3</v>
      </c>
      <c r="W175" s="40" t="str">
        <f>$A$8</f>
        <v>McLaren</v>
      </c>
      <c r="X175" s="66">
        <f>COUNTIF(F169:V186, W175)</f>
        <v>0</v>
      </c>
      <c r="Y175" s="40" t="str">
        <f>$B$8</f>
        <v>Sainz</v>
      </c>
      <c r="Z175" s="99">
        <f>COUNTIF(F169:V186, Y175)</f>
        <v>3</v>
      </c>
      <c r="AA175" s="99">
        <f>COUNTIF(F187:V188,Y175)</f>
        <v>0</v>
      </c>
      <c r="AB175" s="99">
        <f>COUNTIF(F189:V190,Y175)</f>
        <v>0</v>
      </c>
      <c r="AC175" s="40" t="str">
        <f>$A$8</f>
        <v>McLaren</v>
      </c>
      <c r="AD175" s="66">
        <f>SUM((X175/X191)*100)</f>
        <v>0</v>
      </c>
      <c r="AE175" s="40" t="str">
        <f>$B$8</f>
        <v>Sainz</v>
      </c>
      <c r="AF175" s="99">
        <f>SUM((Z175/Z191)*100)</f>
        <v>3.5294117647058822</v>
      </c>
      <c r="AG175" s="99">
        <f>SUM((AA175/AA191)*100)</f>
        <v>0</v>
      </c>
      <c r="AH175" s="99">
        <f>SUM((AB175/AB191)*100)</f>
        <v>0</v>
      </c>
      <c r="AJ175" s="138"/>
      <c r="AK175" s="74" t="s">
        <v>61</v>
      </c>
      <c r="AL175" s="66" t="s">
        <v>18</v>
      </c>
      <c r="AM175" s="67" t="s">
        <v>18</v>
      </c>
      <c r="AN175" s="67" t="s">
        <v>18</v>
      </c>
      <c r="AO175" s="67" t="s">
        <v>18</v>
      </c>
      <c r="AP175" s="67" t="s">
        <v>18</v>
      </c>
      <c r="AQ175" s="67" t="s">
        <v>18</v>
      </c>
      <c r="AR175" s="67" t="s">
        <v>18</v>
      </c>
      <c r="AS175" s="67" t="s">
        <v>18</v>
      </c>
      <c r="AT175" s="67" t="s">
        <v>18</v>
      </c>
      <c r="AU175" s="67" t="s">
        <v>18</v>
      </c>
      <c r="AV175" s="67" t="s">
        <v>18</v>
      </c>
      <c r="AW175" s="67" t="s">
        <v>18</v>
      </c>
      <c r="AX175" s="67" t="s">
        <v>18</v>
      </c>
      <c r="AY175" s="67" t="s">
        <v>18</v>
      </c>
      <c r="AZ175" s="67" t="s">
        <v>18</v>
      </c>
      <c r="BA175" s="67" t="s">
        <v>18</v>
      </c>
      <c r="BB175" s="67" t="s">
        <v>18</v>
      </c>
      <c r="BC175" s="40" t="str">
        <f>$A$8</f>
        <v>McLaren</v>
      </c>
      <c r="BD175" s="66">
        <f>COUNTIF(AL169:BB186, BC175)</f>
        <v>5</v>
      </c>
      <c r="BE175" s="40" t="str">
        <f>$B$8</f>
        <v>Sainz</v>
      </c>
      <c r="BF175" s="99">
        <f>COUNTIF(AL169:BB186, BE175)</f>
        <v>17</v>
      </c>
      <c r="BG175" s="99">
        <f>COUNTIF(AL187:BB188,BE175)</f>
        <v>10</v>
      </c>
      <c r="BH175" s="99">
        <f>COUNTIF(AL189:BB190,BE175)</f>
        <v>0</v>
      </c>
      <c r="BI175" s="40" t="str">
        <f>$A$8</f>
        <v>McLaren</v>
      </c>
      <c r="BJ175" s="66">
        <f>SUM((BD175/BD191)*100)</f>
        <v>29.411764705882355</v>
      </c>
      <c r="BK175" s="40" t="str">
        <f>$B$8</f>
        <v>Sainz</v>
      </c>
      <c r="BL175" s="99">
        <f>SUM((BF175/BF191)*100)</f>
        <v>20</v>
      </c>
      <c r="BM175" s="99">
        <f>SUM((BG175/BG191)*100)</f>
        <v>58.82352941176471</v>
      </c>
      <c r="BN175" s="99">
        <f>SUM((BH175/BH191)*100)</f>
        <v>0</v>
      </c>
      <c r="BP175" s="138"/>
      <c r="BQ175" s="74" t="s">
        <v>61</v>
      </c>
      <c r="BR175" s="66" t="s">
        <v>43</v>
      </c>
      <c r="BS175" s="67" t="s">
        <v>43</v>
      </c>
      <c r="BT175" s="67" t="s">
        <v>43</v>
      </c>
      <c r="BU175" s="67" t="s">
        <v>43</v>
      </c>
      <c r="BV175" s="67" t="s">
        <v>43</v>
      </c>
      <c r="BW175" s="67" t="s">
        <v>43</v>
      </c>
      <c r="BX175" s="67" t="s">
        <v>43</v>
      </c>
      <c r="BY175" s="67" t="s">
        <v>43</v>
      </c>
      <c r="BZ175" s="67" t="s">
        <v>43</v>
      </c>
      <c r="CA175" s="67" t="s">
        <v>43</v>
      </c>
      <c r="CB175" s="67" t="s">
        <v>43</v>
      </c>
      <c r="CC175" s="67" t="s">
        <v>43</v>
      </c>
      <c r="CD175" s="67" t="s">
        <v>43</v>
      </c>
      <c r="CE175" s="67" t="s">
        <v>43</v>
      </c>
      <c r="CF175" s="67" t="s">
        <v>43</v>
      </c>
      <c r="CG175" s="67" t="s">
        <v>43</v>
      </c>
      <c r="CH175" s="67" t="s">
        <v>43</v>
      </c>
      <c r="CI175" s="40" t="str">
        <f>$A$8</f>
        <v>McLaren</v>
      </c>
      <c r="CJ175" s="66">
        <f>COUNTIF(BR169:CH186, CI175)</f>
        <v>0</v>
      </c>
      <c r="CK175" s="40" t="str">
        <f>$B$8</f>
        <v>Sainz</v>
      </c>
      <c r="CL175" s="99">
        <f>COUNTIF(BR169:CH186, CK175)</f>
        <v>0</v>
      </c>
      <c r="CM175" s="99">
        <f>COUNTIF(BR187:CH188,CK175)</f>
        <v>0</v>
      </c>
      <c r="CN175" s="99">
        <f>COUNTIF(BR189:CH190,CK175)</f>
        <v>0</v>
      </c>
      <c r="CO175" s="40" t="str">
        <f>$A$8</f>
        <v>McLaren</v>
      </c>
      <c r="CP175" s="66">
        <f>SUM((CJ175/CJ191)*100)</f>
        <v>0</v>
      </c>
      <c r="CQ175" s="40" t="str">
        <f>$B$8</f>
        <v>Sainz</v>
      </c>
      <c r="CR175" s="99">
        <f>SUM((CL175/CL191)*100)</f>
        <v>0</v>
      </c>
      <c r="CS175" s="99">
        <f>SUM((CM175/CM191)*100)</f>
        <v>0</v>
      </c>
      <c r="CT175" s="99">
        <f>SUM((CN175/CN191)*100)</f>
        <v>0</v>
      </c>
      <c r="CV175" s="40" t="str">
        <f>$A$8</f>
        <v>McLaren</v>
      </c>
      <c r="CW175" s="99">
        <f>SUM(X175,BD175,CJ175)</f>
        <v>5</v>
      </c>
      <c r="CX175" s="40" t="str">
        <f>$B$8</f>
        <v>Sainz</v>
      </c>
      <c r="CY175" s="99">
        <f t="shared" si="804"/>
        <v>20</v>
      </c>
      <c r="CZ175" s="99">
        <f t="shared" si="805"/>
        <v>10</v>
      </c>
      <c r="DA175" s="99">
        <f t="shared" si="806"/>
        <v>0</v>
      </c>
      <c r="DB175" s="40" t="str">
        <f>$A$8</f>
        <v>McLaren</v>
      </c>
      <c r="DC175" s="66">
        <f>SUM((CW175/CW191)*100)</f>
        <v>9.8039215686274517</v>
      </c>
      <c r="DD175" s="40" t="str">
        <f>$B$8</f>
        <v>Sainz</v>
      </c>
      <c r="DE175" s="99">
        <f>SUM((CY175/CY191)*100)</f>
        <v>7.8431372549019605</v>
      </c>
      <c r="DF175" s="99">
        <f>SUM((CZ175/CZ191)*100)</f>
        <v>19.607843137254903</v>
      </c>
      <c r="DG175" s="99">
        <f>SUM((DA175/DA191)*100)</f>
        <v>0</v>
      </c>
    </row>
    <row r="176" spans="4:111" ht="16.149999999999999" thickBot="1" x14ac:dyDescent="0.55000000000000004">
      <c r="D176" s="138"/>
      <c r="E176" s="81" t="s">
        <v>58</v>
      </c>
      <c r="F176" s="70">
        <f>SUM(VLOOKUP($D$2,$D$2:$BL$18,MATCH(F175,$D$1:$BL$1,0),FALSE))</f>
        <v>-12</v>
      </c>
      <c r="G176" s="76">
        <f>SUM(VLOOKUP($D$3,$D$2:$BL$18,MATCH(G175,$D$1:$BL$1,0),FALSE))</f>
        <v>3</v>
      </c>
      <c r="H176" s="76">
        <f>SUM(VLOOKUP($D$4,$D$2:$BL$18,MATCH(H175,$D$1:$BL$1,0),FALSE))</f>
        <v>8</v>
      </c>
      <c r="I176" s="76">
        <f>SUM(VLOOKUP($D$5,$D$2:$BL$18,MATCH(I175,$D$1:$BL$1,0),FALSE))</f>
        <v>44</v>
      </c>
      <c r="J176" s="76">
        <f>SUM(VLOOKUP($D$6,$D$2:$BL$18,MATCH(J175,$D$1:$BL$1,0),FALSE))</f>
        <v>54</v>
      </c>
      <c r="K176" s="76">
        <f>SUM(VLOOKUP($D$7,$D$2:$BL$18,MATCH(K175,$D$1:$BL$1,0),FALSE))</f>
        <v>44</v>
      </c>
      <c r="L176" s="76">
        <f>SUM(VLOOKUP($D$8,$D$2:$BL$18,MATCH(L175,$D$1:$BL$1,0),FALSE))</f>
        <v>44</v>
      </c>
      <c r="M176" s="76">
        <f>SUM(VLOOKUP($D$9,$D$2:$BL$18,MATCH(M175,$D$1:$BL$1,0),FALSE))</f>
        <v>17</v>
      </c>
      <c r="N176" s="76">
        <f>SUM(VLOOKUP($D$10,$D$2:$BL$18,MATCH(N175,$D$1:$BL$1,0),FALSE))</f>
        <v>49</v>
      </c>
      <c r="O176" s="76">
        <f>SUM(VLOOKUP($D$11,$D$2:$BL$18,MATCH(O175,$D$1:$BL$1,0),FALSE))</f>
        <v>42</v>
      </c>
      <c r="P176" s="76">
        <f>SUM(VLOOKUP($D$12,$D$2:$BL$18,MATCH(P175,$D$1:$BL$1,0),FALSE))</f>
        <v>43</v>
      </c>
      <c r="Q176" s="76">
        <f>SUM(VLOOKUP($D$13,$D$2:$BL$18,MATCH(Q175,$D$1:$BL$1,0),FALSE))</f>
        <v>49</v>
      </c>
      <c r="R176" s="76">
        <f>SUM(VLOOKUP($D$14,$D$2:$BL$18,MATCH(R175,$D$1:$BL$1,0),FALSE))</f>
        <v>48</v>
      </c>
      <c r="S176" s="76">
        <f>SUM(VLOOKUP($D$15,$D$2:$BL$18,MATCH(S175,$D$1:$BL$1,0),FALSE))</f>
        <v>49</v>
      </c>
      <c r="T176" s="76">
        <f>SUM(VLOOKUP($D$16,$D$2:$BL$18,MATCH(T175,$D$1:$BL$1,0),FALSE))</f>
        <v>59</v>
      </c>
      <c r="U176" s="76">
        <f>SUM(VLOOKUP($D$17,$D$2:$BL$18,MATCH(U175,$D$1:$BL$1,0),FALSE))</f>
        <v>10</v>
      </c>
      <c r="V176" s="29">
        <f>SUM(VLOOKUP($D$18,$D$2:$BL$18,MATCH(V175,$D$1:$BL$1,0),FALSE))</f>
        <v>27</v>
      </c>
      <c r="W176" s="30"/>
      <c r="X176" s="72"/>
      <c r="Y176" s="41" t="str">
        <f>$B$9</f>
        <v>Norris</v>
      </c>
      <c r="Z176" s="30">
        <f>COUNTIF(F169:V186, Y176)</f>
        <v>14</v>
      </c>
      <c r="AA176" s="30">
        <f>COUNTIF(F187:V188,Y176)</f>
        <v>8</v>
      </c>
      <c r="AB176" s="30">
        <f>COUNTIF(F189:V190,Y176)</f>
        <v>0</v>
      </c>
      <c r="AC176" s="30"/>
      <c r="AD176" s="72"/>
      <c r="AE176" s="41" t="str">
        <f>$B$9</f>
        <v>Norris</v>
      </c>
      <c r="AF176" s="30">
        <f>SUM((Z176/Z191)*100)</f>
        <v>16.470588235294116</v>
      </c>
      <c r="AG176" s="30">
        <f>SUM((AA176/AA191)*100)</f>
        <v>47.058823529411761</v>
      </c>
      <c r="AH176" s="30">
        <f>SUM((AB176/AB191)*100)</f>
        <v>0</v>
      </c>
      <c r="AJ176" s="138"/>
      <c r="AK176" s="81" t="s">
        <v>58</v>
      </c>
      <c r="AL176" s="70">
        <f>SUM(VLOOKUP($D$2,$D$2:$BL$18,MATCH(AL175,$D$1:$BL$1,0),FALSE))</f>
        <v>23</v>
      </c>
      <c r="AM176" s="76">
        <f>SUM(VLOOKUP($D$3,$D$2:$BL$18,MATCH(AM175,$D$1:$BL$1,0),FALSE))</f>
        <v>11</v>
      </c>
      <c r="AN176" s="76">
        <f>SUM(VLOOKUP($D$4,$D$2:$BL$18,MATCH(AN175,$D$1:$BL$1,0),FALSE))</f>
        <v>11</v>
      </c>
      <c r="AO176" s="76">
        <f>SUM(VLOOKUP($D$5,$D$2:$BL$18,MATCH(AO175,$D$1:$BL$1,0),FALSE))</f>
        <v>-2</v>
      </c>
      <c r="AP176" s="76">
        <f>SUM(VLOOKUP($D$6,$D$2:$BL$18,MATCH(AP175,$D$1:$BL$1,0),FALSE))</f>
        <v>2</v>
      </c>
      <c r="AQ176" s="76">
        <f>SUM(VLOOKUP($D$7,$D$2:$BL$18,MATCH(AQ175,$D$1:$BL$1,0),FALSE))</f>
        <v>23</v>
      </c>
      <c r="AR176" s="76">
        <f>SUM(VLOOKUP($D$8,$D$2:$BL$18,MATCH(AR175,$D$1:$BL$1,0),FALSE))</f>
        <v>-6</v>
      </c>
      <c r="AS176" s="76">
        <f>SUM(VLOOKUP($D$9,$D$2:$BL$18,MATCH(AS175,$D$1:$BL$1,0),FALSE))</f>
        <v>37</v>
      </c>
      <c r="AT176" s="76">
        <f>SUM(VLOOKUP($D$10,$D$2:$BL$18,MATCH(AT175,$D$1:$BL$1,0),FALSE))</f>
        <v>-8</v>
      </c>
      <c r="AU176" s="76">
        <f>SUM(VLOOKUP($D$11,$D$2:$BL$18,MATCH(AU175,$D$1:$BL$1,0),FALSE))</f>
        <v>0</v>
      </c>
      <c r="AV176" s="76">
        <f>SUM(VLOOKUP($D$12,$D$2:$BL$18,MATCH(AV175,$D$1:$BL$1,0),FALSE))</f>
        <v>28</v>
      </c>
      <c r="AW176" s="76">
        <f>SUM(VLOOKUP($D$13,$D$2:$BL$18,MATCH(AW175,$D$1:$BL$1,0),FALSE))</f>
        <v>23</v>
      </c>
      <c r="AX176" s="76">
        <f>SUM(VLOOKUP($D$14,$D$2:$BL$18,MATCH(AX175,$D$1:$BL$1,0),FALSE))</f>
        <v>20</v>
      </c>
      <c r="AY176" s="76">
        <f>SUM(VLOOKUP($D$15,$D$2:$BL$18,MATCH(AY175,$D$1:$BL$1,0),FALSE))</f>
        <v>26</v>
      </c>
      <c r="AZ176" s="76">
        <f>SUM(VLOOKUP($D$16,$D$2:$BL$18,MATCH(AZ175,$D$1:$BL$1,0),FALSE))</f>
        <v>33</v>
      </c>
      <c r="BA176" s="76">
        <f>SUM(VLOOKUP($D$17,$D$2:$BL$18,MATCH(BA175,$D$1:$BL$1,0),FALSE))</f>
        <v>32</v>
      </c>
      <c r="BB176" s="29">
        <f>SUM(VLOOKUP($D$18,$D$2:$BL$18,MATCH(BB175,$D$1:$BL$1,0),FALSE))</f>
        <v>17</v>
      </c>
      <c r="BC176" s="30"/>
      <c r="BD176" s="72"/>
      <c r="BE176" s="41" t="str">
        <f>$B$9</f>
        <v>Norris</v>
      </c>
      <c r="BF176" s="30">
        <f>COUNTIF(AL169:BB186, BE176)</f>
        <v>17</v>
      </c>
      <c r="BG176" s="30">
        <f>COUNTIF(AL187:BB188,BE176)</f>
        <v>0</v>
      </c>
      <c r="BH176" s="30">
        <f>COUNTIF(AL189:BB190,BE176)</f>
        <v>0</v>
      </c>
      <c r="BI176" s="30"/>
      <c r="BJ176" s="72"/>
      <c r="BK176" s="41" t="str">
        <f>$B$9</f>
        <v>Norris</v>
      </c>
      <c r="BL176" s="30">
        <f>SUM((BF176/BF191)*100)</f>
        <v>20</v>
      </c>
      <c r="BM176" s="30">
        <f>SUM((BG176/BG191)*100)</f>
        <v>0</v>
      </c>
      <c r="BN176" s="30">
        <f>SUM((BH176/BH191)*100)</f>
        <v>0</v>
      </c>
      <c r="BP176" s="138"/>
      <c r="BQ176" s="81" t="s">
        <v>58</v>
      </c>
      <c r="BR176" s="70">
        <f>SUM(VLOOKUP($D$2,$D$2:$BL$18,MATCH(BR175,$D$1:$BL$1,0),FALSE))</f>
        <v>-11</v>
      </c>
      <c r="BS176" s="76">
        <f>SUM(VLOOKUP($D$3,$D$2:$BL$18,MATCH(BS175,$D$1:$BL$1,0),FALSE))</f>
        <v>6</v>
      </c>
      <c r="BT176" s="76">
        <f>SUM(VLOOKUP($D$4,$D$2:$BL$18,MATCH(BT175,$D$1:$BL$1,0),FALSE))</f>
        <v>6</v>
      </c>
      <c r="BU176" s="76">
        <f>SUM(VLOOKUP($D$5,$D$2:$BL$18,MATCH(BU175,$D$1:$BL$1,0),FALSE))</f>
        <v>7</v>
      </c>
      <c r="BV176" s="76">
        <f>SUM(VLOOKUP($D$6,$D$2:$BL$18,MATCH(BV175,$D$1:$BL$1,0),FALSE))</f>
        <v>5</v>
      </c>
      <c r="BW176" s="76">
        <f>SUM(VLOOKUP($D$7,$D$2:$BL$18,MATCH(BW175,$D$1:$BL$1,0),FALSE))</f>
        <v>0</v>
      </c>
      <c r="BX176" s="76">
        <f>SUM(VLOOKUP($D$8,$D$2:$BL$18,MATCH(BX175,$D$1:$BL$1,0),FALSE))</f>
        <v>11</v>
      </c>
      <c r="BY176" s="76">
        <f>SUM(VLOOKUP($D$9,$D$2:$BL$18,MATCH(BY175,$D$1:$BL$1,0),FALSE))</f>
        <v>13</v>
      </c>
      <c r="BZ176" s="76">
        <f>SUM(VLOOKUP($D$10,$D$2:$BL$18,MATCH(BZ175,$D$1:$BL$1,0),FALSE))</f>
        <v>14</v>
      </c>
      <c r="CA176" s="76">
        <f>SUM(VLOOKUP($D$11,$D$2:$BL$18,MATCH(CA175,$D$1:$BL$1,0),FALSE))</f>
        <v>3</v>
      </c>
      <c r="CB176" s="76">
        <f>SUM(VLOOKUP($D$12,$D$2:$BL$18,MATCH(CB175,$D$1:$BL$1,0),FALSE))</f>
        <v>17</v>
      </c>
      <c r="CC176" s="76">
        <f>SUM(VLOOKUP($D$13,$D$2:$BL$18,MATCH(CC175,$D$1:$BL$1,0),FALSE))</f>
        <v>6</v>
      </c>
      <c r="CD176" s="76">
        <f>SUM(VLOOKUP($D$14,$D$2:$BL$18,MATCH(CD175,$D$1:$BL$1,0),FALSE))</f>
        <v>11</v>
      </c>
      <c r="CE176" s="76">
        <f>SUM(VLOOKUP($D$15,$D$2:$BL$18,MATCH(CE175,$D$1:$BL$1,0),FALSE))</f>
        <v>-14</v>
      </c>
      <c r="CF176" s="76">
        <f>SUM(VLOOKUP($D$16,$D$2:$BL$18,MATCH(CF175,$D$1:$BL$1,0),FALSE))</f>
        <v>-14</v>
      </c>
      <c r="CG176" s="76">
        <f>SUM(VLOOKUP($D$17,$D$2:$BL$18,MATCH(CG175,$D$1:$BL$1,0),FALSE))</f>
        <v>8</v>
      </c>
      <c r="CH176" s="29">
        <f>SUM(VLOOKUP($D$18,$D$2:$BL$18,MATCH(CH175,$D$1:$BL$1,0),FALSE))</f>
        <v>0</v>
      </c>
      <c r="CI176" s="30"/>
      <c r="CJ176" s="72"/>
      <c r="CK176" s="41" t="str">
        <f>$B$9</f>
        <v>Norris</v>
      </c>
      <c r="CL176" s="30">
        <f>COUNTIF(BR169:CH186, CK176)</f>
        <v>0</v>
      </c>
      <c r="CM176" s="30">
        <f>COUNTIF(BR187:CH188,CK176)</f>
        <v>0</v>
      </c>
      <c r="CN176" s="30">
        <f>COUNTIF(BR189:CH190,CK176)</f>
        <v>0</v>
      </c>
      <c r="CO176" s="30"/>
      <c r="CP176" s="72"/>
      <c r="CQ176" s="41" t="str">
        <f>$B$9</f>
        <v>Norris</v>
      </c>
      <c r="CR176" s="30">
        <f>SUM((CL176/CL191)*100)</f>
        <v>0</v>
      </c>
      <c r="CS176" s="30">
        <f>SUM((CM176/CM191)*100)</f>
        <v>0</v>
      </c>
      <c r="CT176" s="30">
        <f>SUM((CN176/CN191)*100)</f>
        <v>0</v>
      </c>
      <c r="CV176" s="30"/>
      <c r="CW176" s="30"/>
      <c r="CX176" s="41" t="str">
        <f>$B$9</f>
        <v>Norris</v>
      </c>
      <c r="CY176" s="30">
        <f t="shared" si="804"/>
        <v>31</v>
      </c>
      <c r="CZ176" s="30">
        <f t="shared" si="805"/>
        <v>8</v>
      </c>
      <c r="DA176" s="30">
        <f t="shared" si="806"/>
        <v>0</v>
      </c>
      <c r="DB176" s="30"/>
      <c r="DC176" s="72"/>
      <c r="DD176" s="41" t="str">
        <f>$B$9</f>
        <v>Norris</v>
      </c>
      <c r="DE176" s="30">
        <f>SUM((CY176/CY191)*100)</f>
        <v>12.156862745098039</v>
      </c>
      <c r="DF176" s="30">
        <f>SUM((CZ176/CZ191)*100)</f>
        <v>15.686274509803921</v>
      </c>
      <c r="DG176" s="30">
        <f>SUM((DA176/DA191)*100)</f>
        <v>0</v>
      </c>
    </row>
    <row r="177" spans="4:111" ht="16.149999999999999" thickBot="1" x14ac:dyDescent="0.55000000000000004">
      <c r="D177" s="138"/>
      <c r="E177" s="82" t="s">
        <v>1</v>
      </c>
      <c r="F177" s="72">
        <f>SUM(VLOOKUP($D$2,$BM$2:$CQ$18,MATCH(F175,$BM$1:$CQ$1,0),FALSE))</f>
        <v>5.9</v>
      </c>
      <c r="G177" s="73">
        <f>SUM(VLOOKUP($D$3,$BM$2:$CQ$18,MATCH(G175,$BM$1:$CQ$1,0),FALSE))</f>
        <v>5.9</v>
      </c>
      <c r="H177" s="73">
        <f>SUM(VLOOKUP($D$4,$BM$2:$CQ$18,MATCH(H175,$BM$1:$CQ$1,0),FALSE))</f>
        <v>0</v>
      </c>
      <c r="I177" s="73">
        <f>SUM(VLOOKUP($D$5,$BM$2:$CQ$18,MATCH(I175,$BM$1:$CQ$1,0),FALSE))</f>
        <v>31.3</v>
      </c>
      <c r="J177" s="73">
        <f>SUM(VLOOKUP($D$6,$BM$2:$CQ$18,MATCH(J175,$BM$1:$CQ$1,0),FALSE))</f>
        <v>31.3</v>
      </c>
      <c r="K177" s="73">
        <f>SUM(VLOOKUP($D$7,$BM$2:$CQ$18,MATCH(K175,$BM$1:$CQ$1,0),FALSE))</f>
        <v>31.3</v>
      </c>
      <c r="L177" s="73">
        <f>SUM(VLOOKUP($D$8,$BM$2:$CQ$18,MATCH(L175,$BM$1:$CQ$1,0),FALSE))</f>
        <v>31.4</v>
      </c>
      <c r="M177" s="73">
        <f>SUM(VLOOKUP($D$9,$BM$2:$CQ$18,MATCH(M175,$BM$1:$CQ$1,0),FALSE))</f>
        <v>31.4</v>
      </c>
      <c r="N177" s="73">
        <f>SUM(VLOOKUP($D$10,$BM$2:$CQ$18,MATCH(N175,$BM$1:$CQ$1,0),FALSE))</f>
        <v>31.4</v>
      </c>
      <c r="O177" s="73">
        <f>SUM(VLOOKUP($D$11,$BM$2:$CQ$18,MATCH(O175,$BM$1:$CQ$1,0),FALSE))</f>
        <v>31.4</v>
      </c>
      <c r="P177" s="73">
        <f>SUM(VLOOKUP($D$12,$BM$2:$CQ$18,MATCH(P175,$BM$1:$CQ$1,0),FALSE))</f>
        <v>31.4</v>
      </c>
      <c r="Q177" s="73">
        <f>SUM(VLOOKUP($D$13,$BM$2:$CQ$18,MATCH(Q175,$BM$1:$CQ$1,0),FALSE))</f>
        <v>31.5</v>
      </c>
      <c r="R177" s="73">
        <f>SUM(VLOOKUP($D$14,$BM$2:$CQ$18,MATCH(R175,$BM$1:$CQ$1,0),FALSE))</f>
        <v>31.5</v>
      </c>
      <c r="S177" s="73">
        <f>SUM(VLOOKUP($D$15,$BM$2:$CQ$18,MATCH(S175,$BM$1:$CQ$1,0),FALSE))</f>
        <v>31.5</v>
      </c>
      <c r="T177" s="73">
        <f>SUM(VLOOKUP($D$16,$BM$2:$CQ$18,MATCH(T175,$BM$1:$CQ$1,0),FALSE))</f>
        <v>31.5</v>
      </c>
      <c r="U177" s="73">
        <f>SUM(VLOOKUP($D$17,$BM$2:$CQ$18,MATCH(U175,$BM$1:$CQ$1,0),FALSE))</f>
        <v>31.5</v>
      </c>
      <c r="V177" s="63">
        <f>SUM(VLOOKUP($D$18,$BM$2:$CQ$18,MATCH(V175,$BM$1:$CQ$1,0),FALSE))</f>
        <v>31.3</v>
      </c>
      <c r="W177" s="43" t="str">
        <f>$A$10</f>
        <v>Renault</v>
      </c>
      <c r="X177" s="66">
        <f>COUNTIF(F169:V186, W177)</f>
        <v>8</v>
      </c>
      <c r="Y177" s="43" t="str">
        <f>$B$10</f>
        <v>Ricciardo</v>
      </c>
      <c r="Z177" s="99">
        <f>COUNTIF(F169:V186, Y177)</f>
        <v>1</v>
      </c>
      <c r="AA177" s="99">
        <f>COUNTIF(F187:V188,Y177)</f>
        <v>0</v>
      </c>
      <c r="AB177" s="99">
        <f>COUNTIF(F189:V190,Y177)</f>
        <v>0</v>
      </c>
      <c r="AC177" s="43" t="str">
        <f>$A$10</f>
        <v>Renault</v>
      </c>
      <c r="AD177" s="66">
        <f>SUM((X177/X191)*100)</f>
        <v>47.058823529411761</v>
      </c>
      <c r="AE177" s="43" t="str">
        <f>$B$10</f>
        <v>Ricciardo</v>
      </c>
      <c r="AF177" s="99">
        <f>SUM((Z177/Z191)*100)</f>
        <v>1.1764705882352942</v>
      </c>
      <c r="AG177" s="99">
        <f>SUM((AA177/AA191)*100)</f>
        <v>0</v>
      </c>
      <c r="AH177" s="99">
        <f>SUM((AB177/AB191)*100)</f>
        <v>0</v>
      </c>
      <c r="AJ177" s="138"/>
      <c r="AK177" s="82" t="s">
        <v>1</v>
      </c>
      <c r="AL177" s="72">
        <f>SUM(VLOOKUP($D$2,$BM$2:$CQ$18,MATCH(AL175,$BM$1:$CQ$1,0),FALSE))</f>
        <v>15.5</v>
      </c>
      <c r="AM177" s="73">
        <f>SUM(VLOOKUP($D$3,$BM$2:$CQ$18,MATCH(AM175,$BM$1:$CQ$1,0),FALSE))</f>
        <v>0</v>
      </c>
      <c r="AN177" s="73">
        <f>SUM(VLOOKUP($D$4,$BM$2:$CQ$18,MATCH(AN175,$BM$1:$CQ$1,0),FALSE))</f>
        <v>0</v>
      </c>
      <c r="AO177" s="73">
        <f>SUM(VLOOKUP($D$5,$BM$2:$CQ$18,MATCH(AO175,$BM$1:$CQ$1,0),FALSE))</f>
        <v>0</v>
      </c>
      <c r="AP177" s="73">
        <f>SUM(VLOOKUP($D$6,$BM$2:$CQ$18,MATCH(AP175,$BM$1:$CQ$1,0),FALSE))</f>
        <v>15.4</v>
      </c>
      <c r="AQ177" s="73">
        <f>SUM(VLOOKUP($D$7,$BM$2:$CQ$18,MATCH(AQ175,$BM$1:$CQ$1,0),FALSE))</f>
        <v>0</v>
      </c>
      <c r="AR177" s="73">
        <f>SUM(VLOOKUP($D$8,$BM$2:$CQ$18,MATCH(AR175,$BM$1:$CQ$1,0),FALSE))</f>
        <v>15.3</v>
      </c>
      <c r="AS177" s="73">
        <f>SUM(VLOOKUP($D$9,$BM$2:$CQ$18,MATCH(AS175,$BM$1:$CQ$1,0),FALSE))</f>
        <v>15.3</v>
      </c>
      <c r="AT177" s="73">
        <f>SUM(VLOOKUP($D$10,$BM$2:$CQ$18,MATCH(AT175,$BM$1:$CQ$1,0),FALSE))</f>
        <v>15.3</v>
      </c>
      <c r="AU177" s="73">
        <f>SUM(VLOOKUP($D$11,$BM$2:$CQ$18,MATCH(AU175,$BM$1:$CQ$1,0),FALSE))</f>
        <v>15.3</v>
      </c>
      <c r="AV177" s="73">
        <f>SUM(VLOOKUP($D$12,$BM$2:$CQ$18,MATCH(AV175,$BM$1:$CQ$1,0),FALSE))</f>
        <v>15.3</v>
      </c>
      <c r="AW177" s="73">
        <f>SUM(VLOOKUP($D$13,$BM$2:$CQ$18,MATCH(AW175,$BM$1:$CQ$1,0),FALSE))</f>
        <v>15.2</v>
      </c>
      <c r="AX177" s="73">
        <f>SUM(VLOOKUP($D$14,$BM$2:$CQ$18,MATCH(AX175,$BM$1:$CQ$1,0),FALSE))</f>
        <v>15.2</v>
      </c>
      <c r="AY177" s="73">
        <f>SUM(VLOOKUP($D$15,$BM$2:$CQ$18,MATCH(AY175,$BM$1:$CQ$1,0),FALSE))</f>
        <v>15.1</v>
      </c>
      <c r="AZ177" s="73">
        <f>SUM(VLOOKUP($D$16,$BM$2:$CQ$18,MATCH(AZ175,$BM$1:$CQ$1,0),FALSE))</f>
        <v>15.1</v>
      </c>
      <c r="BA177" s="73">
        <f>SUM(VLOOKUP($D$17,$BM$2:$CQ$18,MATCH(BA175,$BM$1:$CQ$1,0),FALSE))</f>
        <v>15.1</v>
      </c>
      <c r="BB177" s="63">
        <f>SUM(VLOOKUP($D$18,$BM$2:$CQ$18,MATCH(BB175,$BM$1:$CQ$1,0),FALSE))</f>
        <v>15.2</v>
      </c>
      <c r="BC177" s="43" t="str">
        <f>$A$10</f>
        <v>Renault</v>
      </c>
      <c r="BD177" s="66">
        <f>COUNTIF(AL169:BB186, BC177)</f>
        <v>3</v>
      </c>
      <c r="BE177" s="43" t="str">
        <f>$B$10</f>
        <v>Ricciardo</v>
      </c>
      <c r="BF177" s="99">
        <f>COUNTIF(AL169:BB186, BE177)</f>
        <v>17</v>
      </c>
      <c r="BG177" s="99">
        <f>COUNTIF(AL187:BB188,BE177)</f>
        <v>0</v>
      </c>
      <c r="BH177" s="99">
        <f>COUNTIF(AL189:BB190,BE177)</f>
        <v>0</v>
      </c>
      <c r="BI177" s="43" t="str">
        <f>$A$10</f>
        <v>Renault</v>
      </c>
      <c r="BJ177" s="66">
        <f>SUM((BD177/BD191)*100)</f>
        <v>17.647058823529413</v>
      </c>
      <c r="BK177" s="43" t="str">
        <f>$B$10</f>
        <v>Ricciardo</v>
      </c>
      <c r="BL177" s="99">
        <f>SUM((BF177/BF191)*100)</f>
        <v>20</v>
      </c>
      <c r="BM177" s="99">
        <f>SUM((BG177/BG191)*100)</f>
        <v>0</v>
      </c>
      <c r="BN177" s="99">
        <f>SUM((BH177/BH191)*100)</f>
        <v>0</v>
      </c>
      <c r="BP177" s="138"/>
      <c r="BQ177" s="82" t="s">
        <v>1</v>
      </c>
      <c r="BR177" s="72">
        <f>SUM(VLOOKUP($D$2,$BM$2:$CQ$18,MATCH(BR175,$BM$1:$CQ$1,0),FALSE))</f>
        <v>6</v>
      </c>
      <c r="BS177" s="73">
        <f>SUM(VLOOKUP($D$3,$BM$2:$CQ$18,MATCH(BS175,$BM$1:$CQ$1,0),FALSE))</f>
        <v>0</v>
      </c>
      <c r="BT177" s="73">
        <f>SUM(VLOOKUP($D$4,$BM$2:$CQ$18,MATCH(BT175,$BM$1:$CQ$1,0),FALSE))</f>
        <v>0</v>
      </c>
      <c r="BU177" s="73">
        <f>SUM(VLOOKUP($D$5,$BM$2:$CQ$18,MATCH(BU175,$BM$1:$CQ$1,0),FALSE))</f>
        <v>0</v>
      </c>
      <c r="BV177" s="73">
        <f>SUM(VLOOKUP($D$6,$BM$2:$CQ$18,MATCH(BV175,$BM$1:$CQ$1,0),FALSE))</f>
        <v>5.7</v>
      </c>
      <c r="BW177" s="73">
        <f>SUM(VLOOKUP($D$7,$BM$2:$CQ$18,MATCH(BW175,$BM$1:$CQ$1,0),FALSE))</f>
        <v>0</v>
      </c>
      <c r="BX177" s="73">
        <f>SUM(VLOOKUP($D$8,$BM$2:$CQ$18,MATCH(BX175,$BM$1:$CQ$1,0),FALSE))</f>
        <v>5.7</v>
      </c>
      <c r="BY177" s="73">
        <f>SUM(VLOOKUP($D$9,$BM$2:$CQ$18,MATCH(BY175,$BM$1:$CQ$1,0),FALSE))</f>
        <v>5.7</v>
      </c>
      <c r="BZ177" s="73">
        <f>SUM(VLOOKUP($D$10,$BM$2:$CQ$18,MATCH(BZ175,$BM$1:$CQ$1,0),FALSE))</f>
        <v>5.7</v>
      </c>
      <c r="CA177" s="73">
        <f>SUM(VLOOKUP($D$11,$BM$2:$CQ$18,MATCH(CA175,$BM$1:$CQ$1,0),FALSE))</f>
        <v>5.7</v>
      </c>
      <c r="CB177" s="73">
        <f>SUM(VLOOKUP($D$12,$BM$2:$CQ$18,MATCH(CB175,$BM$1:$CQ$1,0),FALSE))</f>
        <v>5.8</v>
      </c>
      <c r="CC177" s="73">
        <f>SUM(VLOOKUP($D$13,$BM$2:$CQ$18,MATCH(CC175,$BM$1:$CQ$1,0),FALSE))</f>
        <v>5.9</v>
      </c>
      <c r="CD177" s="73">
        <f>SUM(VLOOKUP($D$14,$BM$2:$CQ$18,MATCH(CD175,$BM$1:$CQ$1,0),FALSE))</f>
        <v>5.9</v>
      </c>
      <c r="CE177" s="73">
        <f>SUM(VLOOKUP($D$15,$BM$2:$CQ$18,MATCH(CE175,$BM$1:$CQ$1,0),FALSE))</f>
        <v>6</v>
      </c>
      <c r="CF177" s="73">
        <f>SUM(VLOOKUP($D$16,$BM$2:$CQ$18,MATCH(CF175,$BM$1:$CQ$1,0),FALSE))</f>
        <v>6</v>
      </c>
      <c r="CG177" s="73">
        <f>SUM(VLOOKUP($D$17,$BM$2:$CQ$18,MATCH(CG175,$BM$1:$CQ$1,0),FALSE))</f>
        <v>6</v>
      </c>
      <c r="CH177" s="63">
        <f>SUM(VLOOKUP($D$18,$BM$2:$CQ$18,MATCH(CH175,$BM$1:$CQ$1,0),FALSE))</f>
        <v>5.9</v>
      </c>
      <c r="CI177" s="43" t="str">
        <f>$A$10</f>
        <v>Renault</v>
      </c>
      <c r="CJ177" s="66">
        <f>COUNTIF(BR169:CH186, CI177)</f>
        <v>0</v>
      </c>
      <c r="CK177" s="43" t="str">
        <f>$B$10</f>
        <v>Ricciardo</v>
      </c>
      <c r="CL177" s="99">
        <f>COUNTIF(BR169:CH186, CK177)</f>
        <v>0</v>
      </c>
      <c r="CM177" s="99">
        <f>COUNTIF(BR187:CH188,CK177)</f>
        <v>0</v>
      </c>
      <c r="CN177" s="99">
        <f>COUNTIF(BR189:CH190,CK177)</f>
        <v>0</v>
      </c>
      <c r="CO177" s="43" t="str">
        <f>$A$10</f>
        <v>Renault</v>
      </c>
      <c r="CP177" s="66">
        <f>SUM((CJ177/CJ191)*100)</f>
        <v>0</v>
      </c>
      <c r="CQ177" s="43" t="str">
        <f>$B$10</f>
        <v>Ricciardo</v>
      </c>
      <c r="CR177" s="99">
        <f>SUM((CL177/CL191)*100)</f>
        <v>0</v>
      </c>
      <c r="CS177" s="99">
        <f>SUM((CM177/CM191)*100)</f>
        <v>0</v>
      </c>
      <c r="CT177" s="99">
        <f>SUM((CN177/CN191)*100)</f>
        <v>0</v>
      </c>
      <c r="CV177" s="43" t="str">
        <f>$A$10</f>
        <v>Renault</v>
      </c>
      <c r="CW177" s="99">
        <f>SUM(X177,BD177,CJ177)</f>
        <v>11</v>
      </c>
      <c r="CX177" s="43" t="str">
        <f>$B$10</f>
        <v>Ricciardo</v>
      </c>
      <c r="CY177" s="99">
        <f t="shared" si="804"/>
        <v>18</v>
      </c>
      <c r="CZ177" s="99">
        <f t="shared" si="805"/>
        <v>0</v>
      </c>
      <c r="DA177" s="99">
        <f t="shared" si="806"/>
        <v>0</v>
      </c>
      <c r="DB177" s="43" t="str">
        <f>$A$10</f>
        <v>Renault</v>
      </c>
      <c r="DC177" s="66">
        <f>SUM((CW177/CW191)*100)</f>
        <v>21.568627450980394</v>
      </c>
      <c r="DD177" s="43" t="str">
        <f>$B$10</f>
        <v>Ricciardo</v>
      </c>
      <c r="DE177" s="99">
        <f>SUM((CY177/CY191)*100)</f>
        <v>7.0588235294117645</v>
      </c>
      <c r="DF177" s="99">
        <f>SUM((CZ177/CZ191)*100)</f>
        <v>0</v>
      </c>
      <c r="DG177" s="99">
        <f>SUM((DA177/DA191)*100)</f>
        <v>0</v>
      </c>
    </row>
    <row r="178" spans="4:111" ht="16.149999999999999" thickBot="1" x14ac:dyDescent="0.55000000000000004">
      <c r="D178" s="138"/>
      <c r="E178" s="74" t="s">
        <v>62</v>
      </c>
      <c r="F178" s="66" t="s">
        <v>18</v>
      </c>
      <c r="G178" s="67" t="s">
        <v>18</v>
      </c>
      <c r="H178" s="67" t="s">
        <v>18</v>
      </c>
      <c r="I178" s="67" t="s">
        <v>33</v>
      </c>
      <c r="J178" s="67" t="s">
        <v>47</v>
      </c>
      <c r="K178" s="67" t="s">
        <v>35</v>
      </c>
      <c r="L178" s="67" t="s">
        <v>25</v>
      </c>
      <c r="M178" s="67" t="s">
        <v>33</v>
      </c>
      <c r="N178" s="67" t="s">
        <v>35</v>
      </c>
      <c r="O178" s="67" t="s">
        <v>35</v>
      </c>
      <c r="P178" s="67" t="s">
        <v>33</v>
      </c>
      <c r="Q178" s="67" t="s">
        <v>33</v>
      </c>
      <c r="R178" s="67" t="s">
        <v>33</v>
      </c>
      <c r="S178" s="67" t="s">
        <v>33</v>
      </c>
      <c r="T178" s="67" t="s">
        <v>33</v>
      </c>
      <c r="U178" s="67" t="s">
        <v>33</v>
      </c>
      <c r="V178" s="67" t="s">
        <v>33</v>
      </c>
      <c r="W178" s="30"/>
      <c r="X178" s="72"/>
      <c r="Y178" s="44" t="str">
        <f>$B$11</f>
        <v>Ocon</v>
      </c>
      <c r="Z178" s="30">
        <f>COUNTIF(F169:V186, Y178)</f>
        <v>2</v>
      </c>
      <c r="AA178" s="30">
        <f>COUNTIF(F187:V188,Y178)</f>
        <v>0</v>
      </c>
      <c r="AB178" s="30">
        <f>COUNTIF(F189:V190,Y178)</f>
        <v>0</v>
      </c>
      <c r="AC178" s="30"/>
      <c r="AD178" s="72"/>
      <c r="AE178" s="44" t="str">
        <f>$B$11</f>
        <v>Ocon</v>
      </c>
      <c r="AF178" s="30">
        <f>SUM((Z178/Z191)*100)</f>
        <v>2.3529411764705883</v>
      </c>
      <c r="AG178" s="30">
        <f>SUM((AA178/AA191)*100)</f>
        <v>0</v>
      </c>
      <c r="AH178" s="30">
        <f>SUM((AB178/AB191)*100)</f>
        <v>0</v>
      </c>
      <c r="AJ178" s="138"/>
      <c r="AK178" s="74" t="s">
        <v>62</v>
      </c>
      <c r="AL178" s="66" t="s">
        <v>33</v>
      </c>
      <c r="AM178" s="67" t="s">
        <v>33</v>
      </c>
      <c r="AN178" s="67" t="s">
        <v>33</v>
      </c>
      <c r="AO178" s="67" t="s">
        <v>33</v>
      </c>
      <c r="AP178" s="67" t="s">
        <v>33</v>
      </c>
      <c r="AQ178" s="67" t="s">
        <v>33</v>
      </c>
      <c r="AR178" s="67" t="s">
        <v>33</v>
      </c>
      <c r="AS178" s="67" t="s">
        <v>30</v>
      </c>
      <c r="AT178" s="67" t="s">
        <v>30</v>
      </c>
      <c r="AU178" s="67" t="s">
        <v>30</v>
      </c>
      <c r="AV178" s="67" t="s">
        <v>30</v>
      </c>
      <c r="AW178" s="67" t="s">
        <v>30</v>
      </c>
      <c r="AX178" s="67" t="s">
        <v>30</v>
      </c>
      <c r="AY178" s="67" t="s">
        <v>30</v>
      </c>
      <c r="AZ178" s="67" t="s">
        <v>30</v>
      </c>
      <c r="BA178" s="67" t="s">
        <v>30</v>
      </c>
      <c r="BB178" s="67" t="s">
        <v>30</v>
      </c>
      <c r="BC178" s="30"/>
      <c r="BD178" s="72"/>
      <c r="BE178" s="44" t="str">
        <f>$B$11</f>
        <v>Ocon</v>
      </c>
      <c r="BF178" s="30">
        <f>COUNTIF(AL169:BB186, BE178)</f>
        <v>1</v>
      </c>
      <c r="BG178" s="30">
        <f>COUNTIF(AL187:BB188,BE178)</f>
        <v>0</v>
      </c>
      <c r="BH178" s="30">
        <f>COUNTIF(AL189:BB190,BE178)</f>
        <v>0</v>
      </c>
      <c r="BI178" s="30"/>
      <c r="BJ178" s="72"/>
      <c r="BK178" s="44" t="str">
        <f>$B$11</f>
        <v>Ocon</v>
      </c>
      <c r="BL178" s="30">
        <f>SUM((BF178/BF191)*100)</f>
        <v>1.1764705882352942</v>
      </c>
      <c r="BM178" s="30">
        <f>SUM((BG178/BG191)*100)</f>
        <v>0</v>
      </c>
      <c r="BN178" s="30">
        <f>SUM((BH178/BH191)*100)</f>
        <v>0</v>
      </c>
      <c r="BP178" s="138"/>
      <c r="BQ178" s="74" t="s">
        <v>62</v>
      </c>
      <c r="BR178" s="66" t="s">
        <v>28</v>
      </c>
      <c r="BS178" s="67" t="s">
        <v>28</v>
      </c>
      <c r="BT178" s="67" t="s">
        <v>47</v>
      </c>
      <c r="BU178" s="67" t="s">
        <v>47</v>
      </c>
      <c r="BV178" s="67" t="s">
        <v>38</v>
      </c>
      <c r="BW178" s="67" t="s">
        <v>38</v>
      </c>
      <c r="BX178" s="67" t="s">
        <v>38</v>
      </c>
      <c r="BY178" s="67" t="s">
        <v>38</v>
      </c>
      <c r="BZ178" s="67" t="s">
        <v>38</v>
      </c>
      <c r="CA178" s="67" t="s">
        <v>38</v>
      </c>
      <c r="CB178" s="67" t="s">
        <v>38</v>
      </c>
      <c r="CC178" s="67" t="s">
        <v>38</v>
      </c>
      <c r="CD178" s="67" t="s">
        <v>38</v>
      </c>
      <c r="CE178" s="67" t="s">
        <v>38</v>
      </c>
      <c r="CF178" s="67" t="s">
        <v>38</v>
      </c>
      <c r="CG178" s="67" t="s">
        <v>38</v>
      </c>
      <c r="CH178" s="68" t="s">
        <v>38</v>
      </c>
      <c r="CI178" s="30"/>
      <c r="CJ178" s="72"/>
      <c r="CK178" s="44" t="str">
        <f>$B$11</f>
        <v>Ocon</v>
      </c>
      <c r="CL178" s="30">
        <f>COUNTIF(BR169:CH186, CK178)</f>
        <v>0</v>
      </c>
      <c r="CM178" s="30">
        <f>COUNTIF(BR187:CH188,CK178)</f>
        <v>0</v>
      </c>
      <c r="CN178" s="30">
        <f>COUNTIF(BR189:CH190,CK178)</f>
        <v>0</v>
      </c>
      <c r="CO178" s="30"/>
      <c r="CP178" s="72"/>
      <c r="CQ178" s="44" t="str">
        <f>$B$11</f>
        <v>Ocon</v>
      </c>
      <c r="CR178" s="30">
        <f>SUM((CL178/CL191)*100)</f>
        <v>0</v>
      </c>
      <c r="CS178" s="30">
        <f>SUM((CM178/CM191)*100)</f>
        <v>0</v>
      </c>
      <c r="CT178" s="30">
        <f>SUM((CN178/CN191)*100)</f>
        <v>0</v>
      </c>
      <c r="CV178" s="30"/>
      <c r="CW178" s="30"/>
      <c r="CX178" s="44" t="str">
        <f>$B$11</f>
        <v>Ocon</v>
      </c>
      <c r="CY178" s="30">
        <f t="shared" si="804"/>
        <v>3</v>
      </c>
      <c r="CZ178" s="30">
        <f t="shared" si="805"/>
        <v>0</v>
      </c>
      <c r="DA178" s="30">
        <f t="shared" si="806"/>
        <v>0</v>
      </c>
      <c r="DB178" s="30"/>
      <c r="DC178" s="72"/>
      <c r="DD178" s="44" t="str">
        <f>$B$11</f>
        <v>Ocon</v>
      </c>
      <c r="DE178" s="30">
        <f>SUM((CY178/CY191)*100)</f>
        <v>1.1764705882352942</v>
      </c>
      <c r="DF178" s="30">
        <f>SUM((CZ178/CZ191)*100)</f>
        <v>0</v>
      </c>
      <c r="DG178" s="30">
        <f>SUM((DA178/DA191)*100)</f>
        <v>0</v>
      </c>
    </row>
    <row r="179" spans="4:111" ht="15.75" x14ac:dyDescent="0.5">
      <c r="D179" s="138"/>
      <c r="E179" s="81" t="s">
        <v>58</v>
      </c>
      <c r="F179" s="70">
        <f>SUM(VLOOKUP($D$2,$D$2:$BL$18,MATCH(F178,$D$1:$BL$1,0),FALSE))</f>
        <v>23</v>
      </c>
      <c r="G179" s="76">
        <f>SUM(VLOOKUP($D$3,$D$2:$BL$18,MATCH(G178,$D$1:$BL$1,0),FALSE))</f>
        <v>11</v>
      </c>
      <c r="H179" s="76">
        <f>SUM(VLOOKUP($D$4,$D$2:$BL$18,MATCH(H178,$D$1:$BL$1,0),FALSE))</f>
        <v>11</v>
      </c>
      <c r="I179" s="76">
        <f>SUM(VLOOKUP($D$5,$D$2:$BL$18,MATCH(I178,$D$1:$BL$1,0),FALSE))</f>
        <v>-13</v>
      </c>
      <c r="J179" s="76">
        <f>SUM(VLOOKUP($D$6,$D$2:$BL$18,MATCH(J178,$D$1:$BL$1,0),FALSE))</f>
        <v>5</v>
      </c>
      <c r="K179" s="76">
        <f>SUM(VLOOKUP($D$7,$D$2:$BL$18,MATCH(K178,$D$1:$BL$1,0),FALSE))</f>
        <v>37</v>
      </c>
      <c r="L179" s="76">
        <f>SUM(VLOOKUP($D$8,$D$2:$BL$18,MATCH(L178,$D$1:$BL$1,0),FALSE))</f>
        <v>21</v>
      </c>
      <c r="M179" s="76">
        <f>SUM(VLOOKUP($D$9,$D$2:$BL$18,MATCH(M178,$D$1:$BL$1,0),FALSE))</f>
        <v>4</v>
      </c>
      <c r="N179" s="76">
        <f>SUM(VLOOKUP($D$10,$D$2:$BL$18,MATCH(N178,$D$1:$BL$1,0),FALSE))</f>
        <v>-8</v>
      </c>
      <c r="O179" s="76">
        <f>SUM(VLOOKUP($D$11,$D$2:$BL$18,MATCH(O178,$D$1:$BL$1,0),FALSE))</f>
        <v>-13</v>
      </c>
      <c r="P179" s="76">
        <f>SUM(VLOOKUP($D$12,$D$2:$BL$18,MATCH(P178,$D$1:$BL$1,0),FALSE))</f>
        <v>33</v>
      </c>
      <c r="Q179" s="76">
        <f>SUM(VLOOKUP($D$13,$D$2:$BL$18,MATCH(Q178,$D$1:$BL$1,0),FALSE))</f>
        <v>17</v>
      </c>
      <c r="R179" s="76">
        <f>SUM(VLOOKUP($D$14,$D$2:$BL$18,MATCH(R178,$D$1:$BL$1,0),FALSE))</f>
        <v>26</v>
      </c>
      <c r="S179" s="76">
        <f>SUM(VLOOKUP($D$15,$D$2:$BL$18,MATCH(S178,$D$1:$BL$1,0),FALSE))</f>
        <v>45</v>
      </c>
      <c r="T179" s="76">
        <f>SUM(VLOOKUP($D$16,$D$2:$BL$18,MATCH(T178,$D$1:$BL$1,0),FALSE))</f>
        <v>5</v>
      </c>
      <c r="U179" s="76">
        <f>SUM(VLOOKUP($D$17,$D$2:$BL$18,MATCH(U178,$D$1:$BL$1,0),FALSE))</f>
        <v>48</v>
      </c>
      <c r="V179" s="29">
        <f>SUM(VLOOKUP($D$18,$D$2:$BL$18,MATCH(V178,$D$1:$BL$1,0),FALSE))</f>
        <v>-13</v>
      </c>
      <c r="W179" s="46" t="str">
        <f>$A$12</f>
        <v>AlphaTauri</v>
      </c>
      <c r="X179" s="66">
        <f>COUNTIF(F169:V186, W179)</f>
        <v>0</v>
      </c>
      <c r="Y179" s="46" t="str">
        <f>$B$12</f>
        <v>Kvyat</v>
      </c>
      <c r="Z179" s="99">
        <f>COUNTIF(F169:V186, Y179)</f>
        <v>0</v>
      </c>
      <c r="AA179" s="99">
        <f>COUNTIF(F187:V188,Y179)</f>
        <v>0</v>
      </c>
      <c r="AB179" s="99">
        <f>COUNTIF(F189:V190,Y179)</f>
        <v>0</v>
      </c>
      <c r="AC179" s="46" t="str">
        <f>$A$12</f>
        <v>AlphaTauri</v>
      </c>
      <c r="AD179" s="66">
        <f>SUM((X179/X191)*100)</f>
        <v>0</v>
      </c>
      <c r="AE179" s="46" t="str">
        <f>$B$12</f>
        <v>Kvyat</v>
      </c>
      <c r="AF179" s="99">
        <f>SUM((Z179/Z191)*100)</f>
        <v>0</v>
      </c>
      <c r="AG179" s="99">
        <f>SUM((AA179/AA191)*100)</f>
        <v>0</v>
      </c>
      <c r="AH179" s="99">
        <f>SUM((AB179/AB191)*100)</f>
        <v>0</v>
      </c>
      <c r="AJ179" s="138"/>
      <c r="AK179" s="81" t="s">
        <v>58</v>
      </c>
      <c r="AL179" s="70">
        <f>SUM(VLOOKUP($D$2,$D$2:$BL$18,MATCH(AL178,$D$1:$BL$1,0),FALSE))</f>
        <v>22</v>
      </c>
      <c r="AM179" s="76">
        <f>SUM(VLOOKUP($D$3,$D$2:$BL$18,MATCH(AM178,$D$1:$BL$1,0),FALSE))</f>
        <v>23</v>
      </c>
      <c r="AN179" s="76">
        <f>SUM(VLOOKUP($D$4,$D$2:$BL$18,MATCH(AN178,$D$1:$BL$1,0),FALSE))</f>
        <v>11</v>
      </c>
      <c r="AO179" s="76">
        <f>SUM(VLOOKUP($D$5,$D$2:$BL$18,MATCH(AO178,$D$1:$BL$1,0),FALSE))</f>
        <v>-13</v>
      </c>
      <c r="AP179" s="76">
        <f>SUM(VLOOKUP($D$6,$D$2:$BL$18,MATCH(AP178,$D$1:$BL$1,0),FALSE))</f>
        <v>12</v>
      </c>
      <c r="AQ179" s="76">
        <f>SUM(VLOOKUP($D$7,$D$2:$BL$18,MATCH(AQ178,$D$1:$BL$1,0),FALSE))</f>
        <v>21</v>
      </c>
      <c r="AR179" s="76">
        <f>SUM(VLOOKUP($D$8,$D$2:$BL$18,MATCH(AR178,$D$1:$BL$1,0),FALSE))</f>
        <v>6</v>
      </c>
      <c r="AS179" s="76">
        <f>SUM(VLOOKUP($D$9,$D$2:$BL$18,MATCH(AS178,$D$1:$BL$1,0),FALSE))</f>
        <v>45</v>
      </c>
      <c r="AT179" s="76">
        <f>SUM(VLOOKUP($D$10,$D$2:$BL$18,MATCH(AT178,$D$1:$BL$1,0),FALSE))</f>
        <v>-14</v>
      </c>
      <c r="AU179" s="76">
        <f>SUM(VLOOKUP($D$11,$D$2:$BL$18,MATCH(AU178,$D$1:$BL$1,0),FALSE))</f>
        <v>10</v>
      </c>
      <c r="AV179" s="76">
        <f>SUM(VLOOKUP($D$12,$D$2:$BL$18,MATCH(AV178,$D$1:$BL$1,0),FALSE))</f>
        <v>26</v>
      </c>
      <c r="AW179" s="76">
        <f>SUM(VLOOKUP($D$13,$D$2:$BL$18,MATCH(AW178,$D$1:$BL$1,0),FALSE))</f>
        <v>29</v>
      </c>
      <c r="AX179" s="76">
        <f>SUM(VLOOKUP($D$14,$D$2:$BL$18,MATCH(AX178,$D$1:$BL$1,0),FALSE))</f>
        <v>-3</v>
      </c>
      <c r="AY179" s="76">
        <f>SUM(VLOOKUP($D$15,$D$2:$BL$18,MATCH(AY178,$D$1:$BL$1,0),FALSE))</f>
        <v>15</v>
      </c>
      <c r="AZ179" s="76">
        <f>SUM(VLOOKUP($D$16,$D$2:$BL$18,MATCH(AZ178,$D$1:$BL$1,0),FALSE))</f>
        <v>24</v>
      </c>
      <c r="BA179" s="76">
        <f>SUM(VLOOKUP($D$17,$D$2:$BL$18,MATCH(BA178,$D$1:$BL$1,0),FALSE))</f>
        <v>2</v>
      </c>
      <c r="BB179" s="29">
        <f>SUM(VLOOKUP($D$18,$D$2:$BL$18,MATCH(BB178,$D$1:$BL$1,0),FALSE))</f>
        <v>14</v>
      </c>
      <c r="BC179" s="46" t="str">
        <f>$A$12</f>
        <v>AlphaTauri</v>
      </c>
      <c r="BD179" s="66">
        <f>COUNTIF(AL169:BB186, BC179)</f>
        <v>0</v>
      </c>
      <c r="BE179" s="46" t="str">
        <f>$B$12</f>
        <v>Kvyat</v>
      </c>
      <c r="BF179" s="99">
        <f>COUNTIF(AL169:BB186, BE179)</f>
        <v>0</v>
      </c>
      <c r="BG179" s="99">
        <f>COUNTIF(AL187:BB188,BE179)</f>
        <v>0</v>
      </c>
      <c r="BH179" s="99">
        <f>COUNTIF(AL189:BB190,BE179)</f>
        <v>0</v>
      </c>
      <c r="BI179" s="46" t="str">
        <f>$A$12</f>
        <v>AlphaTauri</v>
      </c>
      <c r="BJ179" s="66">
        <f>SUM((BD179/BD191)*100)</f>
        <v>0</v>
      </c>
      <c r="BK179" s="46" t="str">
        <f>$B$12</f>
        <v>Kvyat</v>
      </c>
      <c r="BL179" s="99">
        <f>SUM((BF179/BF191)*100)</f>
        <v>0</v>
      </c>
      <c r="BM179" s="99">
        <f>SUM((BG179/BG191)*100)</f>
        <v>0</v>
      </c>
      <c r="BN179" s="99">
        <f>SUM((BH179/BH191)*100)</f>
        <v>0</v>
      </c>
      <c r="BP179" s="138"/>
      <c r="BQ179" s="81" t="s">
        <v>58</v>
      </c>
      <c r="BR179" s="70">
        <f>SUM(VLOOKUP($D$2,$D$2:$BL$18,MATCH(BR178,$D$1:$BL$1,0),FALSE))</f>
        <v>5</v>
      </c>
      <c r="BS179" s="76">
        <f>SUM(VLOOKUP($D$3,$D$2:$BL$18,MATCH(BS178,$D$1:$BL$1,0),FALSE))</f>
        <v>13</v>
      </c>
      <c r="BT179" s="76">
        <f>SUM(VLOOKUP($D$4,$D$2:$BL$18,MATCH(BT178,$D$1:$BL$1,0),FALSE))</f>
        <v>3</v>
      </c>
      <c r="BU179" s="76">
        <f>SUM(VLOOKUP($D$5,$D$2:$BL$18,MATCH(BU178,$D$1:$BL$1,0),FALSE))</f>
        <v>18</v>
      </c>
      <c r="BV179" s="76">
        <f>SUM(VLOOKUP($D$6,$D$2:$BL$18,MATCH(BV178,$D$1:$BL$1,0),FALSE))</f>
        <v>15</v>
      </c>
      <c r="BW179" s="76">
        <f>SUM(VLOOKUP($D$7,$D$2:$BL$18,MATCH(BW178,$D$1:$BL$1,0),FALSE))</f>
        <v>8</v>
      </c>
      <c r="BX179" s="76">
        <f>SUM(VLOOKUP($D$8,$D$2:$BL$18,MATCH(BX178,$D$1:$BL$1,0),FALSE))</f>
        <v>15</v>
      </c>
      <c r="BY179" s="76">
        <f>SUM(VLOOKUP($D$9,$D$2:$BL$18,MATCH(BY178,$D$1:$BL$1,0),FALSE))</f>
        <v>10</v>
      </c>
      <c r="BZ179" s="76">
        <f>SUM(VLOOKUP($D$10,$D$2:$BL$18,MATCH(BZ178,$D$1:$BL$1,0),FALSE))</f>
        <v>18</v>
      </c>
      <c r="CA179" s="76">
        <f>SUM(VLOOKUP($D$11,$D$2:$BL$18,MATCH(CA178,$D$1:$BL$1,0),FALSE))</f>
        <v>12</v>
      </c>
      <c r="CB179" s="76">
        <f>SUM(VLOOKUP($D$12,$D$2:$BL$18,MATCH(CB178,$D$1:$BL$1,0),FALSE))</f>
        <v>12</v>
      </c>
      <c r="CC179" s="76">
        <f>SUM(VLOOKUP($D$13,$D$2:$BL$18,MATCH(CC178,$D$1:$BL$1,0),FALSE))</f>
        <v>17</v>
      </c>
      <c r="CD179" s="76">
        <f>SUM(VLOOKUP($D$14,$D$2:$BL$18,MATCH(CD178,$D$1:$BL$1,0),FALSE))</f>
        <v>19</v>
      </c>
      <c r="CE179" s="76">
        <f>SUM(VLOOKUP($D$15,$D$2:$BL$18,MATCH(CE178,$D$1:$BL$1,0),FALSE))</f>
        <v>2</v>
      </c>
      <c r="CF179" s="76">
        <f>SUM(VLOOKUP($D$16,$D$2:$BL$18,MATCH(CF178,$D$1:$BL$1,0),FALSE))</f>
        <v>9</v>
      </c>
      <c r="CG179" s="76">
        <f>SUM(VLOOKUP($D$17,$D$2:$BL$18,MATCH(CG178,$D$1:$BL$1,0),FALSE))</f>
        <v>10</v>
      </c>
      <c r="CH179" s="29">
        <f>SUM(VLOOKUP($D$18,$D$2:$BL$18,MATCH(CH178,$D$1:$BL$1,0),FALSE))</f>
        <v>11</v>
      </c>
      <c r="CI179" s="46" t="str">
        <f>$A$12</f>
        <v>AlphaTauri</v>
      </c>
      <c r="CJ179" s="66">
        <f>COUNTIF(BR169:CH186, CI179)</f>
        <v>0</v>
      </c>
      <c r="CK179" s="46" t="str">
        <f>$B$12</f>
        <v>Kvyat</v>
      </c>
      <c r="CL179" s="99">
        <f>COUNTIF(BR169:CH186, CK179)</f>
        <v>2</v>
      </c>
      <c r="CM179" s="99">
        <f>COUNTIF(BR187:CH188,CK179)</f>
        <v>0</v>
      </c>
      <c r="CN179" s="99">
        <f>COUNTIF(BR189:CH190,CK179)</f>
        <v>0</v>
      </c>
      <c r="CO179" s="46" t="str">
        <f>$A$12</f>
        <v>AlphaTauri</v>
      </c>
      <c r="CP179" s="66">
        <f>SUM((CJ179/CJ191)*100)</f>
        <v>0</v>
      </c>
      <c r="CQ179" s="46" t="str">
        <f>$B$12</f>
        <v>Kvyat</v>
      </c>
      <c r="CR179" s="99">
        <f>SUM((CL179/CL191)*100)</f>
        <v>2.3529411764705883</v>
      </c>
      <c r="CS179" s="99">
        <f>SUM((CM179/CM191)*100)</f>
        <v>0</v>
      </c>
      <c r="CT179" s="99">
        <f>SUM((CN179/CN191)*100)</f>
        <v>0</v>
      </c>
      <c r="CV179" s="46" t="str">
        <f>$A$12</f>
        <v>AlphaTauri</v>
      </c>
      <c r="CW179" s="99">
        <f>SUM(X179,BD179,CJ179)</f>
        <v>0</v>
      </c>
      <c r="CX179" s="46" t="str">
        <f>$B$12</f>
        <v>Kvyat</v>
      </c>
      <c r="CY179" s="99">
        <f t="shared" si="804"/>
        <v>2</v>
      </c>
      <c r="CZ179" s="99">
        <f t="shared" si="805"/>
        <v>0</v>
      </c>
      <c r="DA179" s="99">
        <f t="shared" si="806"/>
        <v>0</v>
      </c>
      <c r="DB179" s="46" t="str">
        <f>$A$12</f>
        <v>AlphaTauri</v>
      </c>
      <c r="DC179" s="66">
        <f>SUM((CW179/CW191)*100)</f>
        <v>0</v>
      </c>
      <c r="DD179" s="46" t="str">
        <f>$B$12</f>
        <v>Kvyat</v>
      </c>
      <c r="DE179" s="99">
        <f>SUM((CY179/CY191)*100)</f>
        <v>0.78431372549019607</v>
      </c>
      <c r="DF179" s="99">
        <f>SUM((CZ179/CZ191)*100)</f>
        <v>0</v>
      </c>
      <c r="DG179" s="99">
        <f>SUM((DA179/DA191)*100)</f>
        <v>0</v>
      </c>
    </row>
    <row r="180" spans="4:111" ht="16.149999999999999" thickBot="1" x14ac:dyDescent="0.55000000000000004">
      <c r="D180" s="138"/>
      <c r="E180" s="82" t="s">
        <v>1</v>
      </c>
      <c r="F180" s="72">
        <f>SUM(VLOOKUP($D$2,$BM$2:$CQ$18,MATCH(F178,$BM$1:$CQ$1,0),FALSE))</f>
        <v>15.5</v>
      </c>
      <c r="G180" s="73">
        <f>SUM(VLOOKUP($D$3,$BM$2:$CQ$18,MATCH(G178,$BM$1:$CQ$1,0),FALSE))</f>
        <v>0</v>
      </c>
      <c r="H180" s="73">
        <f>SUM(VLOOKUP($D$4,$BM$2:$CQ$18,MATCH(H178,$BM$1:$CQ$1,0),FALSE))</f>
        <v>0</v>
      </c>
      <c r="I180" s="73">
        <f>SUM(VLOOKUP($D$5,$BM$2:$CQ$18,MATCH(I178,$BM$1:$CQ$1,0),FALSE))</f>
        <v>9.8000000000000007</v>
      </c>
      <c r="J180" s="73">
        <f>SUM(VLOOKUP($D$6,$BM$2:$CQ$18,MATCH(J178,$BM$1:$CQ$1,0),FALSE))</f>
        <v>5.9</v>
      </c>
      <c r="K180" s="73">
        <f>SUM(VLOOKUP($D$7,$BM$2:$CQ$18,MATCH(K178,$BM$1:$CQ$1,0),FALSE))</f>
        <v>10.4</v>
      </c>
      <c r="L180" s="73">
        <f>SUM(VLOOKUP($D$8,$BM$2:$CQ$18,MATCH(L178,$BM$1:$CQ$1,0),FALSE))</f>
        <v>12.1</v>
      </c>
      <c r="M180" s="73">
        <f>SUM(VLOOKUP($D$9,$BM$2:$CQ$18,MATCH(M178,$BM$1:$CQ$1,0),FALSE))</f>
        <v>9.9</v>
      </c>
      <c r="N180" s="73">
        <f>SUM(VLOOKUP($D$10,$BM$2:$CQ$18,MATCH(N178,$BM$1:$CQ$1,0),FALSE))</f>
        <v>10.6</v>
      </c>
      <c r="O180" s="73">
        <f>SUM(VLOOKUP($D$11,$BM$2:$CQ$18,MATCH(O178,$BM$1:$CQ$1,0),FALSE))</f>
        <v>10.6</v>
      </c>
      <c r="P180" s="73">
        <f>SUM(VLOOKUP($D$12,$BM$2:$CQ$18,MATCH(P178,$BM$1:$CQ$1,0),FALSE))</f>
        <v>9.9</v>
      </c>
      <c r="Q180" s="73">
        <f>SUM(VLOOKUP($D$13,$BM$2:$CQ$18,MATCH(Q178,$BM$1:$CQ$1,0),FALSE))</f>
        <v>9.9</v>
      </c>
      <c r="R180" s="73">
        <f>SUM(VLOOKUP($D$14,$BM$2:$CQ$18,MATCH(R178,$BM$1:$CQ$1,0),FALSE))</f>
        <v>9.9</v>
      </c>
      <c r="S180" s="73">
        <f>SUM(VLOOKUP($D$15,$BM$2:$CQ$18,MATCH(S178,$BM$1:$CQ$1,0),FALSE))</f>
        <v>9.9</v>
      </c>
      <c r="T180" s="73">
        <f>SUM(VLOOKUP($D$16,$BM$2:$CQ$18,MATCH(T178,$BM$1:$CQ$1,0),FALSE))</f>
        <v>9.9</v>
      </c>
      <c r="U180" s="73">
        <f>SUM(VLOOKUP($D$17,$BM$2:$CQ$18,MATCH(U178,$BM$1:$CQ$1,0),FALSE))</f>
        <v>9.9</v>
      </c>
      <c r="V180" s="63">
        <f>SUM(VLOOKUP($D$18,$BM$2:$CQ$18,MATCH(V178,$BM$1:$CQ$1,0),FALSE))</f>
        <v>10</v>
      </c>
      <c r="W180" s="30"/>
      <c r="X180" s="72"/>
      <c r="Y180" s="47" t="str">
        <f>$B$13</f>
        <v>Gasly</v>
      </c>
      <c r="Z180" s="30">
        <f>COUNTIF(F169:V186, Y180)</f>
        <v>8</v>
      </c>
      <c r="AA180" s="30">
        <f>COUNTIF(F187:V188,Y180)</f>
        <v>5</v>
      </c>
      <c r="AB180" s="30">
        <f>COUNTIF(F189:V190,Y180)</f>
        <v>0</v>
      </c>
      <c r="AC180" s="30"/>
      <c r="AD180" s="72"/>
      <c r="AE180" s="47" t="str">
        <f>$B$13</f>
        <v>Gasly</v>
      </c>
      <c r="AF180" s="30">
        <f>SUM((Z180/Z191)*100)</f>
        <v>9.4117647058823533</v>
      </c>
      <c r="AG180" s="30">
        <f>SUM((AA180/AA191)*100)</f>
        <v>29.411764705882355</v>
      </c>
      <c r="AH180" s="30">
        <f>SUM((AB180/AB191)*100)</f>
        <v>0</v>
      </c>
      <c r="AJ180" s="138"/>
      <c r="AK180" s="82" t="s">
        <v>1</v>
      </c>
      <c r="AL180" s="72">
        <f>SUM(VLOOKUP($D$2,$BM$2:$CQ$18,MATCH(AL178,$BM$1:$CQ$1,0),FALSE))</f>
        <v>9.3000000000000007</v>
      </c>
      <c r="AM180" s="73">
        <f>SUM(VLOOKUP($D$3,$BM$2:$CQ$18,MATCH(AM178,$BM$1:$CQ$1,0),FALSE))</f>
        <v>9.6</v>
      </c>
      <c r="AN180" s="73">
        <f>SUM(VLOOKUP($D$4,$BM$2:$CQ$18,MATCH(AN178,$BM$1:$CQ$1,0),FALSE))</f>
        <v>9.8000000000000007</v>
      </c>
      <c r="AO180" s="73">
        <f>SUM(VLOOKUP($D$5,$BM$2:$CQ$18,MATCH(AO178,$BM$1:$CQ$1,0),FALSE))</f>
        <v>9.8000000000000007</v>
      </c>
      <c r="AP180" s="73">
        <f>SUM(VLOOKUP($D$6,$BM$2:$CQ$18,MATCH(AP178,$BM$1:$CQ$1,0),FALSE))</f>
        <v>9.8000000000000007</v>
      </c>
      <c r="AQ180" s="73">
        <f>SUM(VLOOKUP($D$7,$BM$2:$CQ$18,MATCH(AQ178,$BM$1:$CQ$1,0),FALSE))</f>
        <v>9.9</v>
      </c>
      <c r="AR180" s="73">
        <f>SUM(VLOOKUP($D$8,$BM$2:$CQ$18,MATCH(AR178,$BM$1:$CQ$1,0),FALSE))</f>
        <v>9.9</v>
      </c>
      <c r="AS180" s="73">
        <f>SUM(VLOOKUP($D$9,$BM$2:$CQ$18,MATCH(AS178,$BM$1:$CQ$1,0),FALSE))</f>
        <v>10.4</v>
      </c>
      <c r="AT180" s="73">
        <f>SUM(VLOOKUP($D$10,$BM$2:$CQ$18,MATCH(AT178,$BM$1:$CQ$1,0),FALSE))</f>
        <v>10.7</v>
      </c>
      <c r="AU180" s="73">
        <f>SUM(VLOOKUP($D$11,$BM$2:$CQ$18,MATCH(AU178,$BM$1:$CQ$1,0),FALSE))</f>
        <v>10.7</v>
      </c>
      <c r="AV180" s="73">
        <f>SUM(VLOOKUP($D$12,$BM$2:$CQ$18,MATCH(AV178,$BM$1:$CQ$1,0),FALSE))</f>
        <v>10.9</v>
      </c>
      <c r="AW180" s="73">
        <f>SUM(VLOOKUP($D$13,$BM$2:$CQ$18,MATCH(AW178,$BM$1:$CQ$1,0),FALSE))</f>
        <v>10.9</v>
      </c>
      <c r="AX180" s="73">
        <f>SUM(VLOOKUP($D$14,$BM$2:$CQ$18,MATCH(AX178,$BM$1:$CQ$1,0),FALSE))</f>
        <v>10.8</v>
      </c>
      <c r="AY180" s="73">
        <f>SUM(VLOOKUP($D$15,$BM$2:$CQ$18,MATCH(AY178,$BM$1:$CQ$1,0),FALSE))</f>
        <v>11</v>
      </c>
      <c r="AZ180" s="73">
        <f>SUM(VLOOKUP($D$16,$BM$2:$CQ$18,MATCH(AZ178,$BM$1:$CQ$1,0),FALSE))</f>
        <v>11.1</v>
      </c>
      <c r="BA180" s="73">
        <f>SUM(VLOOKUP($D$17,$BM$2:$CQ$18,MATCH(BA178,$BM$1:$CQ$1,0),FALSE))</f>
        <v>11.1</v>
      </c>
      <c r="BB180" s="63">
        <f>SUM(VLOOKUP($D$18,$BM$2:$CQ$18,MATCH(BB178,$BM$1:$CQ$1,0),FALSE))</f>
        <v>11.1</v>
      </c>
      <c r="BC180" s="30"/>
      <c r="BD180" s="72"/>
      <c r="BE180" s="47" t="str">
        <f>$B$13</f>
        <v>Gasly</v>
      </c>
      <c r="BF180" s="30">
        <f>COUNTIF(AL169:BB186, BE180)</f>
        <v>10</v>
      </c>
      <c r="BG180" s="30">
        <f>COUNTIF(AL187:BB188,BE180)</f>
        <v>0</v>
      </c>
      <c r="BH180" s="30">
        <f>COUNTIF(AL189:BB190,BE180)</f>
        <v>1</v>
      </c>
      <c r="BI180" s="30"/>
      <c r="BJ180" s="72"/>
      <c r="BK180" s="47" t="str">
        <f>$B$13</f>
        <v>Gasly</v>
      </c>
      <c r="BL180" s="30">
        <f>SUM((BF180/BF191)*100)</f>
        <v>11.76470588235294</v>
      </c>
      <c r="BM180" s="30">
        <f>SUM((BG180/BG191)*100)</f>
        <v>0</v>
      </c>
      <c r="BN180" s="30">
        <f>SUM((BH180/BH191)*100)</f>
        <v>50</v>
      </c>
      <c r="BP180" s="138"/>
      <c r="BQ180" s="82" t="s">
        <v>1</v>
      </c>
      <c r="BR180" s="72">
        <f>SUM(VLOOKUP($D$2,$BM$2:$CQ$18,MATCH(BR178,$BM$1:$CQ$1,0),FALSE))</f>
        <v>9.9</v>
      </c>
      <c r="BS180" s="73">
        <f>SUM(VLOOKUP($D$3,$BM$2:$CQ$18,MATCH(BS178,$BM$1:$CQ$1,0),FALSE))</f>
        <v>0</v>
      </c>
      <c r="BT180" s="73">
        <f>SUM(VLOOKUP($D$4,$BM$2:$CQ$18,MATCH(BT178,$BM$1:$CQ$1,0),FALSE))</f>
        <v>5.9</v>
      </c>
      <c r="BU180" s="73">
        <f>SUM(VLOOKUP($D$5,$BM$2:$CQ$18,MATCH(BU178,$BM$1:$CQ$1,0),FALSE))</f>
        <v>5.9</v>
      </c>
      <c r="BV180" s="73">
        <f>SUM(VLOOKUP($D$6,$BM$2:$CQ$18,MATCH(BV178,$BM$1:$CQ$1,0),FALSE))</f>
        <v>9.6</v>
      </c>
      <c r="BW180" s="73">
        <f>SUM(VLOOKUP($D$7,$BM$2:$CQ$18,MATCH(BW178,$BM$1:$CQ$1,0),FALSE))</f>
        <v>0</v>
      </c>
      <c r="BX180" s="73">
        <f>SUM(VLOOKUP($D$8,$BM$2:$CQ$18,MATCH(BX178,$BM$1:$CQ$1,0),FALSE))</f>
        <v>9.5</v>
      </c>
      <c r="BY180" s="73">
        <f>SUM(VLOOKUP($D$9,$BM$2:$CQ$18,MATCH(BY178,$BM$1:$CQ$1,0),FALSE))</f>
        <v>9.5</v>
      </c>
      <c r="BZ180" s="73">
        <f>SUM(VLOOKUP($D$10,$BM$2:$CQ$18,MATCH(BZ178,$BM$1:$CQ$1,0),FALSE))</f>
        <v>9.5</v>
      </c>
      <c r="CA180" s="73">
        <f>SUM(VLOOKUP($D$11,$BM$2:$CQ$18,MATCH(CA178,$BM$1:$CQ$1,0),FALSE))</f>
        <v>9.5</v>
      </c>
      <c r="CB180" s="73">
        <f>SUM(VLOOKUP($D$12,$BM$2:$CQ$18,MATCH(CB178,$BM$1:$CQ$1,0),FALSE))</f>
        <v>9.5</v>
      </c>
      <c r="CC180" s="73">
        <f>SUM(VLOOKUP($D$13,$BM$2:$CQ$18,MATCH(CC178,$BM$1:$CQ$1,0),FALSE))</f>
        <v>9.5</v>
      </c>
      <c r="CD180" s="73">
        <f>SUM(VLOOKUP($D$14,$BM$2:$CQ$18,MATCH(CD178,$BM$1:$CQ$1,0),FALSE))</f>
        <v>9.5</v>
      </c>
      <c r="CE180" s="73">
        <f>SUM(VLOOKUP($D$15,$BM$2:$CQ$18,MATCH(CE178,$BM$1:$CQ$1,0),FALSE))</f>
        <v>9.5</v>
      </c>
      <c r="CF180" s="73">
        <f>SUM(VLOOKUP($D$16,$BM$2:$CQ$18,MATCH(CF178,$BM$1:$CQ$1,0),FALSE))</f>
        <v>9.5</v>
      </c>
      <c r="CG180" s="73">
        <f>SUM(VLOOKUP($D$17,$BM$2:$CQ$18,MATCH(CG178,$BM$1:$CQ$1,0),FALSE))</f>
        <v>9.5</v>
      </c>
      <c r="CH180" s="63">
        <f>SUM(VLOOKUP($D$18,$BM$2:$CQ$18,MATCH(CH178,$BM$1:$CQ$1,0),FALSE))</f>
        <v>9.5</v>
      </c>
      <c r="CI180" s="30"/>
      <c r="CJ180" s="72"/>
      <c r="CK180" s="47" t="str">
        <f>$B$13</f>
        <v>Gasly</v>
      </c>
      <c r="CL180" s="30">
        <f>COUNTIF(BR169:CH186, CK180)</f>
        <v>0</v>
      </c>
      <c r="CM180" s="30">
        <f>COUNTIF(BR187:CH188,CK180)</f>
        <v>0</v>
      </c>
      <c r="CN180" s="30">
        <f>COUNTIF(BR189:CH190,CK180)</f>
        <v>0</v>
      </c>
      <c r="CO180" s="30"/>
      <c r="CP180" s="72"/>
      <c r="CQ180" s="47" t="str">
        <f>$B$13</f>
        <v>Gasly</v>
      </c>
      <c r="CR180" s="30">
        <f>SUM((CL180/CL191)*100)</f>
        <v>0</v>
      </c>
      <c r="CS180" s="30">
        <f>SUM((CM180/CM191)*100)</f>
        <v>0</v>
      </c>
      <c r="CT180" s="30">
        <f>SUM((CN180/CN191)*100)</f>
        <v>0</v>
      </c>
      <c r="CV180" s="30"/>
      <c r="CW180" s="30"/>
      <c r="CX180" s="47" t="str">
        <f>$B$13</f>
        <v>Gasly</v>
      </c>
      <c r="CY180" s="30">
        <f t="shared" si="804"/>
        <v>18</v>
      </c>
      <c r="CZ180" s="30">
        <f t="shared" si="805"/>
        <v>5</v>
      </c>
      <c r="DA180" s="30">
        <f t="shared" si="806"/>
        <v>1</v>
      </c>
      <c r="DB180" s="30"/>
      <c r="DC180" s="72"/>
      <c r="DD180" s="47" t="str">
        <f>$B$13</f>
        <v>Gasly</v>
      </c>
      <c r="DE180" s="30">
        <f>SUM((CY180/CY191)*100)</f>
        <v>7.0588235294117645</v>
      </c>
      <c r="DF180" s="30">
        <f>SUM((CZ180/CZ191)*100)</f>
        <v>9.8039215686274517</v>
      </c>
      <c r="DG180" s="30">
        <f>SUM((DA180/DA191)*100)</f>
        <v>16.666666666666664</v>
      </c>
    </row>
    <row r="181" spans="4:111" ht="15.75" x14ac:dyDescent="0.5">
      <c r="D181" s="138"/>
      <c r="E181" s="74" t="s">
        <v>63</v>
      </c>
      <c r="F181" s="66" t="s">
        <v>35</v>
      </c>
      <c r="G181" s="67" t="s">
        <v>35</v>
      </c>
      <c r="H181" s="67" t="s">
        <v>35</v>
      </c>
      <c r="I181" s="67" t="s">
        <v>35</v>
      </c>
      <c r="J181" s="67" t="s">
        <v>20</v>
      </c>
      <c r="K181" s="67" t="s">
        <v>33</v>
      </c>
      <c r="L181" s="67" t="s">
        <v>33</v>
      </c>
      <c r="M181" s="67" t="s">
        <v>30</v>
      </c>
      <c r="N181" s="67" t="s">
        <v>30</v>
      </c>
      <c r="O181" s="67" t="s">
        <v>25</v>
      </c>
      <c r="P181" s="67" t="s">
        <v>47</v>
      </c>
      <c r="Q181" s="67" t="s">
        <v>30</v>
      </c>
      <c r="R181" s="67" t="s">
        <v>30</v>
      </c>
      <c r="S181" s="67" t="s">
        <v>30</v>
      </c>
      <c r="T181" s="67" t="s">
        <v>30</v>
      </c>
      <c r="U181" s="67" t="s">
        <v>30</v>
      </c>
      <c r="V181" s="67" t="s">
        <v>30</v>
      </c>
      <c r="W181" s="49" t="str">
        <f>$A$14</f>
        <v>Racing Point</v>
      </c>
      <c r="X181" s="66">
        <f>COUNTIF(F169:V186, W181)</f>
        <v>6</v>
      </c>
      <c r="Y181" s="49" t="str">
        <f>$B$14</f>
        <v>Perez</v>
      </c>
      <c r="Z181" s="99">
        <f>COUNTIF(F169:V186, Y181)</f>
        <v>14</v>
      </c>
      <c r="AA181" s="99">
        <f>COUNTIF(F187:V188,Y181)</f>
        <v>3</v>
      </c>
      <c r="AB181" s="99">
        <f>COUNTIF(F189:V190,Y181)</f>
        <v>0</v>
      </c>
      <c r="AC181" s="49" t="str">
        <f>$A$14</f>
        <v>Racing Point</v>
      </c>
      <c r="AD181" s="66">
        <f>SUM((X181/X191)*100)</f>
        <v>35.294117647058826</v>
      </c>
      <c r="AE181" s="49" t="str">
        <f>$B$14</f>
        <v>Perez</v>
      </c>
      <c r="AF181" s="99">
        <f>SUM((Z181/Z191)*100)</f>
        <v>16.470588235294116</v>
      </c>
      <c r="AG181" s="99">
        <f>SUM((AA181/AA191)*100)</f>
        <v>17.647058823529413</v>
      </c>
      <c r="AH181" s="99">
        <f>SUM((AB181/AB191)*100)</f>
        <v>0</v>
      </c>
      <c r="AJ181" s="138"/>
      <c r="AK181" s="74" t="s">
        <v>63</v>
      </c>
      <c r="AL181" s="66" t="s">
        <v>20</v>
      </c>
      <c r="AM181" s="67" t="s">
        <v>20</v>
      </c>
      <c r="AN181" s="67" t="s">
        <v>20</v>
      </c>
      <c r="AO181" s="67" t="s">
        <v>20</v>
      </c>
      <c r="AP181" s="67" t="s">
        <v>20</v>
      </c>
      <c r="AQ181" s="67" t="s">
        <v>20</v>
      </c>
      <c r="AR181" s="67" t="s">
        <v>20</v>
      </c>
      <c r="AS181" s="67" t="s">
        <v>20</v>
      </c>
      <c r="AT181" s="67" t="s">
        <v>20</v>
      </c>
      <c r="AU181" s="67" t="s">
        <v>20</v>
      </c>
      <c r="AV181" s="67" t="s">
        <v>20</v>
      </c>
      <c r="AW181" s="67" t="s">
        <v>20</v>
      </c>
      <c r="AX181" s="67" t="s">
        <v>20</v>
      </c>
      <c r="AY181" s="67" t="s">
        <v>20</v>
      </c>
      <c r="AZ181" s="67" t="s">
        <v>20</v>
      </c>
      <c r="BA181" s="67" t="s">
        <v>20</v>
      </c>
      <c r="BB181" s="67" t="s">
        <v>20</v>
      </c>
      <c r="BC181" s="49" t="str">
        <f>$A$14</f>
        <v>Racing Point</v>
      </c>
      <c r="BD181" s="66">
        <f>COUNTIF(AL169:BB186, BC181)</f>
        <v>9</v>
      </c>
      <c r="BE181" s="49" t="str">
        <f>$B$14</f>
        <v>Perez</v>
      </c>
      <c r="BF181" s="99">
        <f>COUNTIF(AL169:BB186, BE181)</f>
        <v>14</v>
      </c>
      <c r="BG181" s="99">
        <f>COUNTIF(AL187:BB188,BE181)</f>
        <v>6</v>
      </c>
      <c r="BH181" s="99">
        <f>COUNTIF(AL189:BB190,BE181)</f>
        <v>1</v>
      </c>
      <c r="BI181" s="49" t="str">
        <f>$A$14</f>
        <v>Racing Point</v>
      </c>
      <c r="BJ181" s="66">
        <f>SUM((BD181/BD191)*100)</f>
        <v>52.941176470588239</v>
      </c>
      <c r="BK181" s="49" t="str">
        <f>$B$14</f>
        <v>Perez</v>
      </c>
      <c r="BL181" s="99">
        <f>SUM((BF181/BF191)*100)</f>
        <v>16.470588235294116</v>
      </c>
      <c r="BM181" s="99">
        <f>SUM((BG181/BG191)*100)</f>
        <v>35.294117647058826</v>
      </c>
      <c r="BN181" s="99">
        <f>SUM((BH181/BH191)*100)</f>
        <v>50</v>
      </c>
      <c r="BP181" s="138"/>
      <c r="BQ181" s="74" t="s">
        <v>63</v>
      </c>
      <c r="BR181" s="66" t="s">
        <v>45</v>
      </c>
      <c r="BS181" s="67" t="s">
        <v>45</v>
      </c>
      <c r="BT181" s="67" t="s">
        <v>45</v>
      </c>
      <c r="BU181" s="67" t="s">
        <v>45</v>
      </c>
      <c r="BV181" s="67" t="s">
        <v>45</v>
      </c>
      <c r="BW181" s="67" t="s">
        <v>45</v>
      </c>
      <c r="BX181" s="67" t="s">
        <v>45</v>
      </c>
      <c r="BY181" s="67" t="s">
        <v>45</v>
      </c>
      <c r="BZ181" s="67" t="s">
        <v>45</v>
      </c>
      <c r="CA181" s="67" t="s">
        <v>45</v>
      </c>
      <c r="CB181" s="67" t="s">
        <v>45</v>
      </c>
      <c r="CC181" s="67" t="s">
        <v>45</v>
      </c>
      <c r="CD181" s="67" t="s">
        <v>45</v>
      </c>
      <c r="CE181" s="67" t="s">
        <v>45</v>
      </c>
      <c r="CF181" s="67" t="s">
        <v>45</v>
      </c>
      <c r="CG181" s="67" t="s">
        <v>45</v>
      </c>
      <c r="CH181" s="67" t="s">
        <v>45</v>
      </c>
      <c r="CI181" s="49" t="str">
        <f>$A$14</f>
        <v>Racing Point</v>
      </c>
      <c r="CJ181" s="66">
        <f>COUNTIF(BR169:CH186, CI181)</f>
        <v>0</v>
      </c>
      <c r="CK181" s="49" t="str">
        <f>$B$14</f>
        <v>Perez</v>
      </c>
      <c r="CL181" s="99">
        <f>COUNTIF(BR169:CH186, CK181)</f>
        <v>0</v>
      </c>
      <c r="CM181" s="99">
        <f>COUNTIF(BR187:CH188,CK181)</f>
        <v>0</v>
      </c>
      <c r="CN181" s="99">
        <f>COUNTIF(BR189:CH190,CK181)</f>
        <v>0</v>
      </c>
      <c r="CO181" s="49" t="str">
        <f>$A$14</f>
        <v>Racing Point</v>
      </c>
      <c r="CP181" s="66">
        <f>SUM((CJ181/CJ191)*100)</f>
        <v>0</v>
      </c>
      <c r="CQ181" s="49" t="str">
        <f>$B$14</f>
        <v>Perez</v>
      </c>
      <c r="CR181" s="99">
        <f>SUM((CL181/CL191)*100)</f>
        <v>0</v>
      </c>
      <c r="CS181" s="99">
        <f>SUM((CM181/CM191)*100)</f>
        <v>0</v>
      </c>
      <c r="CT181" s="99">
        <f>SUM((CN181/CN191)*100)</f>
        <v>0</v>
      </c>
      <c r="CV181" s="49" t="str">
        <f>$A$14</f>
        <v>Racing Point</v>
      </c>
      <c r="CW181" s="99">
        <f>SUM(X181,BD181,CJ181)</f>
        <v>15</v>
      </c>
      <c r="CX181" s="49" t="str">
        <f>$B$14</f>
        <v>Perez</v>
      </c>
      <c r="CY181" s="99">
        <f t="shared" si="804"/>
        <v>28</v>
      </c>
      <c r="CZ181" s="99">
        <f t="shared" si="805"/>
        <v>9</v>
      </c>
      <c r="DA181" s="99">
        <f t="shared" si="806"/>
        <v>1</v>
      </c>
      <c r="DB181" s="49" t="str">
        <f>$A$14</f>
        <v>Racing Point</v>
      </c>
      <c r="DC181" s="66">
        <f>SUM((CW181/CW191)*100)</f>
        <v>29.411764705882355</v>
      </c>
      <c r="DD181" s="49" t="str">
        <f>$B$14</f>
        <v>Perez</v>
      </c>
      <c r="DE181" s="99">
        <f>SUM((CY181/CY191)*100)</f>
        <v>10.980392156862745</v>
      </c>
      <c r="DF181" s="99">
        <f>SUM((CZ181/CZ191)*100)</f>
        <v>17.647058823529413</v>
      </c>
      <c r="DG181" s="99">
        <f>SUM((DA181/DA191)*100)</f>
        <v>16.666666666666664</v>
      </c>
    </row>
    <row r="182" spans="4:111" ht="16.149999999999999" thickBot="1" x14ac:dyDescent="0.55000000000000004">
      <c r="D182" s="138"/>
      <c r="E182" s="81" t="s">
        <v>58</v>
      </c>
      <c r="F182" s="70">
        <f>SUM(VLOOKUP($D$2,$D$2:$BL$18,MATCH(F181,$D$1:$BL$1,0),FALSE))</f>
        <v>-10</v>
      </c>
      <c r="G182" s="76">
        <f>SUM(VLOOKUP($D$3,$D$2:$BL$18,MATCH(G181,$D$1:$BL$1,0),FALSE))</f>
        <v>21</v>
      </c>
      <c r="H182" s="76">
        <f>SUM(VLOOKUP($D$4,$D$2:$BL$18,MATCH(H181,$D$1:$BL$1,0),FALSE))</f>
        <v>27</v>
      </c>
      <c r="I182" s="76">
        <f>SUM(VLOOKUP($D$5,$D$2:$BL$18,MATCH(I181,$D$1:$BL$1,0),FALSE))</f>
        <v>10</v>
      </c>
      <c r="J182" s="76">
        <f>SUM(VLOOKUP($D$6,$D$2:$BL$18,MATCH(J181,$D$1:$BL$1,0),FALSE))</f>
        <v>19</v>
      </c>
      <c r="K182" s="76">
        <f>SUM(VLOOKUP($D$7,$D$2:$BL$18,MATCH(K181,$D$1:$BL$1,0),FALSE))</f>
        <v>21</v>
      </c>
      <c r="L182" s="76">
        <f>SUM(VLOOKUP($D$8,$D$2:$BL$18,MATCH(L181,$D$1:$BL$1,0),FALSE))</f>
        <v>6</v>
      </c>
      <c r="M182" s="76">
        <f>SUM(VLOOKUP($D$9,$D$2:$BL$18,MATCH(M181,$D$1:$BL$1,0),FALSE))</f>
        <v>45</v>
      </c>
      <c r="N182" s="76">
        <f>SUM(VLOOKUP($D$10,$D$2:$BL$18,MATCH(N181,$D$1:$BL$1,0),FALSE))</f>
        <v>-14</v>
      </c>
      <c r="O182" s="76">
        <f>SUM(VLOOKUP($D$11,$D$2:$BL$18,MATCH(O181,$D$1:$BL$1,0),FALSE))</f>
        <v>14</v>
      </c>
      <c r="P182" s="76">
        <f>SUM(VLOOKUP($D$12,$D$2:$BL$18,MATCH(P181,$D$1:$BL$1,0),FALSE))</f>
        <v>-12</v>
      </c>
      <c r="Q182" s="76">
        <f>SUM(VLOOKUP($D$13,$D$2:$BL$18,MATCH(Q181,$D$1:$BL$1,0),FALSE))</f>
        <v>29</v>
      </c>
      <c r="R182" s="76">
        <f>SUM(VLOOKUP($D$14,$D$2:$BL$18,MATCH(R181,$D$1:$BL$1,0),FALSE))</f>
        <v>-3</v>
      </c>
      <c r="S182" s="76">
        <f>SUM(VLOOKUP($D$15,$D$2:$BL$18,MATCH(S181,$D$1:$BL$1,0),FALSE))</f>
        <v>15</v>
      </c>
      <c r="T182" s="76">
        <f>SUM(VLOOKUP($D$16,$D$2:$BL$18,MATCH(T181,$D$1:$BL$1,0),FALSE))</f>
        <v>24</v>
      </c>
      <c r="U182" s="76">
        <f>SUM(VLOOKUP($D$17,$D$2:$BL$18,MATCH(U181,$D$1:$BL$1,0),FALSE))</f>
        <v>2</v>
      </c>
      <c r="V182" s="29">
        <f>SUM(VLOOKUP($D$18,$D$2:$BL$18,MATCH(V181,$D$1:$BL$1,0),FALSE))</f>
        <v>14</v>
      </c>
      <c r="W182" s="30"/>
      <c r="X182" s="72"/>
      <c r="Y182" s="50" t="str">
        <f>$B$15</f>
        <v>Stroll</v>
      </c>
      <c r="Z182" s="30">
        <f>COUNTIF(F169:V186, Y182)</f>
        <v>7</v>
      </c>
      <c r="AA182" s="30">
        <f>COUNTIF(F187:V188,Y182)</f>
        <v>1</v>
      </c>
      <c r="AB182" s="30">
        <f>COUNTIF(F189:V190,Y182)</f>
        <v>0</v>
      </c>
      <c r="AC182" s="30"/>
      <c r="AD182" s="72"/>
      <c r="AE182" s="50" t="str">
        <f>$B$15</f>
        <v>Stroll</v>
      </c>
      <c r="AF182" s="30">
        <f>SUM((Z182/Z191)*100)</f>
        <v>8.235294117647058</v>
      </c>
      <c r="AG182" s="30">
        <f>SUM((AA182/AA191)*100)</f>
        <v>5.8823529411764701</v>
      </c>
      <c r="AH182" s="30">
        <f>SUM((AB182/AB191)*100)</f>
        <v>0</v>
      </c>
      <c r="AJ182" s="138"/>
      <c r="AK182" s="81" t="s">
        <v>58</v>
      </c>
      <c r="AL182" s="70">
        <f>SUM(VLOOKUP($D$2,$D$2:$BL$18,MATCH(AL181,$D$1:$BL$1,0),FALSE))</f>
        <v>36</v>
      </c>
      <c r="AM182" s="76">
        <f>SUM(VLOOKUP($D$3,$D$2:$BL$18,MATCH(AM181,$D$1:$BL$1,0),FALSE))</f>
        <v>30</v>
      </c>
      <c r="AN182" s="76">
        <f>SUM(VLOOKUP($D$4,$D$2:$BL$18,MATCH(AN181,$D$1:$BL$1,0),FALSE))</f>
        <v>-1</v>
      </c>
      <c r="AO182" s="76">
        <f>SUM(VLOOKUP($D$5,$D$2:$BL$18,MATCH(AO181,$D$1:$BL$1,0),FALSE))</f>
        <v>25</v>
      </c>
      <c r="AP182" s="76">
        <f>SUM(VLOOKUP($D$6,$D$2:$BL$18,MATCH(AP181,$D$1:$BL$1,0),FALSE))</f>
        <v>19</v>
      </c>
      <c r="AQ182" s="76">
        <f>SUM(VLOOKUP($D$7,$D$2:$BL$18,MATCH(AQ181,$D$1:$BL$1,0),FALSE))</f>
        <v>4</v>
      </c>
      <c r="AR182" s="76">
        <f>SUM(VLOOKUP($D$8,$D$2:$BL$18,MATCH(AR181,$D$1:$BL$1,0),FALSE))</f>
        <v>20</v>
      </c>
      <c r="AS182" s="76">
        <f>SUM(VLOOKUP($D$9,$D$2:$BL$18,MATCH(AS181,$D$1:$BL$1,0),FALSE))</f>
        <v>35</v>
      </c>
      <c r="AT182" s="76">
        <f>SUM(VLOOKUP($D$10,$D$2:$BL$18,MATCH(AT181,$D$1:$BL$1,0),FALSE))</f>
        <v>24</v>
      </c>
      <c r="AU182" s="76">
        <f>SUM(VLOOKUP($D$11,$D$2:$BL$18,MATCH(AU181,$D$1:$BL$1,0),FALSE))</f>
        <v>0</v>
      </c>
      <c r="AV182" s="76">
        <f>SUM(VLOOKUP($D$12,$D$2:$BL$18,MATCH(AV181,$D$1:$BL$1,0),FALSE))</f>
        <v>-7</v>
      </c>
      <c r="AW182" s="76">
        <f>SUM(VLOOKUP($D$13,$D$2:$BL$18,MATCH(AW181,$D$1:$BL$1,0),FALSE))</f>
        <v>-3</v>
      </c>
      <c r="AX182" s="76">
        <f>SUM(VLOOKUP($D$14,$D$2:$BL$18,MATCH(AX181,$D$1:$BL$1,0),FALSE))</f>
        <v>14</v>
      </c>
      <c r="AY182" s="76">
        <f>SUM(VLOOKUP($D$15,$D$2:$BL$18,MATCH(AY181,$D$1:$BL$1,0),FALSE))</f>
        <v>24</v>
      </c>
      <c r="AZ182" s="76">
        <f>SUM(VLOOKUP($D$16,$D$2:$BL$18,MATCH(AZ181,$D$1:$BL$1,0),FALSE))</f>
        <v>33</v>
      </c>
      <c r="BA182" s="76">
        <f>SUM(VLOOKUP($D$17,$D$2:$BL$18,MATCH(BA181,$D$1:$BL$1,0),FALSE))</f>
        <v>14</v>
      </c>
      <c r="BB182" s="29">
        <f>SUM(VLOOKUP($D$18,$D$2:$BL$18,MATCH(BB181,$D$1:$BL$1,0),FALSE))</f>
        <v>34</v>
      </c>
      <c r="BC182" s="30"/>
      <c r="BD182" s="72"/>
      <c r="BE182" s="50" t="str">
        <f>$B$15</f>
        <v>Stroll</v>
      </c>
      <c r="BF182" s="30">
        <f>COUNTIF(AL169:BB186, BE182)</f>
        <v>9</v>
      </c>
      <c r="BG182" s="30">
        <f>COUNTIF(AL187:BB188,BE182)</f>
        <v>1</v>
      </c>
      <c r="BH182" s="30">
        <f>COUNTIF(AL189:BB190,BE182)</f>
        <v>0</v>
      </c>
      <c r="BI182" s="30"/>
      <c r="BJ182" s="72"/>
      <c r="BK182" s="50" t="str">
        <f>$B$15</f>
        <v>Stroll</v>
      </c>
      <c r="BL182" s="30">
        <f>SUM((BF182/BF191)*100)</f>
        <v>10.588235294117647</v>
      </c>
      <c r="BM182" s="30">
        <f>SUM((BG182/BG191)*100)</f>
        <v>5.8823529411764701</v>
      </c>
      <c r="BN182" s="30">
        <f>SUM((BH182/BH191)*100)</f>
        <v>0</v>
      </c>
      <c r="BP182" s="138"/>
      <c r="BQ182" s="81" t="s">
        <v>58</v>
      </c>
      <c r="BR182" s="70">
        <f>SUM(VLOOKUP($D$2,$D$2:$BL$18,MATCH(BR181,$D$1:$BL$1,0),FALSE))</f>
        <v>-14</v>
      </c>
      <c r="BS182" s="76">
        <f>SUM(VLOOKUP($D$3,$D$2:$BL$18,MATCH(BS181,$D$1:$BL$1,0),FALSE))</f>
        <v>14</v>
      </c>
      <c r="BT182" s="76">
        <f>SUM(VLOOKUP($D$4,$D$2:$BL$18,MATCH(BT181,$D$1:$BL$1,0),FALSE))</f>
        <v>18</v>
      </c>
      <c r="BU182" s="76">
        <f>SUM(VLOOKUP($D$5,$D$2:$BL$18,MATCH(BU181,$D$1:$BL$1,0),FALSE))</f>
        <v>-12</v>
      </c>
      <c r="BV182" s="76">
        <f>SUM(VLOOKUP($D$6,$D$2:$BL$18,MATCH(BV181,$D$1:$BL$1,0),FALSE))</f>
        <v>-14</v>
      </c>
      <c r="BW182" s="76">
        <f>SUM(VLOOKUP($D$7,$D$2:$BL$18,MATCH(BW181,$D$1:$BL$1,0),FALSE))</f>
        <v>9</v>
      </c>
      <c r="BX182" s="76">
        <f>SUM(VLOOKUP($D$8,$D$2:$BL$18,MATCH(BX181,$D$1:$BL$1,0),FALSE))</f>
        <v>8</v>
      </c>
      <c r="BY182" s="76">
        <f>SUM(VLOOKUP($D$9,$D$2:$BL$18,MATCH(BY181,$D$1:$BL$1,0),FALSE))</f>
        <v>-11</v>
      </c>
      <c r="BZ182" s="76">
        <f>SUM(VLOOKUP($D$10,$D$2:$BL$18,MATCH(BZ181,$D$1:$BL$1,0),FALSE))</f>
        <v>-14</v>
      </c>
      <c r="CA182" s="76">
        <f>SUM(VLOOKUP($D$11,$D$2:$BL$18,MATCH(CA181,$D$1:$BL$1,0),FALSE))</f>
        <v>15</v>
      </c>
      <c r="CB182" s="76">
        <f>SUM(VLOOKUP($D$12,$D$2:$BL$18,MATCH(CB181,$D$1:$BL$1,0),FALSE))</f>
        <v>9</v>
      </c>
      <c r="CC182" s="76">
        <f>SUM(VLOOKUP($D$13,$D$2:$BL$18,MATCH(CC181,$D$1:$BL$1,0),FALSE))</f>
        <v>11</v>
      </c>
      <c r="CD182" s="76">
        <f>SUM(VLOOKUP($D$14,$D$2:$BL$18,MATCH(CD181,$D$1:$BL$1,0),FALSE))</f>
        <v>-14</v>
      </c>
      <c r="CE182" s="76">
        <f>SUM(VLOOKUP($D$15,$D$2:$BL$18,MATCH(CE181,$D$1:$BL$1,0),FALSE))</f>
        <v>3</v>
      </c>
      <c r="CF182" s="76">
        <f>SUM(VLOOKUP($D$16,$D$2:$BL$18,MATCH(CF181,$D$1:$BL$1,0),FALSE))</f>
        <v>9</v>
      </c>
      <c r="CG182" s="76">
        <f>SUM(VLOOKUP($D$17,$D$2:$BL$18,MATCH(CG181,$D$1:$BL$1,0),FALSE))</f>
        <v>7</v>
      </c>
      <c r="CH182" s="29">
        <f>SUM(VLOOKUP($D$18,$D$2:$BL$18,MATCH(CH181,$D$1:$BL$1,0),FALSE))</f>
        <v>11</v>
      </c>
      <c r="CI182" s="30"/>
      <c r="CJ182" s="72"/>
      <c r="CK182" s="50" t="str">
        <f>$B$15</f>
        <v>Stroll</v>
      </c>
      <c r="CL182" s="30">
        <f>COUNTIF(BR169:CH186, CK182)</f>
        <v>0</v>
      </c>
      <c r="CM182" s="30">
        <f>COUNTIF(BR187:CH188,CK182)</f>
        <v>0</v>
      </c>
      <c r="CN182" s="30">
        <f>COUNTIF(BR189:CH190,CK182)</f>
        <v>0</v>
      </c>
      <c r="CO182" s="30"/>
      <c r="CP182" s="72"/>
      <c r="CQ182" s="50" t="str">
        <f>$B$15</f>
        <v>Stroll</v>
      </c>
      <c r="CR182" s="30">
        <f>SUM((CL182/CL191)*100)</f>
        <v>0</v>
      </c>
      <c r="CS182" s="30">
        <f>SUM((CM182/CM191)*100)</f>
        <v>0</v>
      </c>
      <c r="CT182" s="30">
        <f>SUM((CN182/CN191)*100)</f>
        <v>0</v>
      </c>
      <c r="CV182" s="30"/>
      <c r="CW182" s="30"/>
      <c r="CX182" s="50" t="str">
        <f>$B$15</f>
        <v>Stroll</v>
      </c>
      <c r="CY182" s="30">
        <f t="shared" si="804"/>
        <v>16</v>
      </c>
      <c r="CZ182" s="30">
        <f t="shared" si="805"/>
        <v>2</v>
      </c>
      <c r="DA182" s="30">
        <f t="shared" si="806"/>
        <v>0</v>
      </c>
      <c r="DB182" s="30"/>
      <c r="DC182" s="72"/>
      <c r="DD182" s="50" t="str">
        <f>$B$15</f>
        <v>Stroll</v>
      </c>
      <c r="DE182" s="30">
        <f>SUM((CY182/CY191)*100)</f>
        <v>6.2745098039215685</v>
      </c>
      <c r="DF182" s="30">
        <f>SUM((CZ182/CZ191)*100)</f>
        <v>3.9215686274509802</v>
      </c>
      <c r="DG182" s="30">
        <f>SUM((DA182/DA191)*100)</f>
        <v>0</v>
      </c>
    </row>
    <row r="183" spans="4:111" ht="16.149999999999999" thickBot="1" x14ac:dyDescent="0.55000000000000004">
      <c r="D183" s="138"/>
      <c r="E183" s="82" t="s">
        <v>1</v>
      </c>
      <c r="F183" s="72">
        <f>SUM(VLOOKUP($D$2,$BM$2:$CQ$18,MATCH(F181,$BM$1:$CQ$1,0),FALSE))</f>
        <v>7.9</v>
      </c>
      <c r="G183" s="73">
        <f>SUM(VLOOKUP($D$3,$BM$2:$CQ$18,MATCH(G181,$BM$1:$CQ$1,0),FALSE))</f>
        <v>0</v>
      </c>
      <c r="H183" s="73">
        <f>SUM(VLOOKUP($D$4,$BM$2:$CQ$18,MATCH(H181,$BM$1:$CQ$1,0),FALSE))</f>
        <v>0</v>
      </c>
      <c r="I183" s="73">
        <f>SUM(VLOOKUP($D$5,$BM$2:$CQ$18,MATCH(I181,$BM$1:$CQ$1,0),FALSE))</f>
        <v>0</v>
      </c>
      <c r="J183" s="73">
        <f>SUM(VLOOKUP($D$6,$BM$2:$CQ$18,MATCH(J181,$BM$1:$CQ$1,0),FALSE))</f>
        <v>13</v>
      </c>
      <c r="K183" s="73">
        <f>SUM(VLOOKUP($D$7,$BM$2:$CQ$18,MATCH(K181,$BM$1:$CQ$1,0),FALSE))</f>
        <v>9.9</v>
      </c>
      <c r="L183" s="73">
        <f>SUM(VLOOKUP($D$8,$BM$2:$CQ$18,MATCH(L181,$BM$1:$CQ$1,0),FALSE))</f>
        <v>9.9</v>
      </c>
      <c r="M183" s="73">
        <f>SUM(VLOOKUP($D$9,$BM$2:$CQ$18,MATCH(M181,$BM$1:$CQ$1,0),FALSE))</f>
        <v>10.4</v>
      </c>
      <c r="N183" s="73">
        <f>SUM(VLOOKUP($D$10,$BM$2:$CQ$18,MATCH(N181,$BM$1:$CQ$1,0),FALSE))</f>
        <v>10.7</v>
      </c>
      <c r="O183" s="73">
        <f>SUM(VLOOKUP($D$11,$BM$2:$CQ$18,MATCH(O181,$BM$1:$CQ$1,0),FALSE))</f>
        <v>12.2</v>
      </c>
      <c r="P183" s="73">
        <f>SUM(VLOOKUP($D$12,$BM$2:$CQ$18,MATCH(P181,$BM$1:$CQ$1,0),FALSE))</f>
        <v>5.9</v>
      </c>
      <c r="Q183" s="73">
        <f>SUM(VLOOKUP($D$13,$BM$2:$CQ$18,MATCH(Q181,$BM$1:$CQ$1,0),FALSE))</f>
        <v>10.9</v>
      </c>
      <c r="R183" s="73">
        <f>SUM(VLOOKUP($D$14,$BM$2:$CQ$18,MATCH(R181,$BM$1:$CQ$1,0),FALSE))</f>
        <v>10.8</v>
      </c>
      <c r="S183" s="73">
        <f>SUM(VLOOKUP($D$15,$BM$2:$CQ$18,MATCH(S181,$BM$1:$CQ$1,0),FALSE))</f>
        <v>11</v>
      </c>
      <c r="T183" s="73">
        <f>SUM(VLOOKUP($D$16,$BM$2:$CQ$18,MATCH(T181,$BM$1:$CQ$1,0),FALSE))</f>
        <v>11.1</v>
      </c>
      <c r="U183" s="73">
        <f>SUM(VLOOKUP($D$17,$BM$2:$CQ$18,MATCH(U181,$BM$1:$CQ$1,0),FALSE))</f>
        <v>11.1</v>
      </c>
      <c r="V183" s="63">
        <f>SUM(VLOOKUP($D$18,$BM$2:$CQ$18,MATCH(V181,$BM$1:$CQ$1,0),FALSE))</f>
        <v>11.1</v>
      </c>
      <c r="W183" s="52" t="str">
        <f>$A$16</f>
        <v>Alfa Romeo</v>
      </c>
      <c r="X183" s="66">
        <f>COUNTIF(F169:V186, W183)</f>
        <v>0</v>
      </c>
      <c r="Y183" s="52" t="str">
        <f>$B$16</f>
        <v>Raikkonen</v>
      </c>
      <c r="Z183" s="99">
        <f>COUNTIF(F169:V186, Y183)</f>
        <v>0</v>
      </c>
      <c r="AA183" s="99">
        <f>COUNTIF(F187:V188,Y183)</f>
        <v>0</v>
      </c>
      <c r="AB183" s="99">
        <f>COUNTIF(F189:V190,Y183)</f>
        <v>0</v>
      </c>
      <c r="AC183" s="52" t="str">
        <f>$A$16</f>
        <v>Alfa Romeo</v>
      </c>
      <c r="AD183" s="66">
        <f>SUM((X183/X191)*100)</f>
        <v>0</v>
      </c>
      <c r="AE183" s="52" t="str">
        <f>$B$16</f>
        <v>Raikkonen</v>
      </c>
      <c r="AF183" s="99">
        <f>SUM((Z183/Z191)*100)</f>
        <v>0</v>
      </c>
      <c r="AG183" s="99">
        <f>SUM((AA183/AA191)*100)</f>
        <v>0</v>
      </c>
      <c r="AH183" s="99">
        <f>SUM((AB183/AB191)*100)</f>
        <v>0</v>
      </c>
      <c r="AJ183" s="138"/>
      <c r="AK183" s="82" t="s">
        <v>1</v>
      </c>
      <c r="AL183" s="72">
        <f>SUM(VLOOKUP($D$2,$BM$2:$CQ$18,MATCH(AL181,$BM$1:$CQ$1,0),FALSE))</f>
        <v>11.5</v>
      </c>
      <c r="AM183" s="73">
        <f>SUM(VLOOKUP($D$3,$BM$2:$CQ$18,MATCH(AM181,$BM$1:$CQ$1,0),FALSE))</f>
        <v>12.4</v>
      </c>
      <c r="AN183" s="73">
        <f>SUM(VLOOKUP($D$4,$BM$2:$CQ$18,MATCH(AN181,$BM$1:$CQ$1,0),FALSE))</f>
        <v>12.8</v>
      </c>
      <c r="AO183" s="73">
        <f>SUM(VLOOKUP($D$5,$BM$2:$CQ$18,MATCH(AO181,$BM$1:$CQ$1,0),FALSE))</f>
        <v>12.9</v>
      </c>
      <c r="AP183" s="73">
        <f>SUM(VLOOKUP($D$6,$BM$2:$CQ$18,MATCH(AP181,$BM$1:$CQ$1,0),FALSE))</f>
        <v>13</v>
      </c>
      <c r="AQ183" s="73">
        <f>SUM(VLOOKUP($D$7,$BM$2:$CQ$18,MATCH(AQ181,$BM$1:$CQ$1,0),FALSE))</f>
        <v>13</v>
      </c>
      <c r="AR183" s="73">
        <f>SUM(VLOOKUP($D$8,$BM$2:$CQ$18,MATCH(AR181,$BM$1:$CQ$1,0),FALSE))</f>
        <v>13</v>
      </c>
      <c r="AS183" s="73">
        <f>SUM(VLOOKUP($D$9,$BM$2:$CQ$18,MATCH(AS181,$BM$1:$CQ$1,0),FALSE))</f>
        <v>13</v>
      </c>
      <c r="AT183" s="73">
        <f>SUM(VLOOKUP($D$10,$BM$2:$CQ$18,MATCH(AT181,$BM$1:$CQ$1,0),FALSE))</f>
        <v>13</v>
      </c>
      <c r="AU183" s="73">
        <f>SUM(VLOOKUP($D$11,$BM$2:$CQ$18,MATCH(AU181,$BM$1:$CQ$1,0),FALSE))</f>
        <v>13</v>
      </c>
      <c r="AV183" s="73">
        <f>SUM(VLOOKUP($D$12,$BM$2:$CQ$18,MATCH(AV181,$BM$1:$CQ$1,0),FALSE))</f>
        <v>13</v>
      </c>
      <c r="AW183" s="73">
        <f>SUM(VLOOKUP($D$13,$BM$2:$CQ$18,MATCH(AW181,$BM$1:$CQ$1,0),FALSE))</f>
        <v>13</v>
      </c>
      <c r="AX183" s="73">
        <f>SUM(VLOOKUP($D$14,$BM$2:$CQ$18,MATCH(AX181,$BM$1:$CQ$1,0),FALSE))</f>
        <v>12.9</v>
      </c>
      <c r="AY183" s="73">
        <f>SUM(VLOOKUP($D$15,$BM$2:$CQ$18,MATCH(AY181,$BM$1:$CQ$1,0),FALSE))</f>
        <v>12.8</v>
      </c>
      <c r="AZ183" s="73">
        <f>SUM(VLOOKUP($D$16,$BM$2:$CQ$18,MATCH(AZ181,$BM$1:$CQ$1,0),FALSE))</f>
        <v>12.8</v>
      </c>
      <c r="BA183" s="73">
        <f>SUM(VLOOKUP($D$17,$BM$2:$CQ$18,MATCH(BA181,$BM$1:$CQ$1,0),FALSE))</f>
        <v>12.8</v>
      </c>
      <c r="BB183" s="63">
        <f>SUM(VLOOKUP($D$18,$BM$2:$CQ$18,MATCH(BB181,$BM$1:$CQ$1,0),FALSE))</f>
        <v>12.8</v>
      </c>
      <c r="BC183" s="52" t="str">
        <f>$A$16</f>
        <v>Alfa Romeo</v>
      </c>
      <c r="BD183" s="66">
        <f>COUNTIF(AL169:BB186, BC183)</f>
        <v>0</v>
      </c>
      <c r="BE183" s="52" t="str">
        <f>$B$16</f>
        <v>Raikkonen</v>
      </c>
      <c r="BF183" s="99">
        <f>COUNTIF(AL169:BB186, BE183)</f>
        <v>0</v>
      </c>
      <c r="BG183" s="99">
        <f>COUNTIF(AL187:BB188,BE183)</f>
        <v>0</v>
      </c>
      <c r="BH183" s="99">
        <f>COUNTIF(AL189:BB190,BE183)</f>
        <v>0</v>
      </c>
      <c r="BI183" s="52" t="str">
        <f>$A$16</f>
        <v>Alfa Romeo</v>
      </c>
      <c r="BJ183" s="66">
        <f>SUM((BD183/BD191)*100)</f>
        <v>0</v>
      </c>
      <c r="BK183" s="52" t="str">
        <f>$B$16</f>
        <v>Raikkonen</v>
      </c>
      <c r="BL183" s="99">
        <f>SUM((BF183/BF191)*100)</f>
        <v>0</v>
      </c>
      <c r="BM183" s="99">
        <f>SUM((BG183/BG191)*100)</f>
        <v>0</v>
      </c>
      <c r="BN183" s="99">
        <f>SUM((BH183/BH191)*100)</f>
        <v>0</v>
      </c>
      <c r="BP183" s="138"/>
      <c r="BQ183" s="82" t="s">
        <v>1</v>
      </c>
      <c r="BR183" s="72">
        <f>SUM(VLOOKUP($D$2,$BM$2:$CQ$18,MATCH(BR181,$BM$1:$CQ$1,0),FALSE))</f>
        <v>8.3000000000000007</v>
      </c>
      <c r="BS183" s="73">
        <f>SUM(VLOOKUP($D$3,$BM$2:$CQ$18,MATCH(BS181,$BM$1:$CQ$1,0),FALSE))</f>
        <v>0</v>
      </c>
      <c r="BT183" s="73">
        <f>SUM(VLOOKUP($D$4,$BM$2:$CQ$18,MATCH(BT181,$BM$1:$CQ$1,0),FALSE))</f>
        <v>0</v>
      </c>
      <c r="BU183" s="73">
        <f>SUM(VLOOKUP($D$5,$BM$2:$CQ$18,MATCH(BU181,$BM$1:$CQ$1,0),FALSE))</f>
        <v>0</v>
      </c>
      <c r="BV183" s="73">
        <f>SUM(VLOOKUP($D$6,$BM$2:$CQ$18,MATCH(BV181,$BM$1:$CQ$1,0),FALSE))</f>
        <v>7.8</v>
      </c>
      <c r="BW183" s="73">
        <f>SUM(VLOOKUP($D$7,$BM$2:$CQ$18,MATCH(BW181,$BM$1:$CQ$1,0),FALSE))</f>
        <v>0</v>
      </c>
      <c r="BX183" s="73">
        <f>SUM(VLOOKUP($D$8,$BM$2:$CQ$18,MATCH(BX181,$BM$1:$CQ$1,0),FALSE))</f>
        <v>7.7</v>
      </c>
      <c r="BY183" s="73">
        <f>SUM(VLOOKUP($D$9,$BM$2:$CQ$18,MATCH(BY181,$BM$1:$CQ$1,0),FALSE))</f>
        <v>7.7</v>
      </c>
      <c r="BZ183" s="73">
        <f>SUM(VLOOKUP($D$10,$BM$2:$CQ$18,MATCH(BZ181,$BM$1:$CQ$1,0),FALSE))</f>
        <v>7.6</v>
      </c>
      <c r="CA183" s="73">
        <f>SUM(VLOOKUP($D$11,$BM$2:$CQ$18,MATCH(CA181,$BM$1:$CQ$1,0),FALSE))</f>
        <v>7.6</v>
      </c>
      <c r="CB183" s="73">
        <f>SUM(VLOOKUP($D$12,$BM$2:$CQ$18,MATCH(CB181,$BM$1:$CQ$1,0),FALSE))</f>
        <v>7.6</v>
      </c>
      <c r="CC183" s="73">
        <f>SUM(VLOOKUP($D$13,$BM$2:$CQ$18,MATCH(CC181,$BM$1:$CQ$1,0),FALSE))</f>
        <v>7.6</v>
      </c>
      <c r="CD183" s="73">
        <f>SUM(VLOOKUP($D$14,$BM$2:$CQ$18,MATCH(CD181,$BM$1:$CQ$1,0),FALSE))</f>
        <v>7.6</v>
      </c>
      <c r="CE183" s="73">
        <f>SUM(VLOOKUP($D$15,$BM$2:$CQ$18,MATCH(CE181,$BM$1:$CQ$1,0),FALSE))</f>
        <v>7.5</v>
      </c>
      <c r="CF183" s="73">
        <f>SUM(VLOOKUP($D$16,$BM$2:$CQ$18,MATCH(CF181,$BM$1:$CQ$1,0),FALSE))</f>
        <v>7.5</v>
      </c>
      <c r="CG183" s="73">
        <f>SUM(VLOOKUP($D$17,$BM$2:$CQ$18,MATCH(CG181,$BM$1:$CQ$1,0),FALSE))</f>
        <v>7.5</v>
      </c>
      <c r="CH183" s="63">
        <f>SUM(VLOOKUP($D$18,$BM$2:$CQ$18,MATCH(CH181,$BM$1:$CQ$1,0),FALSE))</f>
        <v>7.5</v>
      </c>
      <c r="CI183" s="52" t="str">
        <f>$A$16</f>
        <v>Alfa Romeo</v>
      </c>
      <c r="CJ183" s="66">
        <f>COUNTIF(BR169:CH186, CI183)</f>
        <v>2</v>
      </c>
      <c r="CK183" s="52" t="str">
        <f>$B$16</f>
        <v>Raikkonen</v>
      </c>
      <c r="CL183" s="99">
        <f>COUNTIF(BR169:CH186, CK183)</f>
        <v>13</v>
      </c>
      <c r="CM183" s="99">
        <f>COUNTIF(BR187:CH188,CK183)</f>
        <v>0</v>
      </c>
      <c r="CN183" s="99">
        <f>COUNTIF(BR189:CH190,CK183)</f>
        <v>0</v>
      </c>
      <c r="CO183" s="52" t="str">
        <f>$A$16</f>
        <v>Alfa Romeo</v>
      </c>
      <c r="CP183" s="66">
        <f>SUM((CJ183/CJ191)*100)</f>
        <v>11.76470588235294</v>
      </c>
      <c r="CQ183" s="52" t="str">
        <f>$B$16</f>
        <v>Raikkonen</v>
      </c>
      <c r="CR183" s="99">
        <f>SUM((CL183/CL191)*100)</f>
        <v>15.294117647058824</v>
      </c>
      <c r="CS183" s="99">
        <f>SUM((CM183/CM191)*100)</f>
        <v>0</v>
      </c>
      <c r="CT183" s="99">
        <f>SUM((CN183/CN191)*100)</f>
        <v>0</v>
      </c>
      <c r="CV183" s="52" t="str">
        <f>$A$16</f>
        <v>Alfa Romeo</v>
      </c>
      <c r="CW183" s="99">
        <f>SUM(X183,BD183,CJ183)</f>
        <v>2</v>
      </c>
      <c r="CX183" s="52" t="str">
        <f>$B$16</f>
        <v>Raikkonen</v>
      </c>
      <c r="CY183" s="99">
        <f t="shared" si="804"/>
        <v>13</v>
      </c>
      <c r="CZ183" s="99">
        <f t="shared" si="805"/>
        <v>0</v>
      </c>
      <c r="DA183" s="99">
        <f t="shared" si="806"/>
        <v>0</v>
      </c>
      <c r="DB183" s="52" t="str">
        <f>$A$16</f>
        <v>Alfa Romeo</v>
      </c>
      <c r="DC183" s="66">
        <f>SUM((CW183/CW191)*100)</f>
        <v>3.9215686274509802</v>
      </c>
      <c r="DD183" s="52" t="str">
        <f>$B$16</f>
        <v>Raikkonen</v>
      </c>
      <c r="DE183" s="99">
        <f>SUM((CY183/CY191)*100)</f>
        <v>5.0980392156862742</v>
      </c>
      <c r="DF183" s="99">
        <f>SUM((CZ183/CZ191)*100)</f>
        <v>0</v>
      </c>
      <c r="DG183" s="99">
        <f>SUM((DA183/DA191)*100)</f>
        <v>0</v>
      </c>
    </row>
    <row r="184" spans="4:111" ht="16.149999999999999" thickBot="1" x14ac:dyDescent="0.55000000000000004">
      <c r="D184" s="138"/>
      <c r="E184" s="74" t="s">
        <v>64</v>
      </c>
      <c r="F184" s="66" t="s">
        <v>2</v>
      </c>
      <c r="G184" s="67" t="s">
        <v>2</v>
      </c>
      <c r="H184" s="67" t="s">
        <v>2</v>
      </c>
      <c r="I184" s="67" t="s">
        <v>32</v>
      </c>
      <c r="J184" s="67" t="s">
        <v>32</v>
      </c>
      <c r="K184" s="67" t="s">
        <v>32</v>
      </c>
      <c r="L184" s="67" t="s">
        <v>32</v>
      </c>
      <c r="M184" s="67" t="s">
        <v>22</v>
      </c>
      <c r="N184" s="67" t="s">
        <v>32</v>
      </c>
      <c r="O184" s="67" t="s">
        <v>32</v>
      </c>
      <c r="P184" s="67" t="s">
        <v>22</v>
      </c>
      <c r="Q184" s="67" t="s">
        <v>22</v>
      </c>
      <c r="R184" s="67" t="s">
        <v>22</v>
      </c>
      <c r="S184" s="67" t="s">
        <v>22</v>
      </c>
      <c r="T184" s="67" t="s">
        <v>22</v>
      </c>
      <c r="U184" s="67" t="s">
        <v>22</v>
      </c>
      <c r="V184" s="67" t="s">
        <v>22</v>
      </c>
      <c r="W184" s="30"/>
      <c r="X184" s="72"/>
      <c r="Y184" s="53" t="str">
        <f>$B$17</f>
        <v>Giovanazzi</v>
      </c>
      <c r="Z184" s="30">
        <f>COUNTIF(F169:V186, Y184)</f>
        <v>1</v>
      </c>
      <c r="AA184" s="30">
        <f>COUNTIF(F187:V188,Y184)</f>
        <v>0</v>
      </c>
      <c r="AB184" s="30">
        <f>COUNTIF(F189:V190,Y184)</f>
        <v>0</v>
      </c>
      <c r="AC184" s="30"/>
      <c r="AD184" s="72"/>
      <c r="AE184" s="53" t="str">
        <f>$B$17</f>
        <v>Giovanazzi</v>
      </c>
      <c r="AF184" s="30">
        <f>SUM((Z184/Z191)*100)</f>
        <v>1.1764705882352942</v>
      </c>
      <c r="AG184" s="30">
        <f>SUM((AA184/AA191)*100)</f>
        <v>0</v>
      </c>
      <c r="AH184" s="30">
        <f>SUM((AB184/AB191)*100)</f>
        <v>0</v>
      </c>
      <c r="AJ184" s="138"/>
      <c r="AK184" s="74" t="s">
        <v>64</v>
      </c>
      <c r="AL184" s="66" t="s">
        <v>32</v>
      </c>
      <c r="AM184" s="67" t="s">
        <v>32</v>
      </c>
      <c r="AN184" s="67" t="s">
        <v>32</v>
      </c>
      <c r="AO184" s="67" t="s">
        <v>32</v>
      </c>
      <c r="AP184" s="67" t="s">
        <v>32</v>
      </c>
      <c r="AQ184" s="67" t="s">
        <v>32</v>
      </c>
      <c r="AR184" s="67" t="s">
        <v>32</v>
      </c>
      <c r="AS184" s="67" t="s">
        <v>22</v>
      </c>
      <c r="AT184" s="67" t="s">
        <v>32</v>
      </c>
      <c r="AU184" s="67" t="s">
        <v>32</v>
      </c>
      <c r="AV184" s="67" t="s">
        <v>22</v>
      </c>
      <c r="AW184" s="67" t="s">
        <v>17</v>
      </c>
      <c r="AX184" s="67" t="s">
        <v>17</v>
      </c>
      <c r="AY184" s="67" t="s">
        <v>17</v>
      </c>
      <c r="AZ184" s="67" t="s">
        <v>17</v>
      </c>
      <c r="BA184" s="67" t="s">
        <v>17</v>
      </c>
      <c r="BB184" s="67" t="s">
        <v>22</v>
      </c>
      <c r="BC184" s="30"/>
      <c r="BD184" s="72"/>
      <c r="BE184" s="53" t="str">
        <f>$B$17</f>
        <v>Giovanazzi</v>
      </c>
      <c r="BF184" s="30">
        <f>COUNTIF(AL169:BB186, BE184)</f>
        <v>0</v>
      </c>
      <c r="BG184" s="30">
        <f>COUNTIF(AL187:BB188,BE184)</f>
        <v>0</v>
      </c>
      <c r="BH184" s="30">
        <f>COUNTIF(AL189:BB190,BE184)</f>
        <v>0</v>
      </c>
      <c r="BI184" s="30"/>
      <c r="BJ184" s="72"/>
      <c r="BK184" s="53" t="str">
        <f>$B$17</f>
        <v>Giovanazzi</v>
      </c>
      <c r="BL184" s="30">
        <f>SUM((BF184/BF191)*100)</f>
        <v>0</v>
      </c>
      <c r="BM184" s="30">
        <f>SUM((BG184/BG191)*100)</f>
        <v>0</v>
      </c>
      <c r="BN184" s="30">
        <f>SUM((BH184/BH191)*100)</f>
        <v>0</v>
      </c>
      <c r="BP184" s="138"/>
      <c r="BQ184" s="74" t="s">
        <v>64</v>
      </c>
      <c r="BR184" s="67" t="s">
        <v>37</v>
      </c>
      <c r="BS184" s="67" t="s">
        <v>37</v>
      </c>
      <c r="BT184" s="67" t="s">
        <v>42</v>
      </c>
      <c r="BU184" s="67" t="s">
        <v>42</v>
      </c>
      <c r="BV184" s="67" t="s">
        <v>42</v>
      </c>
      <c r="BW184" s="67" t="s">
        <v>42</v>
      </c>
      <c r="BX184" s="67" t="s">
        <v>42</v>
      </c>
      <c r="BY184" s="67" t="s">
        <v>42</v>
      </c>
      <c r="BZ184" s="67" t="s">
        <v>42</v>
      </c>
      <c r="CA184" s="67" t="s">
        <v>42</v>
      </c>
      <c r="CB184" s="67" t="s">
        <v>42</v>
      </c>
      <c r="CC184" s="67" t="s">
        <v>42</v>
      </c>
      <c r="CD184" s="67" t="s">
        <v>42</v>
      </c>
      <c r="CE184" s="67" t="s">
        <v>42</v>
      </c>
      <c r="CF184" s="67" t="s">
        <v>42</v>
      </c>
      <c r="CG184" s="67" t="s">
        <v>42</v>
      </c>
      <c r="CH184" s="68" t="s">
        <v>42</v>
      </c>
      <c r="CI184" s="30"/>
      <c r="CJ184" s="72"/>
      <c r="CK184" s="53" t="str">
        <f>$B$17</f>
        <v>Giovanazzi</v>
      </c>
      <c r="CL184" s="30">
        <f>COUNTIF(BR169:CH186, CK184)</f>
        <v>17</v>
      </c>
      <c r="CM184" s="30">
        <f>COUNTIF(BR187:CH188,CK184)</f>
        <v>0</v>
      </c>
      <c r="CN184" s="30">
        <f>COUNTIF(BR189:CH190,CK184)</f>
        <v>0</v>
      </c>
      <c r="CO184" s="30"/>
      <c r="CP184" s="72"/>
      <c r="CQ184" s="53" t="str">
        <f>$B$17</f>
        <v>Giovanazzi</v>
      </c>
      <c r="CR184" s="30">
        <f>SUM((CL184/CL191)*100)</f>
        <v>20</v>
      </c>
      <c r="CS184" s="30">
        <f>SUM((CM184/CM191)*100)</f>
        <v>0</v>
      </c>
      <c r="CT184" s="30">
        <f>SUM((CN184/CN191)*100)</f>
        <v>0</v>
      </c>
      <c r="CV184" s="30"/>
      <c r="CW184" s="30"/>
      <c r="CX184" s="53" t="str">
        <f>$B$17</f>
        <v>Giovanazzi</v>
      </c>
      <c r="CY184" s="30">
        <f t="shared" si="804"/>
        <v>18</v>
      </c>
      <c r="CZ184" s="30">
        <f t="shared" si="805"/>
        <v>0</v>
      </c>
      <c r="DA184" s="30">
        <f t="shared" si="806"/>
        <v>0</v>
      </c>
      <c r="DB184" s="30"/>
      <c r="DC184" s="72"/>
      <c r="DD184" s="53" t="str">
        <f>$B$17</f>
        <v>Giovanazzi</v>
      </c>
      <c r="DE184" s="30">
        <f>SUM((CY184/CY191)*100)</f>
        <v>7.0588235294117645</v>
      </c>
      <c r="DF184" s="30">
        <f>SUM((CZ184/CZ191)*100)</f>
        <v>0</v>
      </c>
      <c r="DG184" s="30">
        <f>SUM((DA184/DA191)*100)</f>
        <v>0</v>
      </c>
    </row>
    <row r="185" spans="4:111" ht="15.75" x14ac:dyDescent="0.5">
      <c r="D185" s="138"/>
      <c r="E185" s="81" t="s">
        <v>58</v>
      </c>
      <c r="F185" s="70">
        <f>SUM(VLOOKUP($D$2,$D$2:$BL$18,MATCH(F184,$D$1:$BL$1,0),FALSE))</f>
        <v>66</v>
      </c>
      <c r="G185" s="76">
        <f>SUM(VLOOKUP($D$3,$D$2:$BL$18,MATCH(G184,$D$1:$BL$1,0),FALSE))</f>
        <v>72</v>
      </c>
      <c r="H185" s="76">
        <f>SUM(VLOOKUP($D$4,$D$2:$BL$18,MATCH(H184,$D$1:$BL$1,0),FALSE))</f>
        <v>80</v>
      </c>
      <c r="I185" s="76">
        <f>SUM(VLOOKUP($D$5,$D$2:$BL$18,MATCH(I184,$D$1:$BL$1,0),FALSE))</f>
        <v>7</v>
      </c>
      <c r="J185" s="76">
        <f>SUM(VLOOKUP($D$6,$D$2:$BL$18,MATCH(J184,$D$1:$BL$1,0),FALSE))</f>
        <v>27</v>
      </c>
      <c r="K185" s="76">
        <f>SUM(VLOOKUP($D$7,$D$2:$BL$18,MATCH(K184,$D$1:$BL$1,0),FALSE))</f>
        <v>43</v>
      </c>
      <c r="L185" s="76">
        <f>SUM(VLOOKUP($D$8,$D$2:$BL$18,MATCH(L184,$D$1:$BL$1,0),FALSE))</f>
        <v>27</v>
      </c>
      <c r="M185" s="76">
        <f>SUM(VLOOKUP($D$9,$D$2:$BL$18,MATCH(M184,$D$1:$BL$1,0),FALSE))</f>
        <v>33</v>
      </c>
      <c r="N185" s="76">
        <f>SUM(VLOOKUP($D$10,$D$2:$BL$18,MATCH(N184,$D$1:$BL$1,0),FALSE))</f>
        <v>30</v>
      </c>
      <c r="O185" s="76">
        <f>SUM(VLOOKUP($D$11,$D$2:$BL$18,MATCH(O184,$D$1:$BL$1,0),FALSE))</f>
        <v>25</v>
      </c>
      <c r="P185" s="76">
        <f>SUM(VLOOKUP($D$12,$D$2:$BL$18,MATCH(P184,$D$1:$BL$1,0),FALSE))</f>
        <v>42</v>
      </c>
      <c r="Q185" s="76">
        <f>SUM(VLOOKUP($D$13,$D$2:$BL$18,MATCH(Q184,$D$1:$BL$1,0),FALSE))</f>
        <v>22</v>
      </c>
      <c r="R185" s="76">
        <f>SUM(VLOOKUP($D$14,$D$2:$BL$18,MATCH(R184,$D$1:$BL$1,0),FALSE))</f>
        <v>31</v>
      </c>
      <c r="S185" s="76">
        <f>SUM(VLOOKUP($D$15,$D$2:$BL$18,MATCH(S184,$D$1:$BL$1,0),FALSE))</f>
        <v>1</v>
      </c>
      <c r="T185" s="76">
        <f>SUM(VLOOKUP($D$16,$D$2:$BL$18,MATCH(T184,$D$1:$BL$1,0),FALSE))</f>
        <v>19</v>
      </c>
      <c r="U185" s="76">
        <f>SUM(VLOOKUP($D$17,$D$2:$BL$18,MATCH(U184,$D$1:$BL$1,0),FALSE))</f>
        <v>53</v>
      </c>
      <c r="V185" s="29">
        <f>SUM(VLOOKUP($D$18,$D$2:$BL$18,MATCH(V184,$D$1:$BL$1,0),FALSE))</f>
        <v>34</v>
      </c>
      <c r="W185" s="55" t="str">
        <f>$A$18</f>
        <v>Haas</v>
      </c>
      <c r="X185" s="66">
        <f>COUNTIF(F169:V186, W185)</f>
        <v>0</v>
      </c>
      <c r="Y185" s="103" t="str">
        <f>$B$18</f>
        <v>Grosjean</v>
      </c>
      <c r="Z185" s="99">
        <f>COUNTIF(F169:V186, Y185)</f>
        <v>0</v>
      </c>
      <c r="AA185" s="99">
        <f>COUNTIF(F187:V188,Y185)</f>
        <v>0</v>
      </c>
      <c r="AB185" s="99">
        <f>COUNTIF(F189:V190,Y185)</f>
        <v>0</v>
      </c>
      <c r="AC185" s="55" t="str">
        <f>$A$18</f>
        <v>Haas</v>
      </c>
      <c r="AD185" s="66">
        <f>SUM((X185/X191)*100)</f>
        <v>0</v>
      </c>
      <c r="AE185" s="103" t="str">
        <f>$B$18</f>
        <v>Grosjean</v>
      </c>
      <c r="AF185" s="99">
        <f>SUM((Z185/Z191)*100)</f>
        <v>0</v>
      </c>
      <c r="AG185" s="99">
        <f>SUM((AA185/AA191)*100)</f>
        <v>0</v>
      </c>
      <c r="AH185" s="99">
        <f>SUM((AB185/AB191)*100)</f>
        <v>0</v>
      </c>
      <c r="AJ185" s="138"/>
      <c r="AK185" s="81" t="s">
        <v>58</v>
      </c>
      <c r="AL185" s="70">
        <f>SUM(VLOOKUP($D$2,$D$2:$BL$18,MATCH(AL184,$D$1:$BL$1,0),FALSE))</f>
        <v>22</v>
      </c>
      <c r="AM185" s="76">
        <f>SUM(VLOOKUP($D$3,$D$2:$BL$18,MATCH(AM184,$D$1:$BL$1,0),FALSE))</f>
        <v>39</v>
      </c>
      <c r="AN185" s="76">
        <f>SUM(VLOOKUP($D$4,$D$2:$BL$18,MATCH(AN184,$D$1:$BL$1,0),FALSE))</f>
        <v>33</v>
      </c>
      <c r="AO185" s="76">
        <f>SUM(VLOOKUP($D$5,$D$2:$BL$18,MATCH(AO184,$D$1:$BL$1,0),FALSE))</f>
        <v>7</v>
      </c>
      <c r="AP185" s="76">
        <f>SUM(VLOOKUP($D$6,$D$2:$BL$18,MATCH(AP184,$D$1:$BL$1,0),FALSE))</f>
        <v>27</v>
      </c>
      <c r="AQ185" s="76">
        <f>SUM(VLOOKUP($D$7,$D$2:$BL$18,MATCH(AQ184,$D$1:$BL$1,0),FALSE))</f>
        <v>43</v>
      </c>
      <c r="AR185" s="76">
        <f>SUM(VLOOKUP($D$8,$D$2:$BL$18,MATCH(AR184,$D$1:$BL$1,0),FALSE))</f>
        <v>27</v>
      </c>
      <c r="AS185" s="76">
        <f>SUM(VLOOKUP($D$9,$D$2:$BL$18,MATCH(AS184,$D$1:$BL$1,0),FALSE))</f>
        <v>33</v>
      </c>
      <c r="AT185" s="76">
        <f>SUM(VLOOKUP($D$10,$D$2:$BL$18,MATCH(AT184,$D$1:$BL$1,0),FALSE))</f>
        <v>30</v>
      </c>
      <c r="AU185" s="76">
        <f>SUM(VLOOKUP($D$11,$D$2:$BL$18,MATCH(AU184,$D$1:$BL$1,0),FALSE))</f>
        <v>25</v>
      </c>
      <c r="AV185" s="76">
        <f>SUM(VLOOKUP($D$12,$D$2:$BL$18,MATCH(AV184,$D$1:$BL$1,0),FALSE))</f>
        <v>42</v>
      </c>
      <c r="AW185" s="76">
        <f>SUM(VLOOKUP($D$13,$D$2:$BL$18,MATCH(AW184,$D$1:$BL$1,0),FALSE))</f>
        <v>20</v>
      </c>
      <c r="AX185" s="76">
        <f>SUM(VLOOKUP($D$14,$D$2:$BL$18,MATCH(AX184,$D$1:$BL$1,0),FALSE))</f>
        <v>29</v>
      </c>
      <c r="AY185" s="76">
        <f>SUM(VLOOKUP($D$15,$D$2:$BL$18,MATCH(AY184,$D$1:$BL$1,0),FALSE))</f>
        <v>40</v>
      </c>
      <c r="AZ185" s="76">
        <f>SUM(VLOOKUP($D$16,$D$2:$BL$18,MATCH(AZ184,$D$1:$BL$1,0),FALSE))</f>
        <v>61</v>
      </c>
      <c r="BA185" s="76">
        <f>SUM(VLOOKUP($D$17,$D$2:$BL$18,MATCH(BA184,$D$1:$BL$1,0),FALSE))</f>
        <v>41</v>
      </c>
      <c r="BB185" s="29">
        <f>SUM(VLOOKUP($D$18,$D$2:$BL$18,MATCH(BB184,$D$1:$BL$1,0),FALSE))</f>
        <v>34</v>
      </c>
      <c r="BC185" s="55" t="str">
        <f>$A$18</f>
        <v>Haas</v>
      </c>
      <c r="BD185" s="66">
        <f>COUNTIF(AL169:BB186, BC185)</f>
        <v>0</v>
      </c>
      <c r="BE185" s="103" t="str">
        <f>$B$18</f>
        <v>Grosjean</v>
      </c>
      <c r="BF185" s="99">
        <f>COUNTIF(AL169:BB186, BE185)</f>
        <v>0</v>
      </c>
      <c r="BG185" s="99">
        <f>COUNTIF(AL187:BB188,BE185)</f>
        <v>0</v>
      </c>
      <c r="BH185" s="99">
        <f>COUNTIF(AL189:BB190,BE185)</f>
        <v>0</v>
      </c>
      <c r="BI185" s="55" t="str">
        <f>$A$18</f>
        <v>Haas</v>
      </c>
      <c r="BJ185" s="66">
        <f>SUM((BD185/BD191)*100)</f>
        <v>0</v>
      </c>
      <c r="BK185" s="103" t="str">
        <f>$B$18</f>
        <v>Grosjean</v>
      </c>
      <c r="BL185" s="99">
        <f>SUM((BF185/BF191)*100)</f>
        <v>0</v>
      </c>
      <c r="BM185" s="99">
        <f>SUM((BG185/BG191)*100)</f>
        <v>0</v>
      </c>
      <c r="BN185" s="99">
        <f>SUM((BH185/BH191)*100)</f>
        <v>0</v>
      </c>
      <c r="BP185" s="138"/>
      <c r="BQ185" s="81" t="s">
        <v>58</v>
      </c>
      <c r="BR185" s="70">
        <f>SUM(VLOOKUP($D$2,$D$2:$BL$18,MATCH(BR184,$D$1:$BL$1,0),FALSE))</f>
        <v>15</v>
      </c>
      <c r="BS185" s="76">
        <f>SUM(VLOOKUP($D$3,$D$2:$BL$18,MATCH(BS184,$D$1:$BL$1,0),FALSE))</f>
        <v>24</v>
      </c>
      <c r="BT185" s="76">
        <f>SUM(VLOOKUP($D$4,$D$2:$BL$18,MATCH(BT184,$D$1:$BL$1,0),FALSE))</f>
        <v>19</v>
      </c>
      <c r="BU185" s="76">
        <f>SUM(VLOOKUP($D$5,$D$2:$BL$18,MATCH(BU184,$D$1:$BL$1,0),FALSE))</f>
        <v>5</v>
      </c>
      <c r="BV185" s="76">
        <f>SUM(VLOOKUP($D$6,$D$2:$BL$18,MATCH(BV184,$D$1:$BL$1,0),FALSE))</f>
        <v>1</v>
      </c>
      <c r="BW185" s="76">
        <f>SUM(VLOOKUP($D$7,$D$2:$BL$18,MATCH(BW184,$D$1:$BL$1,0),FALSE))</f>
        <v>4</v>
      </c>
      <c r="BX185" s="76">
        <f>SUM(VLOOKUP($D$8,$D$2:$BL$18,MATCH(BX184,$D$1:$BL$1,0),FALSE))</f>
        <v>14</v>
      </c>
      <c r="BY185" s="76">
        <f>SUM(VLOOKUP($D$9,$D$2:$BL$18,MATCH(BY184,$D$1:$BL$1,0),FALSE))</f>
        <v>12</v>
      </c>
      <c r="BZ185" s="76">
        <f>SUM(VLOOKUP($D$10,$D$2:$BL$18,MATCH(BZ184,$D$1:$BL$1,0),FALSE))</f>
        <v>10</v>
      </c>
      <c r="CA185" s="76">
        <f>SUM(VLOOKUP($D$11,$D$2:$BL$18,MATCH(CA184,$D$1:$BL$1,0),FALSE))</f>
        <v>13</v>
      </c>
      <c r="CB185" s="76">
        <f>SUM(VLOOKUP($D$12,$D$2:$BL$18,MATCH(CB184,$D$1:$BL$1,0),FALSE))</f>
        <v>21</v>
      </c>
      <c r="CC185" s="76">
        <f>SUM(VLOOKUP($D$13,$D$2:$BL$18,MATCH(CC184,$D$1:$BL$1,0),FALSE))</f>
        <v>12</v>
      </c>
      <c r="CD185" s="76">
        <f>SUM(VLOOKUP($D$14,$D$2:$BL$18,MATCH(CD184,$D$1:$BL$1,0),FALSE))</f>
        <v>7</v>
      </c>
      <c r="CE185" s="76">
        <f>SUM(VLOOKUP($D$15,$D$2:$BL$18,MATCH(CE184,$D$1:$BL$1,0),FALSE))</f>
        <v>-1</v>
      </c>
      <c r="CF185" s="76">
        <f>SUM(VLOOKUP($D$16,$D$2:$BL$18,MATCH(CF184,$D$1:$BL$1,0),FALSE))</f>
        <v>5</v>
      </c>
      <c r="CG185" s="76">
        <f>SUM(VLOOKUP($D$17,$D$2:$BL$18,MATCH(CG184,$D$1:$BL$1,0),FALSE))</f>
        <v>10</v>
      </c>
      <c r="CH185" s="29">
        <f>SUM(VLOOKUP($D$18,$D$2:$BL$18,MATCH(CH184,$D$1:$BL$1,0),FALSE))</f>
        <v>6</v>
      </c>
      <c r="CI185" s="55" t="str">
        <f>$A$18</f>
        <v>Haas</v>
      </c>
      <c r="CJ185" s="66">
        <f>COUNTIF(BR169:CH186, CI185)</f>
        <v>15</v>
      </c>
      <c r="CK185" s="103" t="str">
        <f>$B$18</f>
        <v>Grosjean</v>
      </c>
      <c r="CL185" s="99">
        <f>COUNTIF(BR169:CH186, CK185)</f>
        <v>17</v>
      </c>
      <c r="CM185" s="99">
        <f>COUNTIF(BR187:CH188,CK185)</f>
        <v>8</v>
      </c>
      <c r="CN185" s="99">
        <f>COUNTIF(BR189:CH190,CK185)</f>
        <v>1</v>
      </c>
      <c r="CO185" s="55" t="str">
        <f>$A$18</f>
        <v>Haas</v>
      </c>
      <c r="CP185" s="66">
        <f>SUM((CJ185/CJ191)*100)</f>
        <v>88.235294117647058</v>
      </c>
      <c r="CQ185" s="103" t="str">
        <f>$B$18</f>
        <v>Grosjean</v>
      </c>
      <c r="CR185" s="99">
        <f>SUM((CL185/CL191)*100)</f>
        <v>20</v>
      </c>
      <c r="CS185" s="99">
        <f>SUM((CM185/CM191)*100)</f>
        <v>47.058823529411761</v>
      </c>
      <c r="CT185" s="99">
        <f>SUM((CN185/CN191)*100)</f>
        <v>50</v>
      </c>
      <c r="CV185" s="55" t="str">
        <f>$A$18</f>
        <v>Haas</v>
      </c>
      <c r="CW185" s="99">
        <f>SUM(X185,BD185,CJ185)</f>
        <v>15</v>
      </c>
      <c r="CX185" s="103" t="str">
        <f>$B$18</f>
        <v>Grosjean</v>
      </c>
      <c r="CY185" s="99">
        <f t="shared" si="804"/>
        <v>17</v>
      </c>
      <c r="CZ185" s="99">
        <f t="shared" si="805"/>
        <v>8</v>
      </c>
      <c r="DA185" s="99">
        <f t="shared" si="806"/>
        <v>1</v>
      </c>
      <c r="DB185" s="55" t="str">
        <f>$A$18</f>
        <v>Haas</v>
      </c>
      <c r="DC185" s="66">
        <f>SUM((CW185/CW191)*100)</f>
        <v>29.411764705882355</v>
      </c>
      <c r="DD185" s="103" t="str">
        <f>$B$18</f>
        <v>Grosjean</v>
      </c>
      <c r="DE185" s="99">
        <f>SUM((CY185/CY191)*100)</f>
        <v>6.666666666666667</v>
      </c>
      <c r="DF185" s="99">
        <f>SUM((CZ185/CZ191)*100)</f>
        <v>15.686274509803921</v>
      </c>
      <c r="DG185" s="99">
        <f>SUM((DA185/DA191)*100)</f>
        <v>16.666666666666664</v>
      </c>
    </row>
    <row r="186" spans="4:111" ht="16.149999999999999" thickBot="1" x14ac:dyDescent="0.55000000000000004">
      <c r="D186" s="138"/>
      <c r="E186" s="82" t="s">
        <v>1</v>
      </c>
      <c r="F186" s="72">
        <f>SUM(VLOOKUP($D$2,$BM$2:$CQ$18,MATCH(F184,$BM$1:$CQ$1,0),FALSE))</f>
        <v>32.200000000000003</v>
      </c>
      <c r="G186" s="73">
        <f>SUM(VLOOKUP($D$3,$BM$2:$CQ$18,MATCH(G184,$BM$1:$CQ$1,0),FALSE))</f>
        <v>32.200000000000003</v>
      </c>
      <c r="H186" s="73">
        <f>SUM(VLOOKUP($D$4,$BM$2:$CQ$18,MATCH(H184,$BM$1:$CQ$1,0),FALSE))</f>
        <v>32.200000000000003</v>
      </c>
      <c r="I186" s="73">
        <f>SUM(VLOOKUP($D$5,$BM$2:$CQ$18,MATCH(I184,$BM$1:$CQ$1,0),FALSE))</f>
        <v>0</v>
      </c>
      <c r="J186" s="73">
        <f>SUM(VLOOKUP($D$6,$BM$2:$CQ$18,MATCH(J184,$BM$1:$CQ$1,0),FALSE))</f>
        <v>10.9</v>
      </c>
      <c r="K186" s="73">
        <f>SUM(VLOOKUP($D$7,$BM$2:$CQ$18,MATCH(K184,$BM$1:$CQ$1,0),FALSE))</f>
        <v>0</v>
      </c>
      <c r="L186" s="73">
        <f>SUM(VLOOKUP($D$8,$BM$2:$CQ$18,MATCH(L184,$BM$1:$CQ$1,0),FALSE))</f>
        <v>11.1</v>
      </c>
      <c r="M186" s="73">
        <f>SUM(VLOOKUP($D$9,$BM$2:$CQ$18,MATCH(M184,$BM$1:$CQ$1,0),FALSE))</f>
        <v>12.3</v>
      </c>
      <c r="N186" s="73">
        <f>SUM(VLOOKUP($D$10,$BM$2:$CQ$18,MATCH(N184,$BM$1:$CQ$1,0),FALSE))</f>
        <v>11</v>
      </c>
      <c r="O186" s="73">
        <f>SUM(VLOOKUP($D$11,$BM$2:$CQ$18,MATCH(O184,$BM$1:$CQ$1,0),FALSE))</f>
        <v>11</v>
      </c>
      <c r="P186" s="73">
        <f>SUM(VLOOKUP($D$12,$BM$2:$CQ$18,MATCH(P184,$BM$1:$CQ$1,0),FALSE))</f>
        <v>12.3</v>
      </c>
      <c r="Q186" s="73">
        <f>SUM(VLOOKUP($D$13,$BM$2:$CQ$18,MATCH(Q184,$BM$1:$CQ$1,0),FALSE))</f>
        <v>12.5</v>
      </c>
      <c r="R186" s="73">
        <f>SUM(VLOOKUP($D$14,$BM$2:$CQ$18,MATCH(R184,$BM$1:$CQ$1,0),FALSE))</f>
        <v>12.6</v>
      </c>
      <c r="S186" s="73">
        <f>SUM(VLOOKUP($D$15,$BM$2:$CQ$18,MATCH(S184,$BM$1:$CQ$1,0),FALSE))</f>
        <v>12.7</v>
      </c>
      <c r="T186" s="73">
        <f>SUM(VLOOKUP($D$16,$BM$2:$CQ$18,MATCH(T184,$BM$1:$CQ$1,0),FALSE))</f>
        <v>12.7</v>
      </c>
      <c r="U186" s="73">
        <f>SUM(VLOOKUP($D$17,$BM$2:$CQ$18,MATCH(U184,$BM$1:$CQ$1,0),FALSE))</f>
        <v>12.6</v>
      </c>
      <c r="V186" s="63">
        <f>SUM(VLOOKUP($D$18,$BM$2:$CQ$18,MATCH(V184,$BM$1:$CQ$1,0),FALSE))</f>
        <v>12.6</v>
      </c>
      <c r="W186" s="30"/>
      <c r="X186" s="72"/>
      <c r="Y186" s="104" t="str">
        <f>$B$19</f>
        <v>Magnussen</v>
      </c>
      <c r="Z186" s="30">
        <f>COUNTIF(F169:V186, Y186)</f>
        <v>0</v>
      </c>
      <c r="AA186" s="30">
        <f>COUNTIF(F187:V188,Y186)</f>
        <v>0</v>
      </c>
      <c r="AB186" s="30">
        <f>COUNTIF(F189:V190,Y186)</f>
        <v>0</v>
      </c>
      <c r="AC186" s="30"/>
      <c r="AD186" s="72"/>
      <c r="AE186" s="104" t="str">
        <f>$B$19</f>
        <v>Magnussen</v>
      </c>
      <c r="AF186" s="30">
        <f>SUM((Z186/Z191)*100)</f>
        <v>0</v>
      </c>
      <c r="AG186" s="30">
        <f>SUM((AA186/AA191)*100)</f>
        <v>0</v>
      </c>
      <c r="AH186" s="30">
        <f>SUM((AB186/AB191)*100)</f>
        <v>0</v>
      </c>
      <c r="AJ186" s="138"/>
      <c r="AK186" s="82" t="s">
        <v>1</v>
      </c>
      <c r="AL186" s="72">
        <f>SUM(VLOOKUP($D$2,$BM$2:$CQ$18,MATCH(AL184,$BM$1:$CQ$1,0),FALSE))</f>
        <v>10.1</v>
      </c>
      <c r="AM186" s="73">
        <f>SUM(VLOOKUP($D$3,$BM$2:$CQ$18,MATCH(AM184,$BM$1:$CQ$1,0),FALSE))</f>
        <v>0</v>
      </c>
      <c r="AN186" s="73">
        <f>SUM(VLOOKUP($D$4,$BM$2:$CQ$18,MATCH(AN184,$BM$1:$CQ$1,0),FALSE))</f>
        <v>0</v>
      </c>
      <c r="AO186" s="73">
        <f>SUM(VLOOKUP($D$5,$BM$2:$CQ$18,MATCH(AO184,$BM$1:$CQ$1,0),FALSE))</f>
        <v>0</v>
      </c>
      <c r="AP186" s="73">
        <f>SUM(VLOOKUP($D$6,$BM$2:$CQ$18,MATCH(AP184,$BM$1:$CQ$1,0),FALSE))</f>
        <v>10.9</v>
      </c>
      <c r="AQ186" s="73">
        <f>SUM(VLOOKUP($D$7,$BM$2:$CQ$18,MATCH(AQ184,$BM$1:$CQ$1,0),FALSE))</f>
        <v>0</v>
      </c>
      <c r="AR186" s="73">
        <f>SUM(VLOOKUP($D$8,$BM$2:$CQ$18,MATCH(AR184,$BM$1:$CQ$1,0),FALSE))</f>
        <v>11.1</v>
      </c>
      <c r="AS186" s="73">
        <f>SUM(VLOOKUP($D$9,$BM$2:$CQ$18,MATCH(AS184,$BM$1:$CQ$1,0),FALSE))</f>
        <v>12.3</v>
      </c>
      <c r="AT186" s="73">
        <f>SUM(VLOOKUP($D$10,$BM$2:$CQ$18,MATCH(AT184,$BM$1:$CQ$1,0),FALSE))</f>
        <v>11</v>
      </c>
      <c r="AU186" s="73">
        <f>SUM(VLOOKUP($D$11,$BM$2:$CQ$18,MATCH(AU184,$BM$1:$CQ$1,0),FALSE))</f>
        <v>11</v>
      </c>
      <c r="AV186" s="73">
        <f>SUM(VLOOKUP($D$12,$BM$2:$CQ$18,MATCH(AV184,$BM$1:$CQ$1,0),FALSE))</f>
        <v>12.3</v>
      </c>
      <c r="AW186" s="73">
        <f>SUM(VLOOKUP($D$13,$BM$2:$CQ$18,MATCH(AW184,$BM$1:$CQ$1,0),FALSE))</f>
        <v>15.7</v>
      </c>
      <c r="AX186" s="73">
        <f>SUM(VLOOKUP($D$14,$BM$2:$CQ$18,MATCH(AX184,$BM$1:$CQ$1,0),FALSE))</f>
        <v>15.7</v>
      </c>
      <c r="AY186" s="73">
        <f>SUM(VLOOKUP($D$15,$BM$2:$CQ$18,MATCH(AY184,$BM$1:$CQ$1,0),FALSE))</f>
        <v>15.7</v>
      </c>
      <c r="AZ186" s="73">
        <f>SUM(VLOOKUP($D$16,$BM$2:$CQ$18,MATCH(AZ184,$BM$1:$CQ$1,0),FALSE))</f>
        <v>15.7</v>
      </c>
      <c r="BA186" s="73">
        <f>SUM(VLOOKUP($D$17,$BM$2:$CQ$18,MATCH(BA184,$BM$1:$CQ$1,0),FALSE))</f>
        <v>15.7</v>
      </c>
      <c r="BB186" s="63">
        <f>SUM(VLOOKUP($D$18,$BM$2:$CQ$18,MATCH(BB184,$BM$1:$CQ$1,0),FALSE))</f>
        <v>12.6</v>
      </c>
      <c r="BC186" s="30"/>
      <c r="BD186" s="72"/>
      <c r="BE186" s="104" t="str">
        <f>$B$19</f>
        <v>Magnussen</v>
      </c>
      <c r="BF186" s="30">
        <f>COUNTIF(AL169:BB186, BE186)</f>
        <v>0</v>
      </c>
      <c r="BG186" s="30">
        <f>COUNTIF(AL187:BB188,BE186)</f>
        <v>0</v>
      </c>
      <c r="BH186" s="30">
        <f>COUNTIF(AL189:BB190,BE186)</f>
        <v>0</v>
      </c>
      <c r="BI186" s="30"/>
      <c r="BJ186" s="72"/>
      <c r="BK186" s="104" t="str">
        <f>$B$19</f>
        <v>Magnussen</v>
      </c>
      <c r="BL186" s="30">
        <f>SUM((BF186/BF191)*100)</f>
        <v>0</v>
      </c>
      <c r="BM186" s="30">
        <f>SUM((BG186/BG191)*100)</f>
        <v>0</v>
      </c>
      <c r="BN186" s="30">
        <f>SUM((BH186/BH191)*100)</f>
        <v>0</v>
      </c>
      <c r="BP186" s="138"/>
      <c r="BQ186" s="82" t="s">
        <v>1</v>
      </c>
      <c r="BR186" s="72">
        <f>SUM(VLOOKUP($D$2,$BM$2:$CQ$18,MATCH(BR184,$BM$1:$CQ$1,0),FALSE))</f>
        <v>8.6999999999999993</v>
      </c>
      <c r="BS186" s="73">
        <f>SUM(VLOOKUP($D$3,$BM$2:$CQ$18,MATCH(BS184,$BM$1:$CQ$1,0),FALSE))</f>
        <v>0</v>
      </c>
      <c r="BT186" s="73">
        <f>SUM(VLOOKUP($D$4,$BM$2:$CQ$18,MATCH(BT184,$BM$1:$CQ$1,0),FALSE))</f>
        <v>0</v>
      </c>
      <c r="BU186" s="73">
        <f>SUM(VLOOKUP($D$5,$BM$2:$CQ$18,MATCH(BU184,$BM$1:$CQ$1,0),FALSE))</f>
        <v>0</v>
      </c>
      <c r="BV186" s="73">
        <f>SUM(VLOOKUP($D$6,$BM$2:$CQ$18,MATCH(BV184,$BM$1:$CQ$1,0),FALSE))</f>
        <v>7.7</v>
      </c>
      <c r="BW186" s="73">
        <f>SUM(VLOOKUP($D$7,$BM$2:$CQ$18,MATCH(BW184,$BM$1:$CQ$1,0),FALSE))</f>
        <v>0</v>
      </c>
      <c r="BX186" s="73">
        <f>SUM(VLOOKUP($D$8,$BM$2:$CQ$18,MATCH(BX184,$BM$1:$CQ$1,0),FALSE))</f>
        <v>7.9</v>
      </c>
      <c r="BY186" s="73">
        <f>SUM(VLOOKUP($D$9,$BM$2:$CQ$18,MATCH(BY184,$BM$1:$CQ$1,0),FALSE))</f>
        <v>7.9</v>
      </c>
      <c r="BZ186" s="73">
        <f>SUM(VLOOKUP($D$10,$BM$2:$CQ$18,MATCH(BZ184,$BM$1:$CQ$1,0),FALSE))</f>
        <v>7.8</v>
      </c>
      <c r="CA186" s="73">
        <f>SUM(VLOOKUP($D$11,$BM$2:$CQ$18,MATCH(CA184,$BM$1:$CQ$1,0),FALSE))</f>
        <v>7.8</v>
      </c>
      <c r="CB186" s="73">
        <f>SUM(VLOOKUP($D$12,$BM$2:$CQ$18,MATCH(CB184,$BM$1:$CQ$1,0),FALSE))</f>
        <v>7.8</v>
      </c>
      <c r="CC186" s="73">
        <f>SUM(VLOOKUP($D$13,$BM$2:$CQ$18,MATCH(CC184,$BM$1:$CQ$1,0),FALSE))</f>
        <v>7.8</v>
      </c>
      <c r="CD186" s="73">
        <f>SUM(VLOOKUP($D$14,$BM$2:$CQ$18,MATCH(CD184,$BM$1:$CQ$1,0),FALSE))</f>
        <v>7.8</v>
      </c>
      <c r="CE186" s="73">
        <f>SUM(VLOOKUP($D$15,$BM$2:$CQ$18,MATCH(CE184,$BM$1:$CQ$1,0),FALSE))</f>
        <v>7.8</v>
      </c>
      <c r="CF186" s="73">
        <f>SUM(VLOOKUP($D$16,$BM$2:$CQ$18,MATCH(CF184,$BM$1:$CQ$1,0),FALSE))</f>
        <v>7.8</v>
      </c>
      <c r="CG186" s="73">
        <f>SUM(VLOOKUP($D$17,$BM$2:$CQ$18,MATCH(CG184,$BM$1:$CQ$1,0),FALSE))</f>
        <v>7.8</v>
      </c>
      <c r="CH186" s="63">
        <f>SUM(VLOOKUP($D$18,$BM$2:$CQ$18,MATCH(CH184,$BM$1:$CQ$1,0),FALSE))</f>
        <v>7.8</v>
      </c>
      <c r="CI186" s="30"/>
      <c r="CJ186" s="72"/>
      <c r="CK186" s="104" t="str">
        <f>$B$19</f>
        <v>Magnussen</v>
      </c>
      <c r="CL186" s="30">
        <f>COUNTIF(BR169:CH186, CK186)</f>
        <v>17</v>
      </c>
      <c r="CM186" s="30">
        <f>COUNTIF(BR187:CH188,CK186)</f>
        <v>6</v>
      </c>
      <c r="CN186" s="30">
        <f>COUNTIF(BR189:CH190,CK186)</f>
        <v>1</v>
      </c>
      <c r="CO186" s="30"/>
      <c r="CP186" s="72"/>
      <c r="CQ186" s="104" t="str">
        <f>$B$19</f>
        <v>Magnussen</v>
      </c>
      <c r="CR186" s="30">
        <f>SUM((CL186/CL191)*100)</f>
        <v>20</v>
      </c>
      <c r="CS186" s="30">
        <f>SUM((CM186/CM191)*100)</f>
        <v>35.294117647058826</v>
      </c>
      <c r="CT186" s="30">
        <f>SUM((CN186/CN191)*100)</f>
        <v>50</v>
      </c>
      <c r="CV186" s="30"/>
      <c r="CW186" s="30"/>
      <c r="CX186" s="104" t="str">
        <f>$B$19</f>
        <v>Magnussen</v>
      </c>
      <c r="CY186" s="30">
        <f t="shared" si="804"/>
        <v>17</v>
      </c>
      <c r="CZ186" s="30">
        <f t="shared" si="805"/>
        <v>6</v>
      </c>
      <c r="DA186" s="30">
        <f t="shared" si="806"/>
        <v>1</v>
      </c>
      <c r="DB186" s="30"/>
      <c r="DC186" s="72"/>
      <c r="DD186" s="104" t="str">
        <f>$B$19</f>
        <v>Magnussen</v>
      </c>
      <c r="DE186" s="30">
        <f>SUM((CY186/CY191)*100)</f>
        <v>6.666666666666667</v>
      </c>
      <c r="DF186" s="30">
        <f>SUM((CZ186/CZ191)*100)</f>
        <v>11.76470588235294</v>
      </c>
      <c r="DG186" s="30">
        <f>SUM((DA186/DA191)*100)</f>
        <v>16.666666666666664</v>
      </c>
    </row>
    <row r="187" spans="4:111" ht="15.75" x14ac:dyDescent="0.5">
      <c r="D187" s="138"/>
      <c r="E187" s="74" t="s">
        <v>65</v>
      </c>
      <c r="F187" s="66" t="s">
        <v>33</v>
      </c>
      <c r="G187" s="67" t="s">
        <v>33</v>
      </c>
      <c r="H187" s="67" t="s">
        <v>33</v>
      </c>
      <c r="I187" s="67" t="s">
        <v>35</v>
      </c>
      <c r="J187" s="67" t="s">
        <v>20</v>
      </c>
      <c r="K187" s="67" t="s">
        <v>20</v>
      </c>
      <c r="L187" s="67" t="s">
        <v>20</v>
      </c>
      <c r="M187" s="67" t="s">
        <v>20</v>
      </c>
      <c r="N187" s="67" t="s">
        <v>30</v>
      </c>
      <c r="O187" s="67" t="s">
        <v>20</v>
      </c>
      <c r="P187" s="67" t="s">
        <v>20</v>
      </c>
      <c r="Q187" s="67" t="s">
        <v>20</v>
      </c>
      <c r="R187" s="67" t="s">
        <v>30</v>
      </c>
      <c r="S187" s="67" t="s">
        <v>30</v>
      </c>
      <c r="T187" s="67" t="s">
        <v>30</v>
      </c>
      <c r="U187" s="67" t="s">
        <v>30</v>
      </c>
      <c r="V187" s="68" t="s">
        <v>20</v>
      </c>
      <c r="W187" s="59" t="str">
        <f>$A$20</f>
        <v>Williams</v>
      </c>
      <c r="X187" s="66">
        <f>COUNTIF(F169:V186, W187)</f>
        <v>0</v>
      </c>
      <c r="Y187" s="59" t="str">
        <f>$B$20</f>
        <v>Russell</v>
      </c>
      <c r="Z187" s="99">
        <f>COUNTIF(F169:V186, Y187)</f>
        <v>4</v>
      </c>
      <c r="AA187" s="99">
        <f>COUNTIF(F187:V188,Y187)</f>
        <v>0</v>
      </c>
      <c r="AB187" s="99">
        <f>COUNTIF(F189:V190,Y187)</f>
        <v>0</v>
      </c>
      <c r="AC187" s="59" t="str">
        <f>$A$20</f>
        <v>Williams</v>
      </c>
      <c r="AD187" s="66">
        <f>SUM((X187/X191)*100)</f>
        <v>0</v>
      </c>
      <c r="AE187" s="59" t="str">
        <f>$B$20</f>
        <v>Russell</v>
      </c>
      <c r="AF187" s="99">
        <f>SUM((Z187/Z191)*100)</f>
        <v>4.7058823529411766</v>
      </c>
      <c r="AG187" s="99">
        <f>SUM((AA187/AA191)*100)</f>
        <v>0</v>
      </c>
      <c r="AH187" s="99">
        <f>SUM((AB187/AB191)*100)</f>
        <v>0</v>
      </c>
      <c r="AJ187" s="138"/>
      <c r="AK187" s="74" t="s">
        <v>65</v>
      </c>
      <c r="AL187" s="66" t="s">
        <v>33</v>
      </c>
      <c r="AM187" s="67" t="s">
        <v>33</v>
      </c>
      <c r="AN187" s="67" t="s">
        <v>35</v>
      </c>
      <c r="AO187" s="67" t="s">
        <v>33</v>
      </c>
      <c r="AP187" s="67" t="s">
        <v>33</v>
      </c>
      <c r="AQ187" s="67" t="s">
        <v>33</v>
      </c>
      <c r="AR187" s="67" t="s">
        <v>33</v>
      </c>
      <c r="AS187" s="67" t="s">
        <v>18</v>
      </c>
      <c r="AT187" s="67" t="s">
        <v>18</v>
      </c>
      <c r="AU187" s="67" t="s">
        <v>18</v>
      </c>
      <c r="AV187" s="67" t="s">
        <v>18</v>
      </c>
      <c r="AW187" s="67" t="s">
        <v>18</v>
      </c>
      <c r="AX187" s="67" t="s">
        <v>18</v>
      </c>
      <c r="AY187" s="67" t="s">
        <v>18</v>
      </c>
      <c r="AZ187" s="67" t="s">
        <v>18</v>
      </c>
      <c r="BA187" s="67" t="s">
        <v>18</v>
      </c>
      <c r="BB187" s="67" t="s">
        <v>18</v>
      </c>
      <c r="BC187" s="59" t="str">
        <f>$A$20</f>
        <v>Williams</v>
      </c>
      <c r="BD187" s="66">
        <f>COUNTIF(AL169:BB186, BC187)</f>
        <v>0</v>
      </c>
      <c r="BE187" s="59" t="str">
        <f>$B$20</f>
        <v>Russell</v>
      </c>
      <c r="BF187" s="99">
        <f>COUNTIF(AL169:BB186, BE187)</f>
        <v>0</v>
      </c>
      <c r="BG187" s="99">
        <f>COUNTIF(AL187:BB188,BE187)</f>
        <v>0</v>
      </c>
      <c r="BH187" s="99">
        <f>COUNTIF(AL189:BB190,BE187)</f>
        <v>0</v>
      </c>
      <c r="BI187" s="59" t="str">
        <f>$A$20</f>
        <v>Williams</v>
      </c>
      <c r="BJ187" s="66">
        <f>SUM((BD187/BD191)*100)</f>
        <v>0</v>
      </c>
      <c r="BK187" s="59" t="str">
        <f>$B$20</f>
        <v>Russell</v>
      </c>
      <c r="BL187" s="99">
        <f>SUM((BF187/BF191)*100)</f>
        <v>0</v>
      </c>
      <c r="BM187" s="99">
        <f>SUM((BG187/BG191)*100)</f>
        <v>0</v>
      </c>
      <c r="BN187" s="99">
        <f>SUM((BH187/BH191)*100)</f>
        <v>0</v>
      </c>
      <c r="BP187" s="138"/>
      <c r="BQ187" s="74" t="s">
        <v>65</v>
      </c>
      <c r="BR187" s="66" t="s">
        <v>48</v>
      </c>
      <c r="BS187" s="67" t="s">
        <v>48</v>
      </c>
      <c r="BT187" s="67" t="s">
        <v>48</v>
      </c>
      <c r="BU187" s="67" t="s">
        <v>43</v>
      </c>
      <c r="BV187" s="67" t="s">
        <v>43</v>
      </c>
      <c r="BW187" s="67" t="s">
        <v>45</v>
      </c>
      <c r="BX187" s="67" t="s">
        <v>43</v>
      </c>
      <c r="BY187" s="67" t="s">
        <v>43</v>
      </c>
      <c r="BZ187" s="67" t="s">
        <v>43</v>
      </c>
      <c r="CA187" s="67" t="s">
        <v>43</v>
      </c>
      <c r="CB187" s="67" t="s">
        <v>45</v>
      </c>
      <c r="CC187" s="67" t="s">
        <v>45</v>
      </c>
      <c r="CD187" s="67" t="s">
        <v>45</v>
      </c>
      <c r="CE187" s="67" t="s">
        <v>45</v>
      </c>
      <c r="CF187" s="67" t="s">
        <v>45</v>
      </c>
      <c r="CG187" s="67" t="s">
        <v>43</v>
      </c>
      <c r="CH187" s="68" t="s">
        <v>43</v>
      </c>
      <c r="CI187" s="59" t="str">
        <f>$A$20</f>
        <v>Williams</v>
      </c>
      <c r="CJ187" s="66">
        <f>COUNTIF(BR169:CH186, CI187)</f>
        <v>0</v>
      </c>
      <c r="CK187" s="59" t="str">
        <f>$B$20</f>
        <v>Russell</v>
      </c>
      <c r="CL187" s="99">
        <f>COUNTIF(BR169:CH186, CK187)</f>
        <v>2</v>
      </c>
      <c r="CM187" s="99">
        <f>COUNTIF(BR187:CH188,CK187)</f>
        <v>0</v>
      </c>
      <c r="CN187" s="99">
        <f>COUNTIF(BR189:CH190,CK187)</f>
        <v>0</v>
      </c>
      <c r="CO187" s="59" t="str">
        <f>$A$20</f>
        <v>Williams</v>
      </c>
      <c r="CP187" s="66">
        <f>SUM((CJ187/CJ191)*100)</f>
        <v>0</v>
      </c>
      <c r="CQ187" s="59" t="str">
        <f>$B$20</f>
        <v>Russell</v>
      </c>
      <c r="CR187" s="99">
        <f>SUM((CL187/CL191)*100)</f>
        <v>2.3529411764705883</v>
      </c>
      <c r="CS187" s="99">
        <f>SUM((CM187/CM191)*100)</f>
        <v>0</v>
      </c>
      <c r="CT187" s="99">
        <f>SUM((CN187/CN191)*100)</f>
        <v>0</v>
      </c>
      <c r="CV187" s="59" t="str">
        <f>$A$20</f>
        <v>Williams</v>
      </c>
      <c r="CW187" s="99">
        <f>SUM(X187,BD187,CJ187)</f>
        <v>0</v>
      </c>
      <c r="CX187" s="59" t="str">
        <f>$B$20</f>
        <v>Russell</v>
      </c>
      <c r="CY187" s="99">
        <f t="shared" si="804"/>
        <v>6</v>
      </c>
      <c r="CZ187" s="99">
        <f t="shared" si="805"/>
        <v>0</v>
      </c>
      <c r="DA187" s="99">
        <f t="shared" si="806"/>
        <v>0</v>
      </c>
      <c r="DB187" s="59" t="str">
        <f>$A$20</f>
        <v>Williams</v>
      </c>
      <c r="DC187" s="66">
        <f>SUM((CW187/CW191)*100)</f>
        <v>0</v>
      </c>
      <c r="DD187" s="59" t="str">
        <f>$B$20</f>
        <v>Russell</v>
      </c>
      <c r="DE187" s="99">
        <f>SUM((CY187/CY191)*100)</f>
        <v>2.3529411764705883</v>
      </c>
      <c r="DF187" s="99">
        <f>SUM((CZ187/CZ191)*100)</f>
        <v>0</v>
      </c>
      <c r="DG187" s="99">
        <f>SUM((DA187/DA191)*100)</f>
        <v>0</v>
      </c>
    </row>
    <row r="188" spans="4:111" ht="16.149999999999999" thickBot="1" x14ac:dyDescent="0.55000000000000004">
      <c r="D188" s="138"/>
      <c r="E188" s="82" t="s">
        <v>58</v>
      </c>
      <c r="F188" s="70">
        <f>SUM(VLOOKUP($D$2,$D$2:$BL$18,MATCH(F187,$D$1:$BL$1,0),FALSE))</f>
        <v>22</v>
      </c>
      <c r="G188" s="76">
        <f>SUM(VLOOKUP($D$3,$D$2:$BL$18,MATCH(G187,$D$1:$BL$1,0),FALSE))</f>
        <v>23</v>
      </c>
      <c r="H188" s="76">
        <f>SUM(VLOOKUP($D$4,$D$2:$BL$18,MATCH(H187,$D$1:$BL$1,0),FALSE))</f>
        <v>11</v>
      </c>
      <c r="I188" s="76">
        <f>SUM(VLOOKUP($D$5,$D$2:$BL$18,MATCH(I187,$D$1:$BL$1,0),FALSE))</f>
        <v>10</v>
      </c>
      <c r="J188" s="76">
        <f>SUM(VLOOKUP($D$6,$D$2:$BL$18,MATCH(J187,$D$1:$BL$1,0),FALSE))</f>
        <v>19</v>
      </c>
      <c r="K188" s="76">
        <f>SUM(VLOOKUP($D$7,$D$2:$BL$18,MATCH(K187,$D$1:$BL$1,0),FALSE))</f>
        <v>4</v>
      </c>
      <c r="L188" s="76">
        <f>SUM(VLOOKUP($D$8,$D$2:$BL$18,MATCH(L187,$D$1:$BL$1,0),FALSE))</f>
        <v>20</v>
      </c>
      <c r="M188" s="76">
        <f>SUM(VLOOKUP($D$9,$D$2:$BL$18,MATCH(M187,$D$1:$BL$1,0),FALSE))</f>
        <v>35</v>
      </c>
      <c r="N188" s="76">
        <f>SUM(VLOOKUP($D$10,$D$2:$BL$18,MATCH(N187,$D$1:$BL$1,0),FALSE))</f>
        <v>-14</v>
      </c>
      <c r="O188" s="76">
        <f>SUM(VLOOKUP($D$11,$D$2:$BL$18,MATCH(O187,$D$1:$BL$1,0),FALSE))</f>
        <v>0</v>
      </c>
      <c r="P188" s="76">
        <f>SUM(VLOOKUP($D$12,$D$2:$BL$18,MATCH(P187,$D$1:$BL$1,0),FALSE))</f>
        <v>-7</v>
      </c>
      <c r="Q188" s="76">
        <f>SUM(VLOOKUP($D$13,$D$2:$BL$18,MATCH(Q187,$D$1:$BL$1,0),FALSE))</f>
        <v>-3</v>
      </c>
      <c r="R188" s="76">
        <f>SUM(VLOOKUP($D$14,$D$2:$BL$18,MATCH(R187,$D$1:$BL$1,0),FALSE))</f>
        <v>-3</v>
      </c>
      <c r="S188" s="76">
        <f>SUM(VLOOKUP($D$15,$D$2:$BL$18,MATCH(S187,$D$1:$BL$1,0),FALSE))</f>
        <v>15</v>
      </c>
      <c r="T188" s="76">
        <f>SUM(VLOOKUP($D$16,$D$2:$BL$18,MATCH(T187,$D$1:$BL$1,0),FALSE))</f>
        <v>24</v>
      </c>
      <c r="U188" s="76">
        <f>SUM(VLOOKUP($D$17,$D$2:$BL$18,MATCH(U187,$D$1:$BL$1,0),FALSE))</f>
        <v>2</v>
      </c>
      <c r="V188" s="29">
        <f>SUM(VLOOKUP($D$18,$D$2:$BL$18,MATCH(V187,$D$1:$BL$1,0),FALSE))</f>
        <v>34</v>
      </c>
      <c r="W188" s="30"/>
      <c r="X188" s="72"/>
      <c r="Y188" s="60" t="str">
        <f>$B$21</f>
        <v>Latifi</v>
      </c>
      <c r="Z188" s="30">
        <f>COUNTIF(F169:V186, Y188)</f>
        <v>0</v>
      </c>
      <c r="AA188" s="30">
        <f>COUNTIF(F187:V188,Y188)</f>
        <v>0</v>
      </c>
      <c r="AB188" s="30">
        <f>COUNTIF(F189:V190,Y188)</f>
        <v>0</v>
      </c>
      <c r="AC188" s="30"/>
      <c r="AD188" s="72"/>
      <c r="AE188" s="60" t="str">
        <f>$B$21</f>
        <v>Latifi</v>
      </c>
      <c r="AF188" s="30">
        <f>SUM((Z188/Z191)*100)</f>
        <v>0</v>
      </c>
      <c r="AG188" s="30">
        <f>SUM((AA188/AA191)*100)</f>
        <v>0</v>
      </c>
      <c r="AH188" s="30">
        <f>SUM((AB188/AB191)*100)</f>
        <v>0</v>
      </c>
      <c r="AJ188" s="138"/>
      <c r="AK188" s="82" t="s">
        <v>58</v>
      </c>
      <c r="AL188" s="70">
        <f>SUM(VLOOKUP($D$2,$D$2:$BL$18,MATCH(AL187,$D$1:$BL$1,0),FALSE))</f>
        <v>22</v>
      </c>
      <c r="AM188" s="76">
        <f>SUM(VLOOKUP($D$3,$D$2:$BL$18,MATCH(AM187,$D$1:$BL$1,0),FALSE))</f>
        <v>23</v>
      </c>
      <c r="AN188" s="76">
        <f>SUM(VLOOKUP($D$4,$D$2:$BL$18,MATCH(AN187,$D$1:$BL$1,0),FALSE))</f>
        <v>27</v>
      </c>
      <c r="AO188" s="76">
        <f>SUM(VLOOKUP($D$5,$D$2:$BL$18,MATCH(AO187,$D$1:$BL$1,0),FALSE))</f>
        <v>-13</v>
      </c>
      <c r="AP188" s="76">
        <f>SUM(VLOOKUP($D$6,$D$2:$BL$18,MATCH(AP187,$D$1:$BL$1,0),FALSE))</f>
        <v>12</v>
      </c>
      <c r="AQ188" s="76">
        <f>SUM(VLOOKUP($D$7,$D$2:$BL$18,MATCH(AQ187,$D$1:$BL$1,0),FALSE))</f>
        <v>21</v>
      </c>
      <c r="AR188" s="76">
        <f>SUM(VLOOKUP($D$8,$D$2:$BL$18,MATCH(AR187,$D$1:$BL$1,0),FALSE))</f>
        <v>6</v>
      </c>
      <c r="AS188" s="76">
        <f>SUM(VLOOKUP($D$9,$D$2:$BL$18,MATCH(AS187,$D$1:$BL$1,0),FALSE))</f>
        <v>37</v>
      </c>
      <c r="AT188" s="76">
        <f>SUM(VLOOKUP($D$10,$D$2:$BL$18,MATCH(AT187,$D$1:$BL$1,0),FALSE))</f>
        <v>-8</v>
      </c>
      <c r="AU188" s="76">
        <f>SUM(VLOOKUP($D$11,$D$2:$BL$18,MATCH(AU187,$D$1:$BL$1,0),FALSE))</f>
        <v>0</v>
      </c>
      <c r="AV188" s="76">
        <f>SUM(VLOOKUP($D$12,$D$2:$BL$18,MATCH(AV187,$D$1:$BL$1,0),FALSE))</f>
        <v>28</v>
      </c>
      <c r="AW188" s="76">
        <f>SUM(VLOOKUP($D$13,$D$2:$BL$18,MATCH(AW187,$D$1:$BL$1,0),FALSE))</f>
        <v>23</v>
      </c>
      <c r="AX188" s="76">
        <f>SUM(VLOOKUP($D$14,$D$2:$BL$18,MATCH(AX187,$D$1:$BL$1,0),FALSE))</f>
        <v>20</v>
      </c>
      <c r="AY188" s="76">
        <f>SUM(VLOOKUP($D$15,$D$2:$BL$18,MATCH(AY187,$D$1:$BL$1,0),FALSE))</f>
        <v>26</v>
      </c>
      <c r="AZ188" s="76">
        <f>SUM(VLOOKUP($D$16,$D$2:$BL$18,MATCH(AZ187,$D$1:$BL$1,0),FALSE))</f>
        <v>33</v>
      </c>
      <c r="BA188" s="76">
        <f>SUM(VLOOKUP($D$17,$D$2:$BL$18,MATCH(BA187,$D$1:$BL$1,0),FALSE))</f>
        <v>32</v>
      </c>
      <c r="BB188" s="29">
        <f>SUM(VLOOKUP($D$18,$D$2:$BL$18,MATCH(BB187,$D$1:$BL$1,0),FALSE))</f>
        <v>17</v>
      </c>
      <c r="BC188" s="30"/>
      <c r="BD188" s="72"/>
      <c r="BE188" s="60" t="str">
        <f>$B$21</f>
        <v>Latifi</v>
      </c>
      <c r="BF188" s="30">
        <f>COUNTIF(AL169:BB186, BE188)</f>
        <v>0</v>
      </c>
      <c r="BG188" s="30">
        <f>COUNTIF(AL187:BB188,BE188)</f>
        <v>0</v>
      </c>
      <c r="BH188" s="30">
        <f>COUNTIF(AL189:BB190,BE188)</f>
        <v>0</v>
      </c>
      <c r="BI188" s="30"/>
      <c r="BJ188" s="72"/>
      <c r="BK188" s="60" t="str">
        <f>$B$21</f>
        <v>Latifi</v>
      </c>
      <c r="BL188" s="30">
        <f>SUM((BF188/BF191)*100)</f>
        <v>0</v>
      </c>
      <c r="BM188" s="30">
        <f>SUM((BG188/BG191)*100)</f>
        <v>0</v>
      </c>
      <c r="BN188" s="30">
        <f>SUM((BH188/BH191)*100)</f>
        <v>0</v>
      </c>
      <c r="BP188" s="138"/>
      <c r="BQ188" s="82" t="s">
        <v>58</v>
      </c>
      <c r="BR188" s="70">
        <f>SUM(VLOOKUP($D$2,$D$2:$BL$18,MATCH(BR187,$D$1:$BL$1,0),FALSE))</f>
        <v>15</v>
      </c>
      <c r="BS188" s="76">
        <f>SUM(VLOOKUP($D$3,$D$2:$BL$18,MATCH(BS187,$D$1:$BL$1,0),FALSE))</f>
        <v>4</v>
      </c>
      <c r="BT188" s="76">
        <f>SUM(VLOOKUP($D$4,$D$2:$BL$18,MATCH(BT187,$D$1:$BL$1,0),FALSE))</f>
        <v>-1</v>
      </c>
      <c r="BU188" s="76">
        <f>SUM(VLOOKUP($D$5,$D$2:$BL$18,MATCH(BU187,$D$1:$BL$1,0),FALSE))</f>
        <v>7</v>
      </c>
      <c r="BV188" s="76">
        <f>SUM(VLOOKUP($D$6,$D$2:$BL$18,MATCH(BV187,$D$1:$BL$1,0),FALSE))</f>
        <v>5</v>
      </c>
      <c r="BW188" s="76">
        <f>SUM(VLOOKUP($D$7,$D$2:$BL$18,MATCH(BW187,$D$1:$BL$1,0),FALSE))</f>
        <v>9</v>
      </c>
      <c r="BX188" s="76">
        <f>SUM(VLOOKUP($D$8,$D$2:$BL$18,MATCH(BX187,$D$1:$BL$1,0),FALSE))</f>
        <v>11</v>
      </c>
      <c r="BY188" s="76">
        <f>SUM(VLOOKUP($D$9,$D$2:$BL$18,MATCH(BY187,$D$1:$BL$1,0),FALSE))</f>
        <v>13</v>
      </c>
      <c r="BZ188" s="76">
        <f>SUM(VLOOKUP($D$10,$D$2:$BL$18,MATCH(BZ187,$D$1:$BL$1,0),FALSE))</f>
        <v>14</v>
      </c>
      <c r="CA188" s="76">
        <f>SUM(VLOOKUP($D$11,$D$2:$BL$18,MATCH(CA187,$D$1:$BL$1,0),FALSE))</f>
        <v>3</v>
      </c>
      <c r="CB188" s="76">
        <f>SUM(VLOOKUP($D$12,$D$2:$BL$18,MATCH(CB187,$D$1:$BL$1,0),FALSE))</f>
        <v>9</v>
      </c>
      <c r="CC188" s="76">
        <f>SUM(VLOOKUP($D$13,$D$2:$BL$18,MATCH(CC187,$D$1:$BL$1,0),FALSE))</f>
        <v>11</v>
      </c>
      <c r="CD188" s="76">
        <f>SUM(VLOOKUP($D$14,$D$2:$BL$18,MATCH(CD187,$D$1:$BL$1,0),FALSE))</f>
        <v>-14</v>
      </c>
      <c r="CE188" s="76">
        <f>SUM(VLOOKUP($D$15,$D$2:$BL$18,MATCH(CE187,$D$1:$BL$1,0),FALSE))</f>
        <v>3</v>
      </c>
      <c r="CF188" s="76">
        <f>SUM(VLOOKUP($D$16,$D$2:$BL$18,MATCH(CF187,$D$1:$BL$1,0),FALSE))</f>
        <v>9</v>
      </c>
      <c r="CG188" s="76">
        <f>SUM(VLOOKUP($D$17,$D$2:$BL$18,MATCH(CG187,$D$1:$BL$1,0),FALSE))</f>
        <v>8</v>
      </c>
      <c r="CH188" s="29">
        <f>SUM(VLOOKUP($D$18,$D$2:$BL$18,MATCH(CH187,$D$1:$BL$1,0),FALSE))</f>
        <v>0</v>
      </c>
      <c r="CI188" s="30"/>
      <c r="CJ188" s="72"/>
      <c r="CK188" s="60" t="str">
        <f>$B$21</f>
        <v>Latifi</v>
      </c>
      <c r="CL188" s="30">
        <f>COUNTIF(BR169:CH186, CK188)</f>
        <v>17</v>
      </c>
      <c r="CM188" s="30">
        <f>COUNTIF(BR187:CH188,CK188)</f>
        <v>3</v>
      </c>
      <c r="CN188" s="30">
        <f>COUNTIF(BR189:CH190,CK188)</f>
        <v>0</v>
      </c>
      <c r="CO188" s="30"/>
      <c r="CP188" s="72"/>
      <c r="CQ188" s="60" t="str">
        <f>$B$21</f>
        <v>Latifi</v>
      </c>
      <c r="CR188" s="30">
        <f>SUM((CL188/CL191)*100)</f>
        <v>20</v>
      </c>
      <c r="CS188" s="30">
        <f>SUM((CM188/CM191)*100)</f>
        <v>17.647058823529413</v>
      </c>
      <c r="CT188" s="30">
        <f>SUM((CN188/CN191)*100)</f>
        <v>0</v>
      </c>
      <c r="CV188" s="30"/>
      <c r="CW188" s="30"/>
      <c r="CX188" s="60" t="str">
        <f>$B$21</f>
        <v>Latifi</v>
      </c>
      <c r="CY188" s="30">
        <f t="shared" si="804"/>
        <v>17</v>
      </c>
      <c r="CZ188" s="30">
        <f t="shared" si="805"/>
        <v>3</v>
      </c>
      <c r="DA188" s="30">
        <f t="shared" si="806"/>
        <v>0</v>
      </c>
      <c r="DB188" s="30"/>
      <c r="DC188" s="72"/>
      <c r="DD188" s="60" t="str">
        <f>$B$21</f>
        <v>Latifi</v>
      </c>
      <c r="DE188" s="30">
        <f>SUM((CY188/CY191)*100)</f>
        <v>6.666666666666667</v>
      </c>
      <c r="DF188" s="30">
        <f>SUM((CZ188/CZ191)*100)</f>
        <v>5.8823529411764701</v>
      </c>
      <c r="DG188" s="30">
        <f>SUM((DA188/DA191)*100)</f>
        <v>0</v>
      </c>
    </row>
    <row r="189" spans="4:111" ht="16.149999999999999" thickBot="1" x14ac:dyDescent="0.55000000000000004">
      <c r="D189" s="138"/>
      <c r="E189" s="74" t="s">
        <v>66</v>
      </c>
      <c r="F189" s="66" t="s">
        <v>67</v>
      </c>
      <c r="G189" s="67" t="s">
        <v>67</v>
      </c>
      <c r="H189" s="67" t="s">
        <v>67</v>
      </c>
      <c r="I189" s="67" t="s">
        <v>67</v>
      </c>
      <c r="J189" s="67" t="s">
        <v>3</v>
      </c>
      <c r="K189" s="67" t="s">
        <v>67</v>
      </c>
      <c r="L189" s="67" t="s">
        <v>67</v>
      </c>
      <c r="M189" s="67" t="s">
        <v>67</v>
      </c>
      <c r="N189" s="67" t="s">
        <v>67</v>
      </c>
      <c r="O189" s="67" t="s">
        <v>67</v>
      </c>
      <c r="P189" s="67" t="s">
        <v>67</v>
      </c>
      <c r="Q189" s="67" t="s">
        <v>67</v>
      </c>
      <c r="R189" s="67" t="s">
        <v>67</v>
      </c>
      <c r="S189" s="67" t="s">
        <v>67</v>
      </c>
      <c r="T189" s="67" t="s">
        <v>67</v>
      </c>
      <c r="U189" s="67" t="s">
        <v>67</v>
      </c>
      <c r="V189" s="68" t="s">
        <v>3</v>
      </c>
      <c r="AJ189" s="138"/>
      <c r="AK189" s="74" t="s">
        <v>66</v>
      </c>
      <c r="AL189" s="66" t="s">
        <v>67</v>
      </c>
      <c r="AM189" s="67" t="s">
        <v>67</v>
      </c>
      <c r="AN189" s="67" t="s">
        <v>33</v>
      </c>
      <c r="AO189" s="67" t="s">
        <v>67</v>
      </c>
      <c r="AP189" s="67" t="s">
        <v>67</v>
      </c>
      <c r="AQ189" s="67" t="s">
        <v>67</v>
      </c>
      <c r="AR189" s="67" t="s">
        <v>67</v>
      </c>
      <c r="AS189" s="67" t="s">
        <v>67</v>
      </c>
      <c r="AT189" s="67" t="s">
        <v>67</v>
      </c>
      <c r="AU189" s="67" t="s">
        <v>67</v>
      </c>
      <c r="AV189" s="67" t="s">
        <v>67</v>
      </c>
      <c r="AW189" s="67" t="s">
        <v>67</v>
      </c>
      <c r="AX189" s="67" t="s">
        <v>67</v>
      </c>
      <c r="AY189" s="67" t="s">
        <v>67</v>
      </c>
      <c r="AZ189" s="67" t="s">
        <v>67</v>
      </c>
      <c r="BA189" s="67" t="s">
        <v>67</v>
      </c>
      <c r="BB189" s="68" t="s">
        <v>30</v>
      </c>
      <c r="BP189" s="138"/>
      <c r="BQ189" s="74" t="s">
        <v>66</v>
      </c>
      <c r="BR189" s="66" t="s">
        <v>67</v>
      </c>
      <c r="BS189" s="67" t="s">
        <v>67</v>
      </c>
      <c r="BT189" s="67" t="s">
        <v>43</v>
      </c>
      <c r="BU189" s="67" t="s">
        <v>67</v>
      </c>
      <c r="BV189" s="67" t="s">
        <v>67</v>
      </c>
      <c r="BW189" s="67" t="s">
        <v>67</v>
      </c>
      <c r="BX189" s="67" t="s">
        <v>67</v>
      </c>
      <c r="BY189" s="67" t="s">
        <v>67</v>
      </c>
      <c r="BZ189" s="67" t="s">
        <v>67</v>
      </c>
      <c r="CA189" s="67" t="s">
        <v>45</v>
      </c>
      <c r="CB189" s="67" t="s">
        <v>67</v>
      </c>
      <c r="CC189" s="67" t="s">
        <v>67</v>
      </c>
      <c r="CD189" s="67" t="s">
        <v>67</v>
      </c>
      <c r="CE189" s="67" t="s">
        <v>67</v>
      </c>
      <c r="CF189" s="67" t="s">
        <v>67</v>
      </c>
      <c r="CG189" s="67" t="s">
        <v>67</v>
      </c>
      <c r="CH189" s="68" t="s">
        <v>67</v>
      </c>
    </row>
    <row r="190" spans="4:111" ht="16.149999999999999" thickBot="1" x14ac:dyDescent="0.55000000000000004">
      <c r="D190" s="138"/>
      <c r="E190" s="82" t="s">
        <v>58</v>
      </c>
      <c r="F190" s="72">
        <f>IF(F189="None",0,SUM(VLOOKUP($D$2,$D$2:$BL$18,MATCH(F189,$D$1:$BL$1,0),FALSE)))</f>
        <v>0</v>
      </c>
      <c r="G190" s="73">
        <f>IF(G189="None",0,SUM(VLOOKUP($D$3,$D$2:$BL$18,MATCH(G189,$D$1:$BL$1,0),FALSE)))</f>
        <v>0</v>
      </c>
      <c r="H190" s="73">
        <f>IF(H189="None",0,SUM(VLOOKUP($D$4,$D$2:$BL$18,MATCH(H189,$D$1:$BL$1,0),FALSE)))</f>
        <v>0</v>
      </c>
      <c r="I190" s="73">
        <f>IF(I189="None",0,SUM(VLOOKUP($D$5,$D$2:$BL$18,MATCH(I189,$D$1:$BL$1,0),FALSE)))</f>
        <v>0</v>
      </c>
      <c r="J190" s="73">
        <f>IF(J189="None",0,SUM(VLOOKUP($D$6,$D$2:$BL$18,MATCH(J189,$D$1:$BL$1,0),FALSE)))</f>
        <v>54</v>
      </c>
      <c r="K190" s="73">
        <f>IF(K189="None",0,SUM(VLOOKUP($D$7,$D$2:$BL$18,MATCH(K189,$D$1:$BL$1,0),FALSE)))</f>
        <v>0</v>
      </c>
      <c r="L190" s="73">
        <f>IF(L189="None",0,SUM(VLOOKUP($D$8,$D$2:$BL$18,MATCH(L189,$D$1:$BL$1,0),FALSE)))</f>
        <v>0</v>
      </c>
      <c r="M190" s="73">
        <f>IF(M189="None",0,SUM(VLOOKUP($D$9,$D$2:$BL$18,MATCH(M189,$D$1:$BL$1,0),FALSE)))</f>
        <v>0</v>
      </c>
      <c r="N190" s="73">
        <f>IF(N189="None",0,SUM(VLOOKUP($D$10,$D$2:$BL$18,MATCH(N189,$D$1:$BL$1,0),FALSE)))</f>
        <v>0</v>
      </c>
      <c r="O190" s="73">
        <f>IF(O189="None",0,SUM(VLOOKUP($D$11,$D$2:$BL$18,MATCH(O189,$D$1:$BL$1,0),FALSE)))</f>
        <v>0</v>
      </c>
      <c r="P190" s="73">
        <f>IF(P189="None",0,SUM(VLOOKUP($D$12,$D$2:$BL$18,MATCH(P189,$D$1:$BL$1,0),FALSE)))</f>
        <v>0</v>
      </c>
      <c r="Q190" s="73">
        <f>IF(Q189="None",0,SUM(VLOOKUP($D$13,$D$2:$BL$18,MATCH(Q189,$D$1:$BL$1,0),FALSE)))</f>
        <v>0</v>
      </c>
      <c r="R190" s="73">
        <f>IF(R189="None",0,SUM(VLOOKUP($D$14,$D$2:$BL$18,MATCH(R189,$D$1:$BL$1,0),FALSE)))</f>
        <v>0</v>
      </c>
      <c r="S190" s="73">
        <f>IF(S189="None",0,SUM(VLOOKUP($D$15,$D$2:$BL$18,MATCH(S189,$D$1:$BL$1,0),FALSE)))</f>
        <v>0</v>
      </c>
      <c r="T190" s="73">
        <f>IF(T189="None",0,SUM(VLOOKUP($D$16,$D$2:$BL$18,MATCH(T189,$D$1:$BL$1,0),FALSE)))</f>
        <v>0</v>
      </c>
      <c r="U190" s="73">
        <f>IF(U189="None",0,SUM(VLOOKUP($D$17,$D$2:$BL$18,MATCH(U189,$D$1:$BL$1,0),FALSE)))</f>
        <v>0</v>
      </c>
      <c r="V190" s="63">
        <f>IF(V189="None",0,SUM(VLOOKUP($D$18,$D$2:$BL$18,MATCH(V189,$D$1:$BL$1,0),FALSE)))</f>
        <v>27</v>
      </c>
      <c r="W190" s="1" t="s">
        <v>82</v>
      </c>
      <c r="X190" s="68">
        <f>COUNTIF(X169:X188,"&lt;&gt;0")-10</f>
        <v>3</v>
      </c>
      <c r="Y190" s="27" t="s">
        <v>82</v>
      </c>
      <c r="Z190" s="66">
        <f>COUNTIF(Z169:Z188,"&lt;&gt;0")</f>
        <v>11</v>
      </c>
      <c r="AA190" s="67">
        <f>COUNTIF(AA169:AA188,"&lt;&gt;0")</f>
        <v>4</v>
      </c>
      <c r="AB190" s="68">
        <f>COUNTIF(AB169:AB188,"&lt;&gt;0")</f>
        <v>1</v>
      </c>
      <c r="AJ190" s="138"/>
      <c r="AK190" s="82" t="s">
        <v>58</v>
      </c>
      <c r="AL190" s="72">
        <f>IF(AL189="None",0,SUM(VLOOKUP($D$2,$D$2:$BL$18,MATCH(AL189,$D$1:$BL$1,0),FALSE)))</f>
        <v>0</v>
      </c>
      <c r="AM190" s="73">
        <f>IF(AM189="None",0,SUM(VLOOKUP($D$3,$D$2:$BL$18,MATCH(AM189,$D$1:$BL$1,0),FALSE)))</f>
        <v>0</v>
      </c>
      <c r="AN190" s="73">
        <f>IF(AN189="None",0,SUM(VLOOKUP($D$4,$D$2:$BL$18,MATCH(AN189,$D$1:$BL$1,0),FALSE)))</f>
        <v>11</v>
      </c>
      <c r="AO190" s="73">
        <f>IF(AO189="None",0,SUM(VLOOKUP($D$5,$D$2:$BL$18,MATCH(AO189,$D$1:$BL$1,0),FALSE)))</f>
        <v>0</v>
      </c>
      <c r="AP190" s="73">
        <f>IF(AP189="None",0,SUM(VLOOKUP($D$6,$D$2:$BL$18,MATCH(AP189,$D$1:$BL$1,0),FALSE)))</f>
        <v>0</v>
      </c>
      <c r="AQ190" s="73">
        <f>IF(AQ189="None",0,SUM(VLOOKUP($D$7,$D$2:$BL$18,MATCH(AQ189,$D$1:$BL$1,0),FALSE)))</f>
        <v>0</v>
      </c>
      <c r="AR190" s="73">
        <f>IF(AR189="None",0,SUM(VLOOKUP($D$8,$D$2:$BL$18,MATCH(AR189,$D$1:$BL$1,0),FALSE)))</f>
        <v>0</v>
      </c>
      <c r="AS190" s="73">
        <f>IF(AS189="None",0,SUM(VLOOKUP($D$9,$D$2:$BL$18,MATCH(AS189,$D$1:$BL$1,0),FALSE)))</f>
        <v>0</v>
      </c>
      <c r="AT190" s="73">
        <f>IF(AT189="None",0,SUM(VLOOKUP($D$10,$D$2:$BL$18,MATCH(AT189,$D$1:$BL$1,0),FALSE)))</f>
        <v>0</v>
      </c>
      <c r="AU190" s="73">
        <f>IF(AU189="None",0,SUM(VLOOKUP($D$11,$D$2:$BL$18,MATCH(AU189,$D$1:$BL$1,0),FALSE)))</f>
        <v>0</v>
      </c>
      <c r="AV190" s="73">
        <f>IF(AV189="None",0,SUM(VLOOKUP($D$12,$D$2:$BL$18,MATCH(AV189,$D$1:$BL$1,0),FALSE)))</f>
        <v>0</v>
      </c>
      <c r="AW190" s="73">
        <f>IF(AW189="None",0,SUM(VLOOKUP($D$13,$D$2:$BL$18,MATCH(AW189,$D$1:$BL$1,0),FALSE)))</f>
        <v>0</v>
      </c>
      <c r="AX190" s="73">
        <f>IF(AX189="None",0,SUM(VLOOKUP($D$14,$D$2:$BL$18,MATCH(AX189,$D$1:$BL$1,0),FALSE)))</f>
        <v>0</v>
      </c>
      <c r="AY190" s="73">
        <f>IF(AY189="None",0,SUM(VLOOKUP($D$15,$D$2:$BL$18,MATCH(AY189,$D$1:$BL$1,0),FALSE)))</f>
        <v>0</v>
      </c>
      <c r="AZ190" s="73">
        <f>IF(AZ189="None",0,SUM(VLOOKUP($D$16,$D$2:$BL$18,MATCH(AZ189,$D$1:$BL$1,0),FALSE)))</f>
        <v>0</v>
      </c>
      <c r="BA190" s="73">
        <f>IF(BA189="None",0,SUM(VLOOKUP($D$17,$D$2:$BL$18,MATCH(BA189,$D$1:$BL$1,0),FALSE)))</f>
        <v>0</v>
      </c>
      <c r="BB190" s="63">
        <f>IF(BB189="None",0,SUM(VLOOKUP($D$18,$D$2:$BL$18,MATCH(BB189,$D$1:$BL$1,0),FALSE)))</f>
        <v>14</v>
      </c>
      <c r="BC190" s="1" t="s">
        <v>82</v>
      </c>
      <c r="BD190" s="68">
        <f>COUNTIF(BD169:BD188,"&lt;&gt;0")-10</f>
        <v>3</v>
      </c>
      <c r="BE190" s="27" t="s">
        <v>82</v>
      </c>
      <c r="BF190" s="66">
        <f>COUNTIF(BF169:BF188,"&lt;&gt;0")</f>
        <v>7</v>
      </c>
      <c r="BG190" s="67">
        <f>COUNTIF(BG169:BG188,"&lt;&gt;0")</f>
        <v>3</v>
      </c>
      <c r="BH190" s="68">
        <f>COUNTIF(BH169:BH188,"&lt;&gt;0")</f>
        <v>2</v>
      </c>
      <c r="BP190" s="138"/>
      <c r="BQ190" s="82" t="s">
        <v>58</v>
      </c>
      <c r="BR190" s="72">
        <f>IF(BR189="None",0,SUM(VLOOKUP($D$2,$D$2:$BL$18,MATCH(BR189,$D$1:$BL$1,0),FALSE)))</f>
        <v>0</v>
      </c>
      <c r="BS190" s="73">
        <f>IF(BS189="None",0,SUM(VLOOKUP($D$3,$D$2:$BL$18,MATCH(BS189,$D$1:$BL$1,0),FALSE)))</f>
        <v>0</v>
      </c>
      <c r="BT190" s="73">
        <f>IF(BT189="None",0,SUM(VLOOKUP($D$4,$D$2:$BL$18,MATCH(BT189,$D$1:$BL$1,0),FALSE)))</f>
        <v>6</v>
      </c>
      <c r="BU190" s="73">
        <f>IF(BU189="None",0,SUM(VLOOKUP($D$5,$D$2:$BL$18,MATCH(BU189,$D$1:$BL$1,0),FALSE)))</f>
        <v>0</v>
      </c>
      <c r="BV190" s="73">
        <f>IF(BV189="None",0,SUM(VLOOKUP($D$6,$D$2:$BL$18,MATCH(BV189,$D$1:$BL$1,0),FALSE)))</f>
        <v>0</v>
      </c>
      <c r="BW190" s="73">
        <f>IF(BW189="None",0,SUM(VLOOKUP($D$7,$D$2:$BL$18,MATCH(BW189,$D$1:$BL$1,0),FALSE)))</f>
        <v>0</v>
      </c>
      <c r="BX190" s="73">
        <f>IF(BX189="None",0,SUM(VLOOKUP($D$8,$D$2:$BL$18,MATCH(BX189,$D$1:$BL$1,0),FALSE)))</f>
        <v>0</v>
      </c>
      <c r="BY190" s="73">
        <f>IF(BY189="None",0,SUM(VLOOKUP($D$9,$D$2:$BL$18,MATCH(BY189,$D$1:$BL$1,0),FALSE)))</f>
        <v>0</v>
      </c>
      <c r="BZ190" s="73">
        <f>IF(BZ189="None",0,SUM(VLOOKUP($D$10,$D$2:$BL$18,MATCH(BZ189,$D$1:$BL$1,0),FALSE)))</f>
        <v>0</v>
      </c>
      <c r="CA190" s="73">
        <f>IF(CA189="None",0,SUM(VLOOKUP($D$11,$D$2:$BL$18,MATCH(CA189,$D$1:$BL$1,0),FALSE)))</f>
        <v>15</v>
      </c>
      <c r="CB190" s="73">
        <f>IF(CB189="None",0,SUM(VLOOKUP($D$12,$D$2:$BL$18,MATCH(CB189,$D$1:$BL$1,0),FALSE)))</f>
        <v>0</v>
      </c>
      <c r="CC190" s="73">
        <f>IF(CC189="None",0,SUM(VLOOKUP($D$13,$D$2:$BL$18,MATCH(CC189,$D$1:$BL$1,0),FALSE)))</f>
        <v>0</v>
      </c>
      <c r="CD190" s="73">
        <f>IF(CD189="None",0,SUM(VLOOKUP($D$14,$D$2:$BL$18,MATCH(CD189,$D$1:$BL$1,0),FALSE)))</f>
        <v>0</v>
      </c>
      <c r="CE190" s="73">
        <f>IF(CE189="None",0,SUM(VLOOKUP($D$15,$D$2:$BL$18,MATCH(CE189,$D$1:$BL$1,0),FALSE)))</f>
        <v>0</v>
      </c>
      <c r="CF190" s="73">
        <f>IF(CF189="None",0,SUM(VLOOKUP($D$16,$D$2:$BL$18,MATCH(CF189,$D$1:$BL$1,0),FALSE)))</f>
        <v>0</v>
      </c>
      <c r="CG190" s="73">
        <f>IF(CG189="None",0,SUM(VLOOKUP($D$17,$D$2:$BL$18,MATCH(CG189,$D$1:$BL$1,0),FALSE)))</f>
        <v>0</v>
      </c>
      <c r="CH190" s="63">
        <f>IF(CH189="None",0,SUM(VLOOKUP($D$18,$D$2:$BL$18,MATCH(CH189,$D$1:$BL$1,0),FALSE)))</f>
        <v>0</v>
      </c>
      <c r="CI190" s="1" t="s">
        <v>82</v>
      </c>
      <c r="CJ190" s="68">
        <f>COUNTIF(CJ169:CJ188,"&lt;&gt;0")-10</f>
        <v>2</v>
      </c>
      <c r="CK190" s="27" t="s">
        <v>82</v>
      </c>
      <c r="CL190" s="66">
        <f>COUNTIF(CL169:CL188,"&lt;&gt;0")</f>
        <v>7</v>
      </c>
      <c r="CM190" s="67">
        <f>COUNTIF(CM169:CM188,"&lt;&gt;0")</f>
        <v>3</v>
      </c>
      <c r="CN190" s="68">
        <f>COUNTIF(CN169:CN188,"&lt;&gt;0")</f>
        <v>2</v>
      </c>
      <c r="CV190" s="1" t="s">
        <v>82</v>
      </c>
      <c r="CW190" s="68">
        <f>COUNTIF(CW169:CW188,"&lt;&gt;0")-10</f>
        <v>6</v>
      </c>
      <c r="CX190" s="27" t="s">
        <v>82</v>
      </c>
      <c r="CY190" s="66">
        <f>COUNTIF(CY169:CY188,"&lt;&gt;0")</f>
        <v>16</v>
      </c>
      <c r="CZ190" s="67">
        <f>COUNTIF(CZ169:CZ188,"&lt;&gt;0")</f>
        <v>8</v>
      </c>
      <c r="DA190" s="68">
        <f>COUNTIF(DA169:DA188,"&lt;&gt;0")</f>
        <v>5</v>
      </c>
    </row>
    <row r="191" spans="4:111" ht="16.149999999999999" thickBot="1" x14ac:dyDescent="0.55000000000000004">
      <c r="D191" s="138"/>
      <c r="E191" s="74" t="s">
        <v>68</v>
      </c>
      <c r="F191" s="67">
        <v>0</v>
      </c>
      <c r="G191" s="67">
        <v>0</v>
      </c>
      <c r="H191" s="67">
        <v>0</v>
      </c>
      <c r="I191" s="67">
        <v>0</v>
      </c>
      <c r="J191" s="67">
        <v>1</v>
      </c>
      <c r="K191" s="67">
        <v>1</v>
      </c>
      <c r="L191" s="67">
        <v>0</v>
      </c>
      <c r="M191" s="67">
        <v>1</v>
      </c>
      <c r="N191" s="67">
        <v>1</v>
      </c>
      <c r="O191" s="67">
        <v>0</v>
      </c>
      <c r="P191" s="67">
        <v>0</v>
      </c>
      <c r="Q191" s="67">
        <v>0</v>
      </c>
      <c r="R191" s="67">
        <v>0</v>
      </c>
      <c r="S191" s="67">
        <v>0</v>
      </c>
      <c r="T191" s="67">
        <v>0</v>
      </c>
      <c r="U191" s="67">
        <v>0</v>
      </c>
      <c r="V191" s="68">
        <v>0</v>
      </c>
      <c r="W191" s="71" t="s">
        <v>0</v>
      </c>
      <c r="X191" s="63">
        <f>SUM(X169:X188)</f>
        <v>17</v>
      </c>
      <c r="Y191" s="61" t="s">
        <v>0</v>
      </c>
      <c r="Z191" s="72">
        <f>SUM(Z169:Z188)</f>
        <v>85</v>
      </c>
      <c r="AA191" s="73">
        <f>SUM(AA169:AA188)</f>
        <v>17</v>
      </c>
      <c r="AB191" s="63">
        <f>SUM(AB169:AB188)</f>
        <v>2</v>
      </c>
      <c r="AJ191" s="138"/>
      <c r="AK191" s="74" t="s">
        <v>68</v>
      </c>
      <c r="AL191" s="67">
        <v>0</v>
      </c>
      <c r="AM191" s="67">
        <v>0</v>
      </c>
      <c r="AN191" s="67">
        <v>0</v>
      </c>
      <c r="AO191" s="67">
        <v>0</v>
      </c>
      <c r="AP191" s="67">
        <v>0</v>
      </c>
      <c r="AQ191" s="67">
        <v>0</v>
      </c>
      <c r="AR191" s="67">
        <v>0</v>
      </c>
      <c r="AS191" s="67">
        <v>2</v>
      </c>
      <c r="AT191" s="67">
        <v>1</v>
      </c>
      <c r="AU191" s="67">
        <v>0</v>
      </c>
      <c r="AV191" s="67">
        <v>1</v>
      </c>
      <c r="AW191" s="67">
        <v>0</v>
      </c>
      <c r="AX191" s="67">
        <v>0</v>
      </c>
      <c r="AY191" s="67">
        <v>0</v>
      </c>
      <c r="AZ191" s="67">
        <v>0</v>
      </c>
      <c r="BA191" s="67">
        <v>0</v>
      </c>
      <c r="BB191" s="68">
        <v>0</v>
      </c>
      <c r="BC191" s="71" t="s">
        <v>0</v>
      </c>
      <c r="BD191" s="63">
        <f>SUM(BD169:BD188)</f>
        <v>17</v>
      </c>
      <c r="BE191" s="61" t="s">
        <v>0</v>
      </c>
      <c r="BF191" s="72">
        <f>SUM(BF169:BF188)</f>
        <v>85</v>
      </c>
      <c r="BG191" s="73">
        <f>SUM(BG169:BG188)</f>
        <v>17</v>
      </c>
      <c r="BH191" s="63">
        <f>SUM(BH169:BH188)</f>
        <v>2</v>
      </c>
      <c r="BP191" s="138"/>
      <c r="BQ191" s="74" t="s">
        <v>68</v>
      </c>
      <c r="BR191" s="67">
        <v>0</v>
      </c>
      <c r="BS191" s="67">
        <v>0</v>
      </c>
      <c r="BT191" s="67">
        <v>1</v>
      </c>
      <c r="BU191" s="67">
        <v>0</v>
      </c>
      <c r="BV191" s="67">
        <v>0</v>
      </c>
      <c r="BW191" s="67">
        <v>0</v>
      </c>
      <c r="BX191" s="67">
        <v>0</v>
      </c>
      <c r="BY191" s="67">
        <v>0</v>
      </c>
      <c r="BZ191" s="67">
        <v>0</v>
      </c>
      <c r="CA191" s="67">
        <v>0</v>
      </c>
      <c r="CB191" s="67">
        <v>0</v>
      </c>
      <c r="CC191" s="67">
        <v>0</v>
      </c>
      <c r="CD191" s="67">
        <v>0</v>
      </c>
      <c r="CE191" s="67">
        <v>0</v>
      </c>
      <c r="CF191" s="67">
        <v>0</v>
      </c>
      <c r="CG191" s="67">
        <v>0</v>
      </c>
      <c r="CH191" s="68">
        <v>0</v>
      </c>
      <c r="CI191" s="71" t="s">
        <v>0</v>
      </c>
      <c r="CJ191" s="63">
        <f>SUM(CJ169:CJ188)</f>
        <v>17</v>
      </c>
      <c r="CK191" s="61" t="s">
        <v>0</v>
      </c>
      <c r="CL191" s="72">
        <f>SUM(CL169:CL188)</f>
        <v>85</v>
      </c>
      <c r="CM191" s="73">
        <f>SUM(CM169:CM188)</f>
        <v>17</v>
      </c>
      <c r="CN191" s="63">
        <f>SUM(CN169:CN188)</f>
        <v>2</v>
      </c>
      <c r="CV191" s="71" t="s">
        <v>0</v>
      </c>
      <c r="CW191" s="63">
        <f>SUM(CW169:CW188)</f>
        <v>51</v>
      </c>
      <c r="CX191" s="61" t="s">
        <v>0</v>
      </c>
      <c r="CY191" s="72">
        <f>SUM(CY169:CY188)</f>
        <v>255</v>
      </c>
      <c r="CZ191" s="73">
        <f>SUM(CZ169:CZ188)</f>
        <v>51</v>
      </c>
      <c r="DA191" s="63">
        <f>SUM(DA169:DA188)</f>
        <v>6</v>
      </c>
    </row>
    <row r="192" spans="4:111" ht="16.149999999999999" thickBot="1" x14ac:dyDescent="0.55000000000000004">
      <c r="D192" s="138"/>
      <c r="E192" s="82" t="s">
        <v>58</v>
      </c>
      <c r="F192" s="73">
        <f t="shared" ref="F192" si="807">SUM(F191*-10)</f>
        <v>0</v>
      </c>
      <c r="G192" s="73">
        <f t="shared" ref="G192" si="808">SUM(G191*-10)</f>
        <v>0</v>
      </c>
      <c r="H192" s="73">
        <f t="shared" ref="H192" si="809">SUM(H191*-10)</f>
        <v>0</v>
      </c>
      <c r="I192" s="73">
        <f t="shared" ref="I192" si="810">SUM(I191*-10)</f>
        <v>0</v>
      </c>
      <c r="J192" s="73">
        <f t="shared" ref="J192" si="811">SUM(J191*-10)</f>
        <v>-10</v>
      </c>
      <c r="K192" s="73">
        <f t="shared" ref="K192" si="812">SUM(K191*-10)</f>
        <v>-10</v>
      </c>
      <c r="L192" s="73">
        <f t="shared" ref="L192" si="813">SUM(L191*-10)</f>
        <v>0</v>
      </c>
      <c r="M192" s="73">
        <f t="shared" ref="M192" si="814">SUM(M191*-10)</f>
        <v>-10</v>
      </c>
      <c r="N192" s="73">
        <f t="shared" ref="N192" si="815">SUM(N191*-10)</f>
        <v>-10</v>
      </c>
      <c r="O192" s="73">
        <f t="shared" ref="O192" si="816">SUM(O191*-10)</f>
        <v>0</v>
      </c>
      <c r="P192" s="73">
        <f t="shared" ref="P192" si="817">SUM(P191*-10)</f>
        <v>0</v>
      </c>
      <c r="Q192" s="73">
        <f t="shared" ref="Q192" si="818">SUM(Q191*-10)</f>
        <v>0</v>
      </c>
      <c r="R192" s="73">
        <f t="shared" ref="R192" si="819">SUM(R191*-10)</f>
        <v>0</v>
      </c>
      <c r="S192" s="73">
        <f t="shared" ref="S192" si="820">SUM(S191*-10)</f>
        <v>0</v>
      </c>
      <c r="T192" s="73">
        <f t="shared" ref="T192" si="821">SUM(T191*-10)</f>
        <v>0</v>
      </c>
      <c r="U192" s="73">
        <f t="shared" ref="U192" si="822">SUM(U191*-10)</f>
        <v>0</v>
      </c>
      <c r="V192" s="63">
        <f t="shared" ref="V192" si="823">SUM(V191*-10)</f>
        <v>0</v>
      </c>
      <c r="AJ192" s="138"/>
      <c r="AK192" s="82" t="s">
        <v>58</v>
      </c>
      <c r="AL192" s="73">
        <f t="shared" ref="AL192" si="824">SUM(AL191*-10)</f>
        <v>0</v>
      </c>
      <c r="AM192" s="73">
        <f t="shared" ref="AM192" si="825">SUM(AM191*-10)</f>
        <v>0</v>
      </c>
      <c r="AN192" s="73">
        <f t="shared" ref="AN192" si="826">SUM(AN191*-10)</f>
        <v>0</v>
      </c>
      <c r="AO192" s="73">
        <f t="shared" ref="AO192" si="827">SUM(AO191*-10)</f>
        <v>0</v>
      </c>
      <c r="AP192" s="73">
        <f t="shared" ref="AP192" si="828">SUM(AP191*-10)</f>
        <v>0</v>
      </c>
      <c r="AQ192" s="73">
        <f t="shared" ref="AQ192" si="829">SUM(AQ191*-10)</f>
        <v>0</v>
      </c>
      <c r="AR192" s="73">
        <f t="shared" ref="AR192" si="830">SUM(AR191*-10)</f>
        <v>0</v>
      </c>
      <c r="AS192" s="73">
        <f t="shared" ref="AS192" si="831">SUM(AS191*-10)</f>
        <v>-20</v>
      </c>
      <c r="AT192" s="73">
        <f t="shared" ref="AT192" si="832">SUM(AT191*-10)</f>
        <v>-10</v>
      </c>
      <c r="AU192" s="73">
        <f t="shared" ref="AU192" si="833">SUM(AU191*-10)</f>
        <v>0</v>
      </c>
      <c r="AV192" s="73">
        <f t="shared" ref="AV192" si="834">SUM(AV191*-10)</f>
        <v>-10</v>
      </c>
      <c r="AW192" s="73">
        <f t="shared" ref="AW192" si="835">SUM(AW191*-10)</f>
        <v>0</v>
      </c>
      <c r="AX192" s="73">
        <f t="shared" ref="AX192" si="836">SUM(AX191*-10)</f>
        <v>0</v>
      </c>
      <c r="AY192" s="73">
        <f t="shared" ref="AY192" si="837">SUM(AY191*-10)</f>
        <v>0</v>
      </c>
      <c r="AZ192" s="73">
        <f t="shared" ref="AZ192" si="838">SUM(AZ191*-10)</f>
        <v>0</v>
      </c>
      <c r="BA192" s="73">
        <f t="shared" ref="BA192" si="839">SUM(BA191*-10)</f>
        <v>0</v>
      </c>
      <c r="BB192" s="63">
        <f t="shared" ref="BB192" si="840">SUM(BB191*-10)</f>
        <v>0</v>
      </c>
      <c r="BP192" s="138"/>
      <c r="BQ192" s="82" t="s">
        <v>58</v>
      </c>
      <c r="BR192" s="73">
        <f t="shared" ref="BR192" si="841">SUM(BR191*-10)</f>
        <v>0</v>
      </c>
      <c r="BS192" s="73">
        <f t="shared" ref="BS192" si="842">SUM(BS191*-10)</f>
        <v>0</v>
      </c>
      <c r="BT192" s="73">
        <f t="shared" ref="BT192" si="843">SUM(BT191*-10)</f>
        <v>-10</v>
      </c>
      <c r="BU192" s="73">
        <f t="shared" ref="BU192" si="844">SUM(BU191*-10)</f>
        <v>0</v>
      </c>
      <c r="BV192" s="73">
        <f t="shared" ref="BV192" si="845">SUM(BV191*-10)</f>
        <v>0</v>
      </c>
      <c r="BW192" s="73">
        <f t="shared" ref="BW192" si="846">SUM(BW191*-10)</f>
        <v>0</v>
      </c>
      <c r="BX192" s="73">
        <f t="shared" ref="BX192" si="847">SUM(BX191*-10)</f>
        <v>0</v>
      </c>
      <c r="BY192" s="73">
        <f t="shared" ref="BY192" si="848">SUM(BY191*-10)</f>
        <v>0</v>
      </c>
      <c r="BZ192" s="73">
        <f t="shared" ref="BZ192" si="849">SUM(BZ191*-10)</f>
        <v>0</v>
      </c>
      <c r="CA192" s="73">
        <f t="shared" ref="CA192" si="850">SUM(CA191*-10)</f>
        <v>0</v>
      </c>
      <c r="CB192" s="73">
        <f t="shared" ref="CB192" si="851">SUM(CB191*-10)</f>
        <v>0</v>
      </c>
      <c r="CC192" s="73">
        <f t="shared" ref="CC192" si="852">SUM(CC191*-10)</f>
        <v>0</v>
      </c>
      <c r="CD192" s="73">
        <f t="shared" ref="CD192" si="853">SUM(CD191*-10)</f>
        <v>0</v>
      </c>
      <c r="CE192" s="73">
        <f t="shared" ref="CE192" si="854">SUM(CE191*-10)</f>
        <v>0</v>
      </c>
      <c r="CF192" s="73">
        <f t="shared" ref="CF192" si="855">SUM(CF191*-10)</f>
        <v>0</v>
      </c>
      <c r="CG192" s="73">
        <f t="shared" ref="CG192" si="856">SUM(CG191*-10)</f>
        <v>0</v>
      </c>
      <c r="CH192" s="63">
        <f t="shared" ref="CH192" si="857">SUM(CH191*-10)</f>
        <v>0</v>
      </c>
    </row>
    <row r="193" spans="4:111" ht="16.149999999999999" thickBot="1" x14ac:dyDescent="0.55000000000000004">
      <c r="D193" s="138"/>
      <c r="E193" s="74" t="s">
        <v>69</v>
      </c>
      <c r="F193" s="67">
        <f t="shared" ref="F193:V193" si="858">SUM(F170+F173+F176+F179+F182+F185+F188+(2*F190)+F192)</f>
        <v>109</v>
      </c>
      <c r="G193" s="67">
        <f t="shared" si="858"/>
        <v>184</v>
      </c>
      <c r="H193" s="67">
        <f t="shared" si="858"/>
        <v>189</v>
      </c>
      <c r="I193" s="67">
        <f t="shared" si="858"/>
        <v>125</v>
      </c>
      <c r="J193" s="67">
        <f t="shared" si="858"/>
        <v>276</v>
      </c>
      <c r="K193" s="67">
        <f t="shared" si="858"/>
        <v>190</v>
      </c>
      <c r="L193" s="67">
        <f t="shared" si="858"/>
        <v>170</v>
      </c>
      <c r="M193" s="67">
        <f t="shared" si="858"/>
        <v>155</v>
      </c>
      <c r="N193" s="67">
        <f t="shared" si="858"/>
        <v>55</v>
      </c>
      <c r="O193" s="67">
        <f t="shared" si="858"/>
        <v>109</v>
      </c>
      <c r="P193" s="67">
        <f t="shared" si="858"/>
        <v>134</v>
      </c>
      <c r="Q193" s="67">
        <f t="shared" si="858"/>
        <v>143</v>
      </c>
      <c r="R193" s="67">
        <f t="shared" si="858"/>
        <v>111</v>
      </c>
      <c r="S193" s="67">
        <f t="shared" si="858"/>
        <v>167</v>
      </c>
      <c r="T193" s="67">
        <f t="shared" si="858"/>
        <v>211</v>
      </c>
      <c r="U193" s="67">
        <f t="shared" si="858"/>
        <v>127</v>
      </c>
      <c r="V193" s="68">
        <f t="shared" si="858"/>
        <v>228</v>
      </c>
      <c r="AJ193" s="138"/>
      <c r="AK193" s="74" t="s">
        <v>69</v>
      </c>
      <c r="AL193" s="67">
        <f t="shared" ref="AL193:BB193" si="859">SUM(AL170+AL173+AL176+AL179+AL182+AL185+AL188+(2*AL190)+AL192)</f>
        <v>106</v>
      </c>
      <c r="AM193" s="67">
        <f t="shared" si="859"/>
        <v>160</v>
      </c>
      <c r="AN193" s="67">
        <f t="shared" si="859"/>
        <v>148</v>
      </c>
      <c r="AO193" s="67">
        <f t="shared" si="859"/>
        <v>46</v>
      </c>
      <c r="AP193" s="67">
        <f t="shared" si="859"/>
        <v>94</v>
      </c>
      <c r="AQ193" s="67">
        <f t="shared" si="859"/>
        <v>161</v>
      </c>
      <c r="AR193" s="67">
        <f t="shared" si="859"/>
        <v>102</v>
      </c>
      <c r="AS193" s="67">
        <f t="shared" si="859"/>
        <v>205</v>
      </c>
      <c r="AT193" s="67">
        <f t="shared" si="859"/>
        <v>38</v>
      </c>
      <c r="AU193" s="67">
        <f t="shared" si="859"/>
        <v>47</v>
      </c>
      <c r="AV193" s="67">
        <f t="shared" si="859"/>
        <v>190</v>
      </c>
      <c r="AW193" s="67">
        <f t="shared" si="859"/>
        <v>120</v>
      </c>
      <c r="AX193" s="67">
        <f t="shared" si="859"/>
        <v>140</v>
      </c>
      <c r="AY193" s="67">
        <f t="shared" si="859"/>
        <v>182</v>
      </c>
      <c r="AZ193" s="67">
        <f t="shared" si="859"/>
        <v>207</v>
      </c>
      <c r="BA193" s="67">
        <f t="shared" si="859"/>
        <v>208</v>
      </c>
      <c r="BB193" s="68">
        <f t="shared" si="859"/>
        <v>156</v>
      </c>
      <c r="BP193" s="138"/>
      <c r="BQ193" s="74" t="s">
        <v>69</v>
      </c>
      <c r="BR193" s="67">
        <f t="shared" ref="BR193:CH193" si="860">SUM(BR170+BR173+BR176+BR179+BR182+BR185+BR188+(2*BR190)+BR192)</f>
        <v>44</v>
      </c>
      <c r="BS193" s="67">
        <f t="shared" si="860"/>
        <v>77</v>
      </c>
      <c r="BT193" s="67">
        <f t="shared" si="860"/>
        <v>54</v>
      </c>
      <c r="BU193" s="67">
        <f t="shared" si="860"/>
        <v>42</v>
      </c>
      <c r="BV193" s="67">
        <f t="shared" si="860"/>
        <v>21</v>
      </c>
      <c r="BW193" s="67">
        <f t="shared" si="860"/>
        <v>44</v>
      </c>
      <c r="BX193" s="67">
        <f t="shared" si="860"/>
        <v>56</v>
      </c>
      <c r="BY193" s="67">
        <f t="shared" si="860"/>
        <v>58</v>
      </c>
      <c r="BZ193" s="67">
        <f t="shared" si="860"/>
        <v>14</v>
      </c>
      <c r="CA193" s="67">
        <f t="shared" si="860"/>
        <v>106</v>
      </c>
      <c r="CB193" s="67">
        <f t="shared" si="860"/>
        <v>98</v>
      </c>
      <c r="CC193" s="67">
        <f t="shared" si="860"/>
        <v>69</v>
      </c>
      <c r="CD193" s="67">
        <f t="shared" si="860"/>
        <v>37</v>
      </c>
      <c r="CE193" s="67">
        <f t="shared" si="860"/>
        <v>-32</v>
      </c>
      <c r="CF193" s="67">
        <f t="shared" si="860"/>
        <v>34</v>
      </c>
      <c r="CG193" s="67">
        <f t="shared" si="860"/>
        <v>41</v>
      </c>
      <c r="CH193" s="68">
        <f t="shared" si="860"/>
        <v>35</v>
      </c>
      <c r="CI193" s="64" t="s">
        <v>54</v>
      </c>
      <c r="CJ193" s="27" t="str">
        <f>$D$2</f>
        <v>Austria</v>
      </c>
      <c r="CK193" s="80" t="str">
        <f>$D$3</f>
        <v>Styria</v>
      </c>
      <c r="CL193" s="80" t="str">
        <f>$D$4</f>
        <v>Hungary</v>
      </c>
      <c r="CM193" s="80" t="str">
        <f>$D$5</f>
        <v>Great Britain</v>
      </c>
      <c r="CN193" s="80" t="str">
        <f>$D$6</f>
        <v>70th Anniversary</v>
      </c>
      <c r="CO193" s="80" t="str">
        <f>$D$7</f>
        <v>Spain</v>
      </c>
      <c r="CP193" s="80" t="str">
        <f>$D$8</f>
        <v>Belgium</v>
      </c>
      <c r="CQ193" s="80" t="str">
        <f>$D$9</f>
        <v>Monza</v>
      </c>
      <c r="CR193" s="80" t="str">
        <f>$D$10</f>
        <v>Tuscany</v>
      </c>
      <c r="CS193" s="80" t="str">
        <f>$D$11</f>
        <v>Russia</v>
      </c>
      <c r="CT193" s="80" t="str">
        <f>$D$12</f>
        <v>Eifel</v>
      </c>
      <c r="CU193" s="80" t="str">
        <f>$D$13</f>
        <v>Portugal</v>
      </c>
      <c r="CV193" s="80" t="str">
        <f>$D$14</f>
        <v>Romagna</v>
      </c>
      <c r="CW193" s="80" t="str">
        <f>$D$15</f>
        <v>Turkey</v>
      </c>
      <c r="CX193" s="80" t="str">
        <f>$D$16</f>
        <v>Bahrain</v>
      </c>
      <c r="CY193" s="80" t="str">
        <f>$D$17</f>
        <v>Sakhir</v>
      </c>
      <c r="CZ193" s="74" t="str">
        <f>$D$18</f>
        <v>Abu Dhabi</v>
      </c>
    </row>
    <row r="194" spans="4:111" ht="16.149999999999999" thickBot="1" x14ac:dyDescent="0.55000000000000004">
      <c r="D194" s="139"/>
      <c r="E194" s="82" t="s">
        <v>70</v>
      </c>
      <c r="F194" s="73">
        <f>F193</f>
        <v>109</v>
      </c>
      <c r="G194" s="73">
        <f>SUM(F194+G193)</f>
        <v>293</v>
      </c>
      <c r="H194" s="73">
        <f t="shared" ref="H194" si="861">SUM(G194+H193)</f>
        <v>482</v>
      </c>
      <c r="I194" s="73">
        <f t="shared" ref="I194" si="862">SUM(H194+I193)</f>
        <v>607</v>
      </c>
      <c r="J194" s="73">
        <f t="shared" ref="J194" si="863">SUM(I194+J193)</f>
        <v>883</v>
      </c>
      <c r="K194" s="73">
        <f t="shared" ref="K194" si="864">SUM(J194+K193)</f>
        <v>1073</v>
      </c>
      <c r="L194" s="73">
        <f t="shared" ref="L194" si="865">SUM(K194+L193)</f>
        <v>1243</v>
      </c>
      <c r="M194" s="73">
        <f t="shared" ref="M194" si="866">SUM(L194+M193)</f>
        <v>1398</v>
      </c>
      <c r="N194" s="73">
        <f t="shared" ref="N194" si="867">SUM(M194+N193)</f>
        <v>1453</v>
      </c>
      <c r="O194" s="73">
        <f t="shared" ref="O194" si="868">SUM(N194+O193)</f>
        <v>1562</v>
      </c>
      <c r="P194" s="73">
        <f t="shared" ref="P194" si="869">SUM(O194+P193)</f>
        <v>1696</v>
      </c>
      <c r="Q194" s="73">
        <f t="shared" ref="Q194" si="870">SUM(P194+Q193)</f>
        <v>1839</v>
      </c>
      <c r="R194" s="73">
        <f t="shared" ref="R194" si="871">SUM(Q194+R193)</f>
        <v>1950</v>
      </c>
      <c r="S194" s="73">
        <f t="shared" ref="S194" si="872">SUM(R194+S193)</f>
        <v>2117</v>
      </c>
      <c r="T194" s="73">
        <f t="shared" ref="T194" si="873">SUM(S194+T193)</f>
        <v>2328</v>
      </c>
      <c r="U194" s="73">
        <f t="shared" ref="U194" si="874">SUM(T194+U193)</f>
        <v>2455</v>
      </c>
      <c r="V194" s="63">
        <f t="shared" ref="V194" si="875">SUM(U194+V193)</f>
        <v>2683</v>
      </c>
      <c r="AJ194" s="139"/>
      <c r="AK194" s="82" t="s">
        <v>70</v>
      </c>
      <c r="AL194" s="73">
        <f>AL193</f>
        <v>106</v>
      </c>
      <c r="AM194" s="73">
        <f>SUM(AL194+AM193)</f>
        <v>266</v>
      </c>
      <c r="AN194" s="73">
        <f t="shared" ref="AN194" si="876">SUM(AM194+AN193)</f>
        <v>414</v>
      </c>
      <c r="AO194" s="73">
        <f t="shared" ref="AO194" si="877">SUM(AN194+AO193)</f>
        <v>460</v>
      </c>
      <c r="AP194" s="73">
        <f t="shared" ref="AP194" si="878">SUM(AO194+AP193)</f>
        <v>554</v>
      </c>
      <c r="AQ194" s="73">
        <f t="shared" ref="AQ194" si="879">SUM(AP194+AQ193)</f>
        <v>715</v>
      </c>
      <c r="AR194" s="73">
        <f t="shared" ref="AR194" si="880">SUM(AQ194+AR193)</f>
        <v>817</v>
      </c>
      <c r="AS194" s="73">
        <f t="shared" ref="AS194" si="881">SUM(AR194+AS193)</f>
        <v>1022</v>
      </c>
      <c r="AT194" s="73">
        <f t="shared" ref="AT194" si="882">SUM(AS194+AT193)</f>
        <v>1060</v>
      </c>
      <c r="AU194" s="73">
        <f t="shared" ref="AU194" si="883">SUM(AT194+AU193)</f>
        <v>1107</v>
      </c>
      <c r="AV194" s="73">
        <f t="shared" ref="AV194" si="884">SUM(AU194+AV193)</f>
        <v>1297</v>
      </c>
      <c r="AW194" s="73">
        <f t="shared" ref="AW194" si="885">SUM(AV194+AW193)</f>
        <v>1417</v>
      </c>
      <c r="AX194" s="73">
        <f t="shared" ref="AX194" si="886">SUM(AW194+AX193)</f>
        <v>1557</v>
      </c>
      <c r="AY194" s="73">
        <f t="shared" ref="AY194" si="887">SUM(AX194+AY193)</f>
        <v>1739</v>
      </c>
      <c r="AZ194" s="73">
        <f t="shared" ref="AZ194" si="888">SUM(AY194+AZ193)</f>
        <v>1946</v>
      </c>
      <c r="BA194" s="73">
        <f t="shared" ref="BA194" si="889">SUM(AZ194+BA193)</f>
        <v>2154</v>
      </c>
      <c r="BB194" s="63">
        <f t="shared" ref="BB194" si="890">SUM(BA194+BB193)</f>
        <v>2310</v>
      </c>
      <c r="BP194" s="139"/>
      <c r="BQ194" s="82" t="s">
        <v>70</v>
      </c>
      <c r="BR194" s="73">
        <f>BR193</f>
        <v>44</v>
      </c>
      <c r="BS194" s="73">
        <f>SUM(BR194+BS193)</f>
        <v>121</v>
      </c>
      <c r="BT194" s="73">
        <f t="shared" ref="BT194" si="891">SUM(BS194+BT193)</f>
        <v>175</v>
      </c>
      <c r="BU194" s="73">
        <f t="shared" ref="BU194" si="892">SUM(BT194+BU193)</f>
        <v>217</v>
      </c>
      <c r="BV194" s="73">
        <f t="shared" ref="BV194" si="893">SUM(BU194+BV193)</f>
        <v>238</v>
      </c>
      <c r="BW194" s="73">
        <f t="shared" ref="BW194" si="894">SUM(BV194+BW193)</f>
        <v>282</v>
      </c>
      <c r="BX194" s="73">
        <f t="shared" ref="BX194" si="895">SUM(BW194+BX193)</f>
        <v>338</v>
      </c>
      <c r="BY194" s="73">
        <f t="shared" ref="BY194" si="896">SUM(BX194+BY193)</f>
        <v>396</v>
      </c>
      <c r="BZ194" s="73">
        <f t="shared" ref="BZ194" si="897">SUM(BY194+BZ193)</f>
        <v>410</v>
      </c>
      <c r="CA194" s="73">
        <f t="shared" ref="CA194" si="898">SUM(BZ194+CA193)</f>
        <v>516</v>
      </c>
      <c r="CB194" s="73">
        <f t="shared" ref="CB194" si="899">SUM(CA194+CB193)</f>
        <v>614</v>
      </c>
      <c r="CC194" s="73">
        <f t="shared" ref="CC194" si="900">SUM(CB194+CC193)</f>
        <v>683</v>
      </c>
      <c r="CD194" s="73">
        <f t="shared" ref="CD194" si="901">SUM(CC194+CD193)</f>
        <v>720</v>
      </c>
      <c r="CE194" s="73">
        <f t="shared" ref="CE194" si="902">SUM(CD194+CE193)</f>
        <v>688</v>
      </c>
      <c r="CF194" s="73">
        <f t="shared" ref="CF194" si="903">SUM(CE194+CF193)</f>
        <v>722</v>
      </c>
      <c r="CG194" s="73">
        <f t="shared" ref="CG194" si="904">SUM(CF194+CG193)</f>
        <v>763</v>
      </c>
      <c r="CH194" s="63">
        <f t="shared" ref="CH194" si="905">SUM(CG194+CH193)</f>
        <v>798</v>
      </c>
      <c r="CI194" s="108" t="str">
        <f>$D169</f>
        <v>Will Reckitt</v>
      </c>
      <c r="CJ194" s="106" t="s">
        <v>85</v>
      </c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8"/>
    </row>
    <row r="195" spans="4:111" ht="16.149999999999999" thickBot="1" x14ac:dyDescent="0.55000000000000004">
      <c r="D195" s="139"/>
      <c r="E195" s="74" t="s">
        <v>71</v>
      </c>
      <c r="F195" s="67">
        <f>SUM(F193/6)</f>
        <v>18.166666666666668</v>
      </c>
      <c r="G195" s="67">
        <f t="shared" ref="G195:V195" si="906">SUM(G193/6)</f>
        <v>30.666666666666668</v>
      </c>
      <c r="H195" s="67">
        <f t="shared" si="906"/>
        <v>31.5</v>
      </c>
      <c r="I195" s="67">
        <f t="shared" si="906"/>
        <v>20.833333333333332</v>
      </c>
      <c r="J195" s="67">
        <f t="shared" si="906"/>
        <v>46</v>
      </c>
      <c r="K195" s="67">
        <f t="shared" si="906"/>
        <v>31.666666666666668</v>
      </c>
      <c r="L195" s="67">
        <f t="shared" si="906"/>
        <v>28.333333333333332</v>
      </c>
      <c r="M195" s="67">
        <f t="shared" si="906"/>
        <v>25.833333333333332</v>
      </c>
      <c r="N195" s="67">
        <f t="shared" si="906"/>
        <v>9.1666666666666661</v>
      </c>
      <c r="O195" s="67">
        <f t="shared" si="906"/>
        <v>18.166666666666668</v>
      </c>
      <c r="P195" s="67">
        <f t="shared" si="906"/>
        <v>22.333333333333332</v>
      </c>
      <c r="Q195" s="67">
        <f t="shared" si="906"/>
        <v>23.833333333333332</v>
      </c>
      <c r="R195" s="67">
        <f t="shared" si="906"/>
        <v>18.5</v>
      </c>
      <c r="S195" s="67">
        <f t="shared" si="906"/>
        <v>27.833333333333332</v>
      </c>
      <c r="T195" s="67">
        <f t="shared" si="906"/>
        <v>35.166666666666664</v>
      </c>
      <c r="U195" s="67">
        <f t="shared" si="906"/>
        <v>21.166666666666668</v>
      </c>
      <c r="V195" s="68">
        <f t="shared" si="906"/>
        <v>38</v>
      </c>
      <c r="AJ195" s="139"/>
      <c r="AK195" s="74" t="s">
        <v>71</v>
      </c>
      <c r="AL195" s="67">
        <f>SUM(AL193/6)</f>
        <v>17.666666666666668</v>
      </c>
      <c r="AM195" s="67">
        <f t="shared" ref="AM195:BB195" si="907">SUM(AM193/6)</f>
        <v>26.666666666666668</v>
      </c>
      <c r="AN195" s="67">
        <f t="shared" si="907"/>
        <v>24.666666666666668</v>
      </c>
      <c r="AO195" s="67">
        <f t="shared" si="907"/>
        <v>7.666666666666667</v>
      </c>
      <c r="AP195" s="67">
        <f t="shared" si="907"/>
        <v>15.666666666666666</v>
      </c>
      <c r="AQ195" s="67">
        <f t="shared" si="907"/>
        <v>26.833333333333332</v>
      </c>
      <c r="AR195" s="67">
        <f t="shared" si="907"/>
        <v>17</v>
      </c>
      <c r="AS195" s="67">
        <f t="shared" si="907"/>
        <v>34.166666666666664</v>
      </c>
      <c r="AT195" s="67">
        <f t="shared" si="907"/>
        <v>6.333333333333333</v>
      </c>
      <c r="AU195" s="67">
        <f t="shared" si="907"/>
        <v>7.833333333333333</v>
      </c>
      <c r="AV195" s="67">
        <f t="shared" si="907"/>
        <v>31.666666666666668</v>
      </c>
      <c r="AW195" s="67">
        <f t="shared" si="907"/>
        <v>20</v>
      </c>
      <c r="AX195" s="67">
        <f t="shared" si="907"/>
        <v>23.333333333333332</v>
      </c>
      <c r="AY195" s="67">
        <f t="shared" si="907"/>
        <v>30.333333333333332</v>
      </c>
      <c r="AZ195" s="67">
        <f t="shared" si="907"/>
        <v>34.5</v>
      </c>
      <c r="BA195" s="67">
        <f t="shared" si="907"/>
        <v>34.666666666666664</v>
      </c>
      <c r="BB195" s="68">
        <f t="shared" si="907"/>
        <v>26</v>
      </c>
      <c r="BP195" s="139"/>
      <c r="BQ195" s="74" t="s">
        <v>71</v>
      </c>
      <c r="BR195" s="67">
        <f>SUM(BR193/6)</f>
        <v>7.333333333333333</v>
      </c>
      <c r="BS195" s="67">
        <f t="shared" ref="BS195:CH195" si="908">SUM(BS193/6)</f>
        <v>12.833333333333334</v>
      </c>
      <c r="BT195" s="67">
        <f t="shared" si="908"/>
        <v>9</v>
      </c>
      <c r="BU195" s="67">
        <f t="shared" si="908"/>
        <v>7</v>
      </c>
      <c r="BV195" s="67">
        <f t="shared" si="908"/>
        <v>3.5</v>
      </c>
      <c r="BW195" s="67">
        <f t="shared" si="908"/>
        <v>7.333333333333333</v>
      </c>
      <c r="BX195" s="67">
        <f t="shared" si="908"/>
        <v>9.3333333333333339</v>
      </c>
      <c r="BY195" s="67">
        <f t="shared" si="908"/>
        <v>9.6666666666666661</v>
      </c>
      <c r="BZ195" s="67">
        <f t="shared" si="908"/>
        <v>2.3333333333333335</v>
      </c>
      <c r="CA195" s="67">
        <f t="shared" si="908"/>
        <v>17.666666666666668</v>
      </c>
      <c r="CB195" s="67">
        <f t="shared" si="908"/>
        <v>16.333333333333332</v>
      </c>
      <c r="CC195" s="67">
        <f t="shared" si="908"/>
        <v>11.5</v>
      </c>
      <c r="CD195" s="67">
        <f t="shared" si="908"/>
        <v>6.166666666666667</v>
      </c>
      <c r="CE195" s="67">
        <f t="shared" si="908"/>
        <v>-5.333333333333333</v>
      </c>
      <c r="CF195" s="67">
        <f t="shared" si="908"/>
        <v>5.666666666666667</v>
      </c>
      <c r="CG195" s="67">
        <f t="shared" si="908"/>
        <v>6.833333333333333</v>
      </c>
      <c r="CH195" s="68">
        <f t="shared" si="908"/>
        <v>5.833333333333333</v>
      </c>
      <c r="CI195" s="109" t="s">
        <v>126</v>
      </c>
      <c r="CJ195" s="72">
        <f>AVERAGE(CJ197,CJ199,CJ201)</f>
        <v>86.333333333333329</v>
      </c>
      <c r="CK195" s="73">
        <f t="shared" ref="CK195:CZ195" si="909">AVERAGE(CK197,CK199,CK201)</f>
        <v>226.66666666666666</v>
      </c>
      <c r="CL195" s="73">
        <f t="shared" si="909"/>
        <v>357</v>
      </c>
      <c r="CM195" s="73">
        <f t="shared" si="909"/>
        <v>428</v>
      </c>
      <c r="CN195" s="73">
        <f t="shared" si="909"/>
        <v>558.33333333333337</v>
      </c>
      <c r="CO195" s="73">
        <f t="shared" si="909"/>
        <v>690</v>
      </c>
      <c r="CP195" s="73">
        <f t="shared" si="909"/>
        <v>799.33333333333337</v>
      </c>
      <c r="CQ195" s="73">
        <f t="shared" si="909"/>
        <v>938.66666666666663</v>
      </c>
      <c r="CR195" s="73">
        <f t="shared" si="909"/>
        <v>974.33333333333337</v>
      </c>
      <c r="CS195" s="73">
        <f t="shared" si="909"/>
        <v>1061.6666666666667</v>
      </c>
      <c r="CT195" s="73">
        <f t="shared" si="909"/>
        <v>1202.3333333333333</v>
      </c>
      <c r="CU195" s="73">
        <f t="shared" si="909"/>
        <v>1313</v>
      </c>
      <c r="CV195" s="73">
        <f t="shared" si="909"/>
        <v>1409</v>
      </c>
      <c r="CW195" s="73">
        <f t="shared" si="909"/>
        <v>1514.6666666666667</v>
      </c>
      <c r="CX195" s="73">
        <f t="shared" si="909"/>
        <v>1665.3333333333333</v>
      </c>
      <c r="CY195" s="73">
        <f t="shared" si="909"/>
        <v>1790.6666666666667</v>
      </c>
      <c r="CZ195" s="63">
        <f t="shared" si="909"/>
        <v>1930.3333333333333</v>
      </c>
    </row>
    <row r="196" spans="4:111" ht="15.75" x14ac:dyDescent="0.5">
      <c r="D196" s="139"/>
      <c r="E196" s="81" t="s">
        <v>72</v>
      </c>
      <c r="F196" s="26">
        <f>SUM(F194/1)</f>
        <v>109</v>
      </c>
      <c r="G196" s="26">
        <f>SUM(G194/2)</f>
        <v>146.5</v>
      </c>
      <c r="H196" s="26">
        <f>SUM(H194/3)</f>
        <v>160.66666666666666</v>
      </c>
      <c r="I196" s="26">
        <f>SUM(I194/4)</f>
        <v>151.75</v>
      </c>
      <c r="J196" s="26">
        <f>SUM(J194/5)</f>
        <v>176.6</v>
      </c>
      <c r="K196" s="26">
        <f>SUM(K194/6)</f>
        <v>178.83333333333334</v>
      </c>
      <c r="L196" s="26">
        <f>SUM(L194/7)</f>
        <v>177.57142857142858</v>
      </c>
      <c r="M196" s="26">
        <f>SUM(M194/8)</f>
        <v>174.75</v>
      </c>
      <c r="N196" s="26">
        <f>SUM(N194/9)</f>
        <v>161.44444444444446</v>
      </c>
      <c r="O196" s="26">
        <f>SUM(O194/10)</f>
        <v>156.19999999999999</v>
      </c>
      <c r="P196" s="26">
        <f>SUM(P194/11)</f>
        <v>154.18181818181819</v>
      </c>
      <c r="Q196" s="26">
        <f>SUM(Q194/12)</f>
        <v>153.25</v>
      </c>
      <c r="R196" s="26">
        <f>SUM(R194/13)</f>
        <v>150</v>
      </c>
      <c r="S196" s="26">
        <f>SUM(S194/14)</f>
        <v>151.21428571428572</v>
      </c>
      <c r="T196" s="26">
        <f>SUM(T194/15)</f>
        <v>155.19999999999999</v>
      </c>
      <c r="U196" s="26">
        <f>SUM(U194/16)</f>
        <v>153.4375</v>
      </c>
      <c r="V196" s="29">
        <f>SUM(V194/17)</f>
        <v>157.8235294117647</v>
      </c>
      <c r="AJ196" s="139"/>
      <c r="AK196" s="81" t="s">
        <v>72</v>
      </c>
      <c r="AL196" s="26">
        <f>SUM(AL194/1)</f>
        <v>106</v>
      </c>
      <c r="AM196" s="26">
        <f>SUM(AM194/2)</f>
        <v>133</v>
      </c>
      <c r="AN196" s="26">
        <f>SUM(AN194/3)</f>
        <v>138</v>
      </c>
      <c r="AO196" s="26">
        <f>SUM(AO194/4)</f>
        <v>115</v>
      </c>
      <c r="AP196" s="26">
        <f>SUM(AP194/5)</f>
        <v>110.8</v>
      </c>
      <c r="AQ196" s="26">
        <f>SUM(AQ194/6)</f>
        <v>119.16666666666667</v>
      </c>
      <c r="AR196" s="26">
        <f>SUM(AR194/7)</f>
        <v>116.71428571428571</v>
      </c>
      <c r="AS196" s="26">
        <f>SUM(AS194/8)</f>
        <v>127.75</v>
      </c>
      <c r="AT196" s="26">
        <f>SUM(AT194/9)</f>
        <v>117.77777777777777</v>
      </c>
      <c r="AU196" s="26">
        <f>SUM(AU194/10)</f>
        <v>110.7</v>
      </c>
      <c r="AV196" s="26">
        <f>SUM(AV194/11)</f>
        <v>117.90909090909091</v>
      </c>
      <c r="AW196" s="26">
        <f>SUM(AW194/12)</f>
        <v>118.08333333333333</v>
      </c>
      <c r="AX196" s="26">
        <f>SUM(AX194/13)</f>
        <v>119.76923076923077</v>
      </c>
      <c r="AY196" s="26">
        <f>SUM(AY194/14)</f>
        <v>124.21428571428571</v>
      </c>
      <c r="AZ196" s="26">
        <f>SUM(AZ194/15)</f>
        <v>129.73333333333332</v>
      </c>
      <c r="BA196" s="26">
        <f>SUM(BA194/16)</f>
        <v>134.625</v>
      </c>
      <c r="BB196" s="29">
        <f>SUM(BB194/17)</f>
        <v>135.88235294117646</v>
      </c>
      <c r="BP196" s="139"/>
      <c r="BQ196" s="81" t="s">
        <v>72</v>
      </c>
      <c r="BR196" s="26">
        <f>SUM(BR194/1)</f>
        <v>44</v>
      </c>
      <c r="BS196" s="26">
        <f>SUM(BS194/2)</f>
        <v>60.5</v>
      </c>
      <c r="BT196" s="26">
        <f>SUM(BT194/3)</f>
        <v>58.333333333333336</v>
      </c>
      <c r="BU196" s="26">
        <f>SUM(BU194/4)</f>
        <v>54.25</v>
      </c>
      <c r="BV196" s="26">
        <f>SUM(BV194/5)</f>
        <v>47.6</v>
      </c>
      <c r="BW196" s="26">
        <f>SUM(BW194/6)</f>
        <v>47</v>
      </c>
      <c r="BX196" s="26">
        <f>SUM(BX194/7)</f>
        <v>48.285714285714285</v>
      </c>
      <c r="BY196" s="26">
        <f>SUM(BY194/8)</f>
        <v>49.5</v>
      </c>
      <c r="BZ196" s="26">
        <f>SUM(BZ194/9)</f>
        <v>45.555555555555557</v>
      </c>
      <c r="CA196" s="26">
        <f>SUM(CA194/10)</f>
        <v>51.6</v>
      </c>
      <c r="CB196" s="26">
        <f>SUM(CB194/11)</f>
        <v>55.81818181818182</v>
      </c>
      <c r="CC196" s="26">
        <f>SUM(CC194/12)</f>
        <v>56.916666666666664</v>
      </c>
      <c r="CD196" s="26">
        <f>SUM(CD194/13)</f>
        <v>55.384615384615387</v>
      </c>
      <c r="CE196" s="26">
        <f>SUM(CE194/14)</f>
        <v>49.142857142857146</v>
      </c>
      <c r="CF196" s="26">
        <f>SUM(CF194/15)</f>
        <v>48.133333333333333</v>
      </c>
      <c r="CG196" s="26">
        <f>SUM(CG194/16)</f>
        <v>47.6875</v>
      </c>
      <c r="CH196" s="29">
        <f>SUM(CH194/17)</f>
        <v>46.941176470588232</v>
      </c>
      <c r="CI196" s="92" t="s">
        <v>57</v>
      </c>
      <c r="CJ196" s="110" t="s">
        <v>80</v>
      </c>
      <c r="CK196" s="76"/>
      <c r="CL196" s="76"/>
      <c r="CM196" s="76"/>
      <c r="CN196" s="76"/>
      <c r="CO196" s="76"/>
      <c r="CP196" s="76"/>
      <c r="CQ196" s="76"/>
      <c r="CR196" s="76"/>
      <c r="CS196" s="76"/>
      <c r="CT196" s="76"/>
      <c r="CU196" s="76"/>
      <c r="CV196" s="76"/>
      <c r="CW196" s="76"/>
      <c r="CX196" s="76"/>
      <c r="CY196" s="76"/>
      <c r="CZ196" s="29"/>
    </row>
    <row r="197" spans="4:111" ht="16.149999999999999" thickBot="1" x14ac:dyDescent="0.55000000000000004">
      <c r="D197" s="139"/>
      <c r="E197" s="82" t="s">
        <v>73</v>
      </c>
      <c r="F197" s="73">
        <f t="shared" ref="F197:V197" si="910">SUM(F170,F173,F176,F179,F182, F188,F190)/5</f>
        <v>8.6</v>
      </c>
      <c r="G197" s="73">
        <f t="shared" si="910"/>
        <v>22.4</v>
      </c>
      <c r="H197" s="73">
        <f t="shared" si="910"/>
        <v>21.8</v>
      </c>
      <c r="I197" s="73">
        <f t="shared" si="910"/>
        <v>23.6</v>
      </c>
      <c r="J197" s="73">
        <f t="shared" si="910"/>
        <v>41</v>
      </c>
      <c r="K197" s="73">
        <f t="shared" si="910"/>
        <v>31.4</v>
      </c>
      <c r="L197" s="73">
        <f t="shared" si="910"/>
        <v>28.6</v>
      </c>
      <c r="M197" s="73">
        <f t="shared" si="910"/>
        <v>26.4</v>
      </c>
      <c r="N197" s="73">
        <f t="shared" si="910"/>
        <v>7</v>
      </c>
      <c r="O197" s="73">
        <f t="shared" si="910"/>
        <v>16.8</v>
      </c>
      <c r="P197" s="73">
        <f t="shared" si="910"/>
        <v>18.399999999999999</v>
      </c>
      <c r="Q197" s="73">
        <f t="shared" si="910"/>
        <v>24.2</v>
      </c>
      <c r="R197" s="73">
        <f t="shared" si="910"/>
        <v>16</v>
      </c>
      <c r="S197" s="73">
        <f t="shared" si="910"/>
        <v>33.200000000000003</v>
      </c>
      <c r="T197" s="73">
        <f t="shared" si="910"/>
        <v>38.4</v>
      </c>
      <c r="U197" s="73">
        <f t="shared" si="910"/>
        <v>14.8</v>
      </c>
      <c r="V197" s="63">
        <f t="shared" si="910"/>
        <v>33.4</v>
      </c>
      <c r="AJ197" s="139"/>
      <c r="AK197" s="82" t="s">
        <v>73</v>
      </c>
      <c r="AL197" s="73">
        <f t="shared" ref="AL197:BB197" si="911">SUM(AL170,AL173,AL176,AL179,AL182, AL188,AL190)/5</f>
        <v>16.8</v>
      </c>
      <c r="AM197" s="73">
        <f t="shared" si="911"/>
        <v>24.2</v>
      </c>
      <c r="AN197" s="73">
        <f t="shared" si="911"/>
        <v>20.8</v>
      </c>
      <c r="AO197" s="73">
        <f t="shared" si="911"/>
        <v>7.8</v>
      </c>
      <c r="AP197" s="73">
        <f t="shared" si="911"/>
        <v>13.4</v>
      </c>
      <c r="AQ197" s="73">
        <f t="shared" si="911"/>
        <v>23.6</v>
      </c>
      <c r="AR197" s="73">
        <f t="shared" si="911"/>
        <v>15</v>
      </c>
      <c r="AS197" s="73">
        <f t="shared" si="911"/>
        <v>38.4</v>
      </c>
      <c r="AT197" s="73">
        <f t="shared" si="911"/>
        <v>3.6</v>
      </c>
      <c r="AU197" s="73">
        <f t="shared" si="911"/>
        <v>4.4000000000000004</v>
      </c>
      <c r="AV197" s="73">
        <f t="shared" si="911"/>
        <v>31.6</v>
      </c>
      <c r="AW197" s="73">
        <f t="shared" si="911"/>
        <v>20</v>
      </c>
      <c r="AX197" s="73">
        <f t="shared" si="911"/>
        <v>22.2</v>
      </c>
      <c r="AY197" s="73">
        <f t="shared" si="911"/>
        <v>28.4</v>
      </c>
      <c r="AZ197" s="73">
        <f t="shared" si="911"/>
        <v>29.2</v>
      </c>
      <c r="BA197" s="73">
        <f t="shared" si="911"/>
        <v>33.4</v>
      </c>
      <c r="BB197" s="63">
        <f t="shared" si="911"/>
        <v>21.6</v>
      </c>
      <c r="BP197" s="139"/>
      <c r="BQ197" s="82" t="s">
        <v>73</v>
      </c>
      <c r="BR197" s="73">
        <f t="shared" ref="BR197:CH197" si="912">SUM(BR170,BR173,BR176,BR179,BR182, BR188,BR190)/5</f>
        <v>5.8</v>
      </c>
      <c r="BS197" s="73">
        <f t="shared" si="912"/>
        <v>10.6</v>
      </c>
      <c r="BT197" s="73">
        <f t="shared" si="912"/>
        <v>7.8</v>
      </c>
      <c r="BU197" s="73">
        <f t="shared" si="912"/>
        <v>7.4</v>
      </c>
      <c r="BV197" s="73">
        <f t="shared" si="912"/>
        <v>4</v>
      </c>
      <c r="BW197" s="73">
        <f t="shared" si="912"/>
        <v>8</v>
      </c>
      <c r="BX197" s="73">
        <f t="shared" si="912"/>
        <v>8.4</v>
      </c>
      <c r="BY197" s="73">
        <f t="shared" si="912"/>
        <v>9.1999999999999993</v>
      </c>
      <c r="BZ197" s="73">
        <f t="shared" si="912"/>
        <v>0.8</v>
      </c>
      <c r="CA197" s="73">
        <f t="shared" si="912"/>
        <v>15.6</v>
      </c>
      <c r="CB197" s="73">
        <f t="shared" si="912"/>
        <v>15.4</v>
      </c>
      <c r="CC197" s="73">
        <f t="shared" si="912"/>
        <v>11.4</v>
      </c>
      <c r="CD197" s="73">
        <f t="shared" si="912"/>
        <v>6</v>
      </c>
      <c r="CE197" s="73">
        <f t="shared" si="912"/>
        <v>-6.2</v>
      </c>
      <c r="CF197" s="73">
        <f t="shared" si="912"/>
        <v>5.8</v>
      </c>
      <c r="CG197" s="73">
        <f t="shared" si="912"/>
        <v>6.2</v>
      </c>
      <c r="CH197" s="63">
        <f t="shared" si="912"/>
        <v>5.8</v>
      </c>
      <c r="CI197" s="94" t="str">
        <f>$D171</f>
        <v>What Would Maldonado?</v>
      </c>
      <c r="CJ197" s="72">
        <f>F194</f>
        <v>109</v>
      </c>
      <c r="CK197" s="73">
        <f t="shared" ref="CK197" si="913">G194</f>
        <v>293</v>
      </c>
      <c r="CL197" s="73">
        <f t="shared" ref="CL197" si="914">H194</f>
        <v>482</v>
      </c>
      <c r="CM197" s="73">
        <f t="shared" ref="CM197" si="915">I194</f>
        <v>607</v>
      </c>
      <c r="CN197" s="73">
        <f t="shared" ref="CN197" si="916">J194</f>
        <v>883</v>
      </c>
      <c r="CO197" s="73">
        <f t="shared" ref="CO197" si="917">K194</f>
        <v>1073</v>
      </c>
      <c r="CP197" s="73">
        <f t="shared" ref="CP197" si="918">L194</f>
        <v>1243</v>
      </c>
      <c r="CQ197" s="73">
        <f t="shared" ref="CQ197" si="919">M194</f>
        <v>1398</v>
      </c>
      <c r="CR197" s="73">
        <f t="shared" ref="CR197" si="920">N194</f>
        <v>1453</v>
      </c>
      <c r="CS197" s="73">
        <f t="shared" ref="CS197" si="921">O194</f>
        <v>1562</v>
      </c>
      <c r="CT197" s="73">
        <f t="shared" ref="CT197" si="922">P194</f>
        <v>1696</v>
      </c>
      <c r="CU197" s="73">
        <f t="shared" ref="CU197" si="923">Q194</f>
        <v>1839</v>
      </c>
      <c r="CV197" s="73">
        <f t="shared" ref="CV197" si="924">R194</f>
        <v>1950</v>
      </c>
      <c r="CW197" s="73">
        <f t="shared" ref="CW197" si="925">S194</f>
        <v>2117</v>
      </c>
      <c r="CX197" s="73">
        <f t="shared" ref="CX197" si="926">T194</f>
        <v>2328</v>
      </c>
      <c r="CY197" s="73">
        <f t="shared" ref="CY197" si="927">U194</f>
        <v>2455</v>
      </c>
      <c r="CZ197" s="63">
        <f t="shared" ref="CZ197" si="928">V194</f>
        <v>2683</v>
      </c>
    </row>
    <row r="198" spans="4:111" ht="15.75" x14ac:dyDescent="0.5">
      <c r="D198" s="139"/>
      <c r="E198" s="74" t="s">
        <v>74</v>
      </c>
      <c r="F198" s="66">
        <f>SUM(F171,F174,F177,F180,F183,F186)</f>
        <v>96.9</v>
      </c>
      <c r="G198" s="67">
        <f t="shared" ref="G198:V198" si="929">SUM(G171,G174,G177,G180,G183,G186)</f>
        <v>73.800000000000011</v>
      </c>
      <c r="H198" s="67">
        <f t="shared" si="929"/>
        <v>68.100000000000009</v>
      </c>
      <c r="I198" s="67">
        <f t="shared" si="929"/>
        <v>80</v>
      </c>
      <c r="J198" s="67">
        <f t="shared" si="929"/>
        <v>100.80000000000001</v>
      </c>
      <c r="K198" s="67">
        <f t="shared" si="929"/>
        <v>90.600000000000009</v>
      </c>
      <c r="L198" s="67">
        <f t="shared" si="929"/>
        <v>103.6</v>
      </c>
      <c r="M198" s="67">
        <f t="shared" si="929"/>
        <v>103.10000000000001</v>
      </c>
      <c r="N198" s="67">
        <f t="shared" si="929"/>
        <v>102.8</v>
      </c>
      <c r="O198" s="67">
        <f t="shared" si="929"/>
        <v>104.3</v>
      </c>
      <c r="P198" s="67">
        <f t="shared" si="929"/>
        <v>98.600000000000009</v>
      </c>
      <c r="Q198" s="67">
        <f t="shared" si="929"/>
        <v>103.9</v>
      </c>
      <c r="R198" s="67">
        <f t="shared" si="929"/>
        <v>103.8</v>
      </c>
      <c r="S198" s="67">
        <f t="shared" si="929"/>
        <v>104.00000000000001</v>
      </c>
      <c r="T198" s="67">
        <f t="shared" si="929"/>
        <v>104.10000000000001</v>
      </c>
      <c r="U198" s="67">
        <f t="shared" si="929"/>
        <v>104.1</v>
      </c>
      <c r="V198" s="68">
        <f t="shared" si="929"/>
        <v>104.1</v>
      </c>
      <c r="AJ198" s="139"/>
      <c r="AK198" s="74" t="s">
        <v>74</v>
      </c>
      <c r="AL198" s="66">
        <f>SUM(AL171,AL174,AL177,AL180,AL183,AL186)</f>
        <v>68.399999999999991</v>
      </c>
      <c r="AM198" s="67">
        <f t="shared" ref="AM198:BB198" si="930">SUM(AM171,AM174,AM177,AM180,AM183,AM186)</f>
        <v>35.9</v>
      </c>
      <c r="AN198" s="67">
        <f t="shared" si="930"/>
        <v>36.299999999999997</v>
      </c>
      <c r="AO198" s="67">
        <f t="shared" si="930"/>
        <v>36.4</v>
      </c>
      <c r="AP198" s="67">
        <f t="shared" si="930"/>
        <v>73.2</v>
      </c>
      <c r="AQ198" s="67">
        <f t="shared" si="930"/>
        <v>47.1</v>
      </c>
      <c r="AR198" s="67">
        <f t="shared" si="930"/>
        <v>73.7</v>
      </c>
      <c r="AS198" s="67">
        <f t="shared" si="930"/>
        <v>76.899999999999991</v>
      </c>
      <c r="AT198" s="67">
        <f t="shared" si="930"/>
        <v>74.600000000000009</v>
      </c>
      <c r="AU198" s="67">
        <f t="shared" si="930"/>
        <v>74.600000000000009</v>
      </c>
      <c r="AV198" s="67">
        <f t="shared" si="930"/>
        <v>75.600000000000009</v>
      </c>
      <c r="AW198" s="67">
        <f t="shared" si="930"/>
        <v>79</v>
      </c>
      <c r="AX198" s="67">
        <f t="shared" si="930"/>
        <v>78.899999999999991</v>
      </c>
      <c r="AY198" s="67">
        <f t="shared" si="930"/>
        <v>79</v>
      </c>
      <c r="AZ198" s="67">
        <f t="shared" si="930"/>
        <v>79.100000000000009</v>
      </c>
      <c r="BA198" s="67">
        <f t="shared" si="930"/>
        <v>79.100000000000009</v>
      </c>
      <c r="BB198" s="68">
        <f t="shared" si="930"/>
        <v>76.3</v>
      </c>
      <c r="BP198" s="139"/>
      <c r="BQ198" s="74" t="s">
        <v>74</v>
      </c>
      <c r="BR198" s="66">
        <f>SUM(BR171,BR174,BR177,BR180,BR183,BR186)</f>
        <v>47.400000000000006</v>
      </c>
      <c r="BS198" s="67">
        <f t="shared" ref="BS198:CH198" si="931">SUM(BS171,BS174,BS177,BS180,BS183,BS186)</f>
        <v>0</v>
      </c>
      <c r="BT198" s="67">
        <f t="shared" si="931"/>
        <v>5.9</v>
      </c>
      <c r="BU198" s="67">
        <f t="shared" si="931"/>
        <v>5.9</v>
      </c>
      <c r="BV198" s="67">
        <f t="shared" si="931"/>
        <v>46.3</v>
      </c>
      <c r="BW198" s="67">
        <f t="shared" si="931"/>
        <v>0</v>
      </c>
      <c r="BX198" s="67">
        <f t="shared" si="931"/>
        <v>46.4</v>
      </c>
      <c r="BY198" s="67">
        <f t="shared" si="931"/>
        <v>46.4</v>
      </c>
      <c r="BZ198" s="67">
        <f t="shared" si="931"/>
        <v>46.099999999999994</v>
      </c>
      <c r="CA198" s="67">
        <f t="shared" si="931"/>
        <v>46.099999999999994</v>
      </c>
      <c r="CB198" s="67">
        <f t="shared" si="931"/>
        <v>45.999999999999993</v>
      </c>
      <c r="CC198" s="67">
        <f t="shared" si="931"/>
        <v>46.099999999999994</v>
      </c>
      <c r="CD198" s="67">
        <f t="shared" si="931"/>
        <v>46</v>
      </c>
      <c r="CE198" s="67">
        <f t="shared" si="931"/>
        <v>46</v>
      </c>
      <c r="CF198" s="67">
        <f t="shared" si="931"/>
        <v>46</v>
      </c>
      <c r="CG198" s="67">
        <f t="shared" si="931"/>
        <v>46</v>
      </c>
      <c r="CH198" s="68">
        <f t="shared" si="931"/>
        <v>45.9</v>
      </c>
      <c r="CI198" s="92" t="s">
        <v>57</v>
      </c>
      <c r="CJ198" s="107" t="s">
        <v>80</v>
      </c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8"/>
    </row>
    <row r="199" spans="4:111" ht="16.149999999999999" thickBot="1" x14ac:dyDescent="0.55000000000000004">
      <c r="D199" s="139"/>
      <c r="E199" s="82" t="s">
        <v>75</v>
      </c>
      <c r="F199" s="72">
        <f>F198</f>
        <v>96.9</v>
      </c>
      <c r="G199" s="73">
        <f>SUM(G198,F199)</f>
        <v>170.70000000000002</v>
      </c>
      <c r="H199" s="73">
        <f t="shared" ref="H199" si="932">H198</f>
        <v>68.100000000000009</v>
      </c>
      <c r="I199" s="73">
        <f t="shared" ref="I199" si="933">SUM(I198,H199)</f>
        <v>148.10000000000002</v>
      </c>
      <c r="J199" s="73">
        <f t="shared" ref="J199" si="934">J198</f>
        <v>100.80000000000001</v>
      </c>
      <c r="K199" s="73">
        <f t="shared" ref="K199" si="935">SUM(K198,J199)</f>
        <v>191.40000000000003</v>
      </c>
      <c r="L199" s="73">
        <f t="shared" ref="L199" si="936">L198</f>
        <v>103.6</v>
      </c>
      <c r="M199" s="73">
        <f t="shared" ref="M199" si="937">SUM(M198,L199)</f>
        <v>206.7</v>
      </c>
      <c r="N199" s="73">
        <f t="shared" ref="N199" si="938">N198</f>
        <v>102.8</v>
      </c>
      <c r="O199" s="73">
        <f t="shared" ref="O199" si="939">SUM(O198,N199)</f>
        <v>207.1</v>
      </c>
      <c r="P199" s="73">
        <f t="shared" ref="P199" si="940">P198</f>
        <v>98.600000000000009</v>
      </c>
      <c r="Q199" s="73">
        <f t="shared" ref="Q199" si="941">SUM(Q198,P199)</f>
        <v>202.5</v>
      </c>
      <c r="R199" s="73">
        <f t="shared" ref="R199" si="942">R198</f>
        <v>103.8</v>
      </c>
      <c r="S199" s="73">
        <f t="shared" ref="S199" si="943">SUM(S198,R199)</f>
        <v>207.8</v>
      </c>
      <c r="T199" s="73">
        <f t="shared" ref="T199" si="944">T198</f>
        <v>104.10000000000001</v>
      </c>
      <c r="U199" s="73">
        <f t="shared" ref="U199" si="945">SUM(U198,T199)</f>
        <v>208.2</v>
      </c>
      <c r="V199" s="63">
        <f t="shared" ref="V199" si="946">V198</f>
        <v>104.1</v>
      </c>
      <c r="AJ199" s="139"/>
      <c r="AK199" s="82" t="s">
        <v>75</v>
      </c>
      <c r="AL199" s="72">
        <f>AL198</f>
        <v>68.399999999999991</v>
      </c>
      <c r="AM199" s="73">
        <f>SUM(AM198,AL199)</f>
        <v>104.29999999999998</v>
      </c>
      <c r="AN199" s="73">
        <f t="shared" ref="AN199" si="947">AN198</f>
        <v>36.299999999999997</v>
      </c>
      <c r="AO199" s="73">
        <f t="shared" ref="AO199" si="948">SUM(AO198,AN199)</f>
        <v>72.699999999999989</v>
      </c>
      <c r="AP199" s="73">
        <f t="shared" ref="AP199" si="949">AP198</f>
        <v>73.2</v>
      </c>
      <c r="AQ199" s="73">
        <f t="shared" ref="AQ199" si="950">SUM(AQ198,AP199)</f>
        <v>120.30000000000001</v>
      </c>
      <c r="AR199" s="73">
        <f t="shared" ref="AR199" si="951">AR198</f>
        <v>73.7</v>
      </c>
      <c r="AS199" s="73">
        <f t="shared" ref="AS199" si="952">SUM(AS198,AR199)</f>
        <v>150.6</v>
      </c>
      <c r="AT199" s="73">
        <f t="shared" ref="AT199" si="953">AT198</f>
        <v>74.600000000000009</v>
      </c>
      <c r="AU199" s="73">
        <f t="shared" ref="AU199" si="954">SUM(AU198,AT199)</f>
        <v>149.20000000000002</v>
      </c>
      <c r="AV199" s="73">
        <f t="shared" ref="AV199" si="955">AV198</f>
        <v>75.600000000000009</v>
      </c>
      <c r="AW199" s="73">
        <f t="shared" ref="AW199" si="956">SUM(AW198,AV199)</f>
        <v>154.60000000000002</v>
      </c>
      <c r="AX199" s="73">
        <f t="shared" ref="AX199" si="957">AX198</f>
        <v>78.899999999999991</v>
      </c>
      <c r="AY199" s="73">
        <f t="shared" ref="AY199" si="958">SUM(AY198,AX199)</f>
        <v>157.89999999999998</v>
      </c>
      <c r="AZ199" s="73">
        <f t="shared" ref="AZ199" si="959">AZ198</f>
        <v>79.100000000000009</v>
      </c>
      <c r="BA199" s="73">
        <f t="shared" ref="BA199" si="960">SUM(BA198,AZ199)</f>
        <v>158.20000000000002</v>
      </c>
      <c r="BB199" s="63">
        <f t="shared" ref="BB199" si="961">BB198</f>
        <v>76.3</v>
      </c>
      <c r="BP199" s="139"/>
      <c r="BQ199" s="82" t="s">
        <v>75</v>
      </c>
      <c r="BR199" s="72">
        <f>BR198</f>
        <v>47.400000000000006</v>
      </c>
      <c r="BS199" s="73">
        <f>SUM(BS198,BR199)</f>
        <v>47.400000000000006</v>
      </c>
      <c r="BT199" s="73">
        <f t="shared" ref="BT199" si="962">BT198</f>
        <v>5.9</v>
      </c>
      <c r="BU199" s="73">
        <f t="shared" ref="BU199" si="963">SUM(BU198,BT199)</f>
        <v>11.8</v>
      </c>
      <c r="BV199" s="73">
        <f t="shared" ref="BV199" si="964">BV198</f>
        <v>46.3</v>
      </c>
      <c r="BW199" s="73">
        <f t="shared" ref="BW199" si="965">SUM(BW198,BV199)</f>
        <v>46.3</v>
      </c>
      <c r="BX199" s="73">
        <f t="shared" ref="BX199" si="966">BX198</f>
        <v>46.4</v>
      </c>
      <c r="BY199" s="73">
        <f t="shared" ref="BY199" si="967">SUM(BY198,BX199)</f>
        <v>92.8</v>
      </c>
      <c r="BZ199" s="73">
        <f t="shared" ref="BZ199" si="968">BZ198</f>
        <v>46.099999999999994</v>
      </c>
      <c r="CA199" s="73">
        <f t="shared" ref="CA199" si="969">SUM(CA198,BZ199)</f>
        <v>92.199999999999989</v>
      </c>
      <c r="CB199" s="73">
        <f t="shared" ref="CB199" si="970">CB198</f>
        <v>45.999999999999993</v>
      </c>
      <c r="CC199" s="73">
        <f t="shared" ref="CC199" si="971">SUM(CC198,CB199)</f>
        <v>92.1</v>
      </c>
      <c r="CD199" s="73">
        <f t="shared" ref="CD199" si="972">CD198</f>
        <v>46</v>
      </c>
      <c r="CE199" s="73">
        <f t="shared" ref="CE199" si="973">SUM(CE198,CD199)</f>
        <v>92</v>
      </c>
      <c r="CF199" s="73">
        <f t="shared" ref="CF199" si="974">CF198</f>
        <v>46</v>
      </c>
      <c r="CG199" s="73">
        <f t="shared" ref="CG199" si="975">SUM(CG198,CF199)</f>
        <v>92</v>
      </c>
      <c r="CH199" s="63">
        <f t="shared" ref="CH199" si="976">CH198</f>
        <v>45.9</v>
      </c>
      <c r="CI199" s="94" t="str">
        <f>$AJ171</f>
        <v>Perezzing My Buttons</v>
      </c>
      <c r="CJ199" s="72">
        <f>AL194</f>
        <v>106</v>
      </c>
      <c r="CK199" s="73">
        <f t="shared" ref="CK199" si="977">AM194</f>
        <v>266</v>
      </c>
      <c r="CL199" s="73">
        <f t="shared" ref="CL199" si="978">AN194</f>
        <v>414</v>
      </c>
      <c r="CM199" s="73">
        <f t="shared" ref="CM199" si="979">AO194</f>
        <v>460</v>
      </c>
      <c r="CN199" s="73">
        <f t="shared" ref="CN199" si="980">AP194</f>
        <v>554</v>
      </c>
      <c r="CO199" s="73">
        <f t="shared" ref="CO199" si="981">AQ194</f>
        <v>715</v>
      </c>
      <c r="CP199" s="73">
        <f t="shared" ref="CP199" si="982">AR194</f>
        <v>817</v>
      </c>
      <c r="CQ199" s="73">
        <f t="shared" ref="CQ199" si="983">AS194</f>
        <v>1022</v>
      </c>
      <c r="CR199" s="73">
        <f t="shared" ref="CR199" si="984">AT194</f>
        <v>1060</v>
      </c>
      <c r="CS199" s="73">
        <f t="shared" ref="CS199" si="985">AU194</f>
        <v>1107</v>
      </c>
      <c r="CT199" s="73">
        <f t="shared" ref="CT199" si="986">AV194</f>
        <v>1297</v>
      </c>
      <c r="CU199" s="73">
        <f t="shared" ref="CU199" si="987">AW194</f>
        <v>1417</v>
      </c>
      <c r="CV199" s="73">
        <f t="shared" ref="CV199" si="988">AX194</f>
        <v>1557</v>
      </c>
      <c r="CW199" s="73">
        <f t="shared" ref="CW199" si="989">AY194</f>
        <v>1739</v>
      </c>
      <c r="CX199" s="73">
        <f t="shared" ref="CX199" si="990">AZ194</f>
        <v>1946</v>
      </c>
      <c r="CY199" s="73">
        <f t="shared" ref="CY199" si="991">BA194</f>
        <v>2154</v>
      </c>
      <c r="CZ199" s="63">
        <f t="shared" ref="CZ199" si="992">BB194</f>
        <v>2310</v>
      </c>
    </row>
    <row r="200" spans="4:111" ht="15.75" x14ac:dyDescent="0.5">
      <c r="D200" s="139"/>
      <c r="E200" s="74" t="s">
        <v>76</v>
      </c>
      <c r="F200" s="66">
        <f>SUM(F198/6)</f>
        <v>16.150000000000002</v>
      </c>
      <c r="G200" s="67">
        <f t="shared" ref="G200:V200" si="993">SUM(G198/6)</f>
        <v>12.300000000000002</v>
      </c>
      <c r="H200" s="67">
        <f t="shared" si="993"/>
        <v>11.350000000000001</v>
      </c>
      <c r="I200" s="67">
        <f t="shared" si="993"/>
        <v>13.333333333333334</v>
      </c>
      <c r="J200" s="67">
        <f t="shared" si="993"/>
        <v>16.8</v>
      </c>
      <c r="K200" s="67">
        <f t="shared" si="993"/>
        <v>15.100000000000001</v>
      </c>
      <c r="L200" s="67">
        <f t="shared" si="993"/>
        <v>17.266666666666666</v>
      </c>
      <c r="M200" s="67">
        <f t="shared" si="993"/>
        <v>17.183333333333334</v>
      </c>
      <c r="N200" s="67">
        <f t="shared" si="993"/>
        <v>17.133333333333333</v>
      </c>
      <c r="O200" s="67">
        <f t="shared" si="993"/>
        <v>17.383333333333333</v>
      </c>
      <c r="P200" s="67">
        <f t="shared" si="993"/>
        <v>16.433333333333334</v>
      </c>
      <c r="Q200" s="67">
        <f t="shared" si="993"/>
        <v>17.316666666666666</v>
      </c>
      <c r="R200" s="67">
        <f t="shared" si="993"/>
        <v>17.3</v>
      </c>
      <c r="S200" s="67">
        <f t="shared" si="993"/>
        <v>17.333333333333336</v>
      </c>
      <c r="T200" s="67">
        <f t="shared" si="993"/>
        <v>17.350000000000001</v>
      </c>
      <c r="U200" s="67">
        <f t="shared" si="993"/>
        <v>17.349999999999998</v>
      </c>
      <c r="V200" s="68">
        <f t="shared" si="993"/>
        <v>17.349999999999998</v>
      </c>
      <c r="AJ200" s="139"/>
      <c r="AK200" s="74" t="s">
        <v>76</v>
      </c>
      <c r="AL200" s="66">
        <f>SUM(AL198/6)</f>
        <v>11.399999999999999</v>
      </c>
      <c r="AM200" s="67">
        <f t="shared" ref="AM200:BB200" si="994">SUM(AM198/6)</f>
        <v>5.9833333333333334</v>
      </c>
      <c r="AN200" s="67">
        <f t="shared" si="994"/>
        <v>6.05</v>
      </c>
      <c r="AO200" s="67">
        <f t="shared" si="994"/>
        <v>6.0666666666666664</v>
      </c>
      <c r="AP200" s="67">
        <f t="shared" si="994"/>
        <v>12.200000000000001</v>
      </c>
      <c r="AQ200" s="67">
        <f t="shared" si="994"/>
        <v>7.8500000000000005</v>
      </c>
      <c r="AR200" s="67">
        <f t="shared" si="994"/>
        <v>12.283333333333333</v>
      </c>
      <c r="AS200" s="67">
        <f t="shared" si="994"/>
        <v>12.816666666666665</v>
      </c>
      <c r="AT200" s="67">
        <f t="shared" si="994"/>
        <v>12.433333333333335</v>
      </c>
      <c r="AU200" s="67">
        <f t="shared" si="994"/>
        <v>12.433333333333335</v>
      </c>
      <c r="AV200" s="67">
        <f t="shared" si="994"/>
        <v>12.600000000000001</v>
      </c>
      <c r="AW200" s="67">
        <f t="shared" si="994"/>
        <v>13.166666666666666</v>
      </c>
      <c r="AX200" s="67">
        <f t="shared" si="994"/>
        <v>13.149999999999999</v>
      </c>
      <c r="AY200" s="67">
        <f t="shared" si="994"/>
        <v>13.166666666666666</v>
      </c>
      <c r="AZ200" s="67">
        <f t="shared" si="994"/>
        <v>13.183333333333335</v>
      </c>
      <c r="BA200" s="67">
        <f t="shared" si="994"/>
        <v>13.183333333333335</v>
      </c>
      <c r="BB200" s="68">
        <f t="shared" si="994"/>
        <v>12.716666666666667</v>
      </c>
      <c r="BP200" s="139"/>
      <c r="BQ200" s="74" t="s">
        <v>76</v>
      </c>
      <c r="BR200" s="66">
        <f>SUM(BR198/6)</f>
        <v>7.9000000000000012</v>
      </c>
      <c r="BS200" s="67">
        <f t="shared" ref="BS200:CH200" si="995">SUM(BS198/6)</f>
        <v>0</v>
      </c>
      <c r="BT200" s="67">
        <f t="shared" si="995"/>
        <v>0.98333333333333339</v>
      </c>
      <c r="BU200" s="67">
        <f t="shared" si="995"/>
        <v>0.98333333333333339</v>
      </c>
      <c r="BV200" s="67">
        <f t="shared" si="995"/>
        <v>7.7166666666666659</v>
      </c>
      <c r="BW200" s="67">
        <f t="shared" si="995"/>
        <v>0</v>
      </c>
      <c r="BX200" s="67">
        <f t="shared" si="995"/>
        <v>7.7333333333333334</v>
      </c>
      <c r="BY200" s="67">
        <f t="shared" si="995"/>
        <v>7.7333333333333334</v>
      </c>
      <c r="BZ200" s="67">
        <f t="shared" si="995"/>
        <v>7.6833333333333327</v>
      </c>
      <c r="CA200" s="67">
        <f t="shared" si="995"/>
        <v>7.6833333333333327</v>
      </c>
      <c r="CB200" s="67">
        <f t="shared" si="995"/>
        <v>7.6666666666666652</v>
      </c>
      <c r="CC200" s="67">
        <f t="shared" si="995"/>
        <v>7.6833333333333327</v>
      </c>
      <c r="CD200" s="67">
        <f t="shared" si="995"/>
        <v>7.666666666666667</v>
      </c>
      <c r="CE200" s="67">
        <f t="shared" si="995"/>
        <v>7.666666666666667</v>
      </c>
      <c r="CF200" s="67">
        <f t="shared" si="995"/>
        <v>7.666666666666667</v>
      </c>
      <c r="CG200" s="67">
        <f t="shared" si="995"/>
        <v>7.666666666666667</v>
      </c>
      <c r="CH200" s="68">
        <f t="shared" si="995"/>
        <v>7.6499999999999995</v>
      </c>
      <c r="CI200" s="92" t="s">
        <v>57</v>
      </c>
      <c r="CJ200" s="107" t="s">
        <v>80</v>
      </c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8"/>
    </row>
    <row r="201" spans="4:111" ht="16.149999999999999" thickBot="1" x14ac:dyDescent="0.55000000000000004">
      <c r="D201" s="139"/>
      <c r="E201" s="81" t="s">
        <v>77</v>
      </c>
      <c r="F201" s="70">
        <f>SUM(F199/1)</f>
        <v>96.9</v>
      </c>
      <c r="G201" s="26">
        <f>SUM(G199/2)</f>
        <v>85.350000000000009</v>
      </c>
      <c r="H201" s="26">
        <f>SUM(H199/3)</f>
        <v>22.700000000000003</v>
      </c>
      <c r="I201" s="26">
        <f>SUM(I199/4)</f>
        <v>37.025000000000006</v>
      </c>
      <c r="J201" s="26">
        <f>SUM(J199/5)</f>
        <v>20.160000000000004</v>
      </c>
      <c r="K201" s="26">
        <f>SUM(K199/6)</f>
        <v>31.900000000000006</v>
      </c>
      <c r="L201" s="26">
        <f>SUM(L199/7)</f>
        <v>14.799999999999999</v>
      </c>
      <c r="M201" s="26">
        <f>SUM(M199/8)</f>
        <v>25.837499999999999</v>
      </c>
      <c r="N201" s="26">
        <f>SUM(N199/9)</f>
        <v>11.422222222222222</v>
      </c>
      <c r="O201" s="26">
        <f>SUM(O199/10)</f>
        <v>20.71</v>
      </c>
      <c r="P201" s="26">
        <f>SUM(P199/11)</f>
        <v>8.9636363636363647</v>
      </c>
      <c r="Q201" s="26">
        <f>SUM(Q199/12)</f>
        <v>16.875</v>
      </c>
      <c r="R201" s="26">
        <f>SUM(R199/13)</f>
        <v>7.9846153846153847</v>
      </c>
      <c r="S201" s="26">
        <f>SUM(S199/14)</f>
        <v>14.842857142857143</v>
      </c>
      <c r="T201" s="26">
        <f>SUM(T199/15)</f>
        <v>6.94</v>
      </c>
      <c r="U201" s="26">
        <f>SUM(U199/16)</f>
        <v>13.012499999999999</v>
      </c>
      <c r="V201" s="29">
        <f>SUM(V199/17)</f>
        <v>6.1235294117647054</v>
      </c>
      <c r="AJ201" s="139"/>
      <c r="AK201" s="81" t="s">
        <v>77</v>
      </c>
      <c r="AL201" s="70">
        <f>SUM(AL199/1)</f>
        <v>68.399999999999991</v>
      </c>
      <c r="AM201" s="26">
        <f>SUM(AM199/2)</f>
        <v>52.149999999999991</v>
      </c>
      <c r="AN201" s="26">
        <f>SUM(AN199/3)</f>
        <v>12.1</v>
      </c>
      <c r="AO201" s="26">
        <f>SUM(AO199/4)</f>
        <v>18.174999999999997</v>
      </c>
      <c r="AP201" s="26">
        <f>SUM(AP199/5)</f>
        <v>14.64</v>
      </c>
      <c r="AQ201" s="26">
        <f>SUM(AQ199/6)</f>
        <v>20.05</v>
      </c>
      <c r="AR201" s="26">
        <f>SUM(AR199/7)</f>
        <v>10.528571428571428</v>
      </c>
      <c r="AS201" s="26">
        <f>SUM(AS199/8)</f>
        <v>18.824999999999999</v>
      </c>
      <c r="AT201" s="26">
        <f>SUM(AT199/9)</f>
        <v>8.2888888888888896</v>
      </c>
      <c r="AU201" s="26">
        <f>SUM(AU199/10)</f>
        <v>14.920000000000002</v>
      </c>
      <c r="AV201" s="26">
        <f>SUM(AV199/11)</f>
        <v>6.8727272727272739</v>
      </c>
      <c r="AW201" s="26">
        <f>SUM(AW199/12)</f>
        <v>12.883333333333335</v>
      </c>
      <c r="AX201" s="26">
        <f>SUM(AX199/13)</f>
        <v>6.069230769230769</v>
      </c>
      <c r="AY201" s="26">
        <f>SUM(AY199/14)</f>
        <v>11.278571428571427</v>
      </c>
      <c r="AZ201" s="26">
        <f>SUM(AZ199/15)</f>
        <v>5.2733333333333343</v>
      </c>
      <c r="BA201" s="26">
        <f>SUM(BA199/16)</f>
        <v>9.8875000000000011</v>
      </c>
      <c r="BB201" s="29">
        <f>SUM(BB199/17)</f>
        <v>4.4882352941176471</v>
      </c>
      <c r="BP201" s="139"/>
      <c r="BQ201" s="81" t="s">
        <v>77</v>
      </c>
      <c r="BR201" s="70">
        <f>SUM(BR199/1)</f>
        <v>47.400000000000006</v>
      </c>
      <c r="BS201" s="26">
        <f>SUM(BS199/2)</f>
        <v>23.700000000000003</v>
      </c>
      <c r="BT201" s="26">
        <f>SUM(BT199/3)</f>
        <v>1.9666666666666668</v>
      </c>
      <c r="BU201" s="26">
        <f>SUM(BU199/4)</f>
        <v>2.95</v>
      </c>
      <c r="BV201" s="26">
        <f>SUM(BV199/5)</f>
        <v>9.26</v>
      </c>
      <c r="BW201" s="26">
        <f>SUM(BW199/6)</f>
        <v>7.7166666666666659</v>
      </c>
      <c r="BX201" s="26">
        <f>SUM(BX199/7)</f>
        <v>6.6285714285714281</v>
      </c>
      <c r="BY201" s="26">
        <f>SUM(BY199/8)</f>
        <v>11.6</v>
      </c>
      <c r="BZ201" s="26">
        <f>SUM(BZ199/9)</f>
        <v>5.1222222222222218</v>
      </c>
      <c r="CA201" s="26">
        <f>SUM(CA199/10)</f>
        <v>9.2199999999999989</v>
      </c>
      <c r="CB201" s="26">
        <f>SUM(CB199/11)</f>
        <v>4.1818181818181808</v>
      </c>
      <c r="CC201" s="26">
        <f>SUM(CC199/12)</f>
        <v>7.6749999999999998</v>
      </c>
      <c r="CD201" s="26">
        <f>SUM(CD199/13)</f>
        <v>3.5384615384615383</v>
      </c>
      <c r="CE201" s="26">
        <f>SUM(CE199/14)</f>
        <v>6.5714285714285712</v>
      </c>
      <c r="CF201" s="26">
        <f>SUM(CF199/15)</f>
        <v>3.0666666666666669</v>
      </c>
      <c r="CG201" s="26">
        <f>SUM(CG199/16)</f>
        <v>5.75</v>
      </c>
      <c r="CH201" s="29">
        <f>SUM(CH199/17)</f>
        <v>2.6999999999999997</v>
      </c>
      <c r="CI201" s="94" t="str">
        <f>$BP171</f>
        <v>The Show Must Grosjean</v>
      </c>
      <c r="CJ201" s="72">
        <f>BR194</f>
        <v>44</v>
      </c>
      <c r="CK201" s="73">
        <f t="shared" ref="CK201" si="996">BS194</f>
        <v>121</v>
      </c>
      <c r="CL201" s="73">
        <f t="shared" ref="CL201" si="997">BT194</f>
        <v>175</v>
      </c>
      <c r="CM201" s="73">
        <f t="shared" ref="CM201" si="998">BU194</f>
        <v>217</v>
      </c>
      <c r="CN201" s="73">
        <f t="shared" ref="CN201" si="999">BV194</f>
        <v>238</v>
      </c>
      <c r="CO201" s="73">
        <f t="shared" ref="CO201" si="1000">BW194</f>
        <v>282</v>
      </c>
      <c r="CP201" s="73">
        <f t="shared" ref="CP201" si="1001">BX194</f>
        <v>338</v>
      </c>
      <c r="CQ201" s="73">
        <f t="shared" ref="CQ201" si="1002">BY194</f>
        <v>396</v>
      </c>
      <c r="CR201" s="73">
        <f t="shared" ref="CR201" si="1003">BZ194</f>
        <v>410</v>
      </c>
      <c r="CS201" s="73">
        <f t="shared" ref="CS201" si="1004">CA194</f>
        <v>516</v>
      </c>
      <c r="CT201" s="73">
        <f t="shared" ref="CT201" si="1005">CB194</f>
        <v>614</v>
      </c>
      <c r="CU201" s="73">
        <f t="shared" ref="CU201" si="1006">CC194</f>
        <v>683</v>
      </c>
      <c r="CV201" s="73">
        <f t="shared" ref="CV201" si="1007">CD194</f>
        <v>720</v>
      </c>
      <c r="CW201" s="73">
        <f t="shared" ref="CW201" si="1008">CE194</f>
        <v>688</v>
      </c>
      <c r="CX201" s="73">
        <f t="shared" ref="CX201" si="1009">CF194</f>
        <v>722</v>
      </c>
      <c r="CY201" s="73">
        <f t="shared" ref="CY201" si="1010">CG194</f>
        <v>763</v>
      </c>
      <c r="CZ201" s="63">
        <f t="shared" ref="CZ201" si="1011">CH194</f>
        <v>798</v>
      </c>
    </row>
    <row r="202" spans="4:111" ht="16.149999999999999" thickBot="1" x14ac:dyDescent="0.55000000000000004">
      <c r="D202" s="140"/>
      <c r="E202" s="82" t="s">
        <v>78</v>
      </c>
      <c r="F202" s="72">
        <f>SUM(F171,F174,F177,F180,F183)/5</f>
        <v>12.940000000000001</v>
      </c>
      <c r="G202" s="73">
        <f t="shared" ref="G202:V202" si="1012">SUM(G171,G174,G177,G180,G183)/5</f>
        <v>8.32</v>
      </c>
      <c r="H202" s="73">
        <f t="shared" si="1012"/>
        <v>7.1800000000000015</v>
      </c>
      <c r="I202" s="73">
        <f t="shared" si="1012"/>
        <v>16</v>
      </c>
      <c r="J202" s="73">
        <f t="shared" si="1012"/>
        <v>17.98</v>
      </c>
      <c r="K202" s="73">
        <f t="shared" si="1012"/>
        <v>18.12</v>
      </c>
      <c r="L202" s="73">
        <f t="shared" si="1012"/>
        <v>18.5</v>
      </c>
      <c r="M202" s="73">
        <f t="shared" si="1012"/>
        <v>18.160000000000004</v>
      </c>
      <c r="N202" s="73">
        <f t="shared" si="1012"/>
        <v>18.36</v>
      </c>
      <c r="O202" s="73">
        <f t="shared" si="1012"/>
        <v>18.66</v>
      </c>
      <c r="P202" s="73">
        <f t="shared" si="1012"/>
        <v>17.260000000000002</v>
      </c>
      <c r="Q202" s="73">
        <f t="shared" si="1012"/>
        <v>18.28</v>
      </c>
      <c r="R202" s="73">
        <f t="shared" si="1012"/>
        <v>18.240000000000002</v>
      </c>
      <c r="S202" s="73">
        <f t="shared" si="1012"/>
        <v>18.260000000000002</v>
      </c>
      <c r="T202" s="73">
        <f t="shared" si="1012"/>
        <v>18.28</v>
      </c>
      <c r="U202" s="73">
        <f t="shared" si="1012"/>
        <v>18.3</v>
      </c>
      <c r="V202" s="63">
        <f t="shared" si="1012"/>
        <v>18.3</v>
      </c>
      <c r="AJ202" s="140"/>
      <c r="AK202" s="82" t="s">
        <v>78</v>
      </c>
      <c r="AL202" s="72">
        <f>SUM(AL171,AL174,AL177,AL180,AL183)/5</f>
        <v>11.66</v>
      </c>
      <c r="AM202" s="73">
        <f t="shared" ref="AM202:BB202" si="1013">SUM(AM171,AM174,AM177,AM180,AM183)/5</f>
        <v>7.18</v>
      </c>
      <c r="AN202" s="73">
        <f t="shared" si="1013"/>
        <v>7.26</v>
      </c>
      <c r="AO202" s="73">
        <f t="shared" si="1013"/>
        <v>7.2799999999999994</v>
      </c>
      <c r="AP202" s="73">
        <f t="shared" si="1013"/>
        <v>12.459999999999999</v>
      </c>
      <c r="AQ202" s="73">
        <f t="shared" si="1013"/>
        <v>9.42</v>
      </c>
      <c r="AR202" s="73">
        <f t="shared" si="1013"/>
        <v>12.52</v>
      </c>
      <c r="AS202" s="73">
        <f t="shared" si="1013"/>
        <v>12.919999999999998</v>
      </c>
      <c r="AT202" s="73">
        <f t="shared" si="1013"/>
        <v>12.720000000000002</v>
      </c>
      <c r="AU202" s="73">
        <f t="shared" si="1013"/>
        <v>12.720000000000002</v>
      </c>
      <c r="AV202" s="73">
        <f t="shared" si="1013"/>
        <v>12.66</v>
      </c>
      <c r="AW202" s="73">
        <f t="shared" si="1013"/>
        <v>12.66</v>
      </c>
      <c r="AX202" s="73">
        <f t="shared" si="1013"/>
        <v>12.639999999999999</v>
      </c>
      <c r="AY202" s="73">
        <f t="shared" si="1013"/>
        <v>12.66</v>
      </c>
      <c r="AZ202" s="73">
        <f t="shared" si="1013"/>
        <v>12.680000000000001</v>
      </c>
      <c r="BA202" s="73">
        <f t="shared" si="1013"/>
        <v>12.680000000000001</v>
      </c>
      <c r="BB202" s="63">
        <f t="shared" si="1013"/>
        <v>12.74</v>
      </c>
      <c r="BP202" s="140"/>
      <c r="BQ202" s="82" t="s">
        <v>78</v>
      </c>
      <c r="BR202" s="72">
        <f>SUM(BR171,BR174,BR177,BR180,BR183)/5</f>
        <v>7.74</v>
      </c>
      <c r="BS202" s="73">
        <f t="shared" ref="BS202:CH202" si="1014">SUM(BS171,BS174,BS177,BS180,BS183)/5</f>
        <v>0</v>
      </c>
      <c r="BT202" s="73">
        <f t="shared" si="1014"/>
        <v>1.1800000000000002</v>
      </c>
      <c r="BU202" s="73">
        <f t="shared" si="1014"/>
        <v>1.1800000000000002</v>
      </c>
      <c r="BV202" s="73">
        <f t="shared" si="1014"/>
        <v>7.7199999999999989</v>
      </c>
      <c r="BW202" s="73">
        <f t="shared" si="1014"/>
        <v>0</v>
      </c>
      <c r="BX202" s="73">
        <f t="shared" si="1014"/>
        <v>7.7</v>
      </c>
      <c r="BY202" s="73">
        <f t="shared" si="1014"/>
        <v>7.7</v>
      </c>
      <c r="BZ202" s="73">
        <f t="shared" si="1014"/>
        <v>7.6599999999999993</v>
      </c>
      <c r="CA202" s="73">
        <f t="shared" si="1014"/>
        <v>7.6599999999999993</v>
      </c>
      <c r="CB202" s="73">
        <f t="shared" si="1014"/>
        <v>7.6399999999999988</v>
      </c>
      <c r="CC202" s="73">
        <f t="shared" si="1014"/>
        <v>7.6599999999999993</v>
      </c>
      <c r="CD202" s="73">
        <f t="shared" si="1014"/>
        <v>7.6400000000000006</v>
      </c>
      <c r="CE202" s="73">
        <f t="shared" si="1014"/>
        <v>7.6400000000000006</v>
      </c>
      <c r="CF202" s="73">
        <f t="shared" si="1014"/>
        <v>7.6400000000000006</v>
      </c>
      <c r="CG202" s="73">
        <f t="shared" si="1014"/>
        <v>7.6400000000000006</v>
      </c>
      <c r="CH202" s="63">
        <f t="shared" si="1014"/>
        <v>7.62</v>
      </c>
    </row>
    <row r="203" spans="4:111" ht="14.65" thickBot="1" x14ac:dyDescent="0.5"/>
    <row r="204" spans="4:111" ht="16.149999999999999" thickBot="1" x14ac:dyDescent="0.55000000000000004">
      <c r="D204" s="40" t="s">
        <v>53</v>
      </c>
      <c r="E204" s="86" t="s">
        <v>54</v>
      </c>
      <c r="F204" s="86" t="str">
        <f>$D$2</f>
        <v>Austria</v>
      </c>
      <c r="G204" s="87" t="str">
        <f>$D$3</f>
        <v>Styria</v>
      </c>
      <c r="H204" s="87" t="str">
        <f>$D$4</f>
        <v>Hungary</v>
      </c>
      <c r="I204" s="87" t="str">
        <f>$D$5</f>
        <v>Great Britain</v>
      </c>
      <c r="J204" s="87" t="str">
        <f>$D$6</f>
        <v>70th Anniversary</v>
      </c>
      <c r="K204" s="87" t="str">
        <f>$D$7</f>
        <v>Spain</v>
      </c>
      <c r="L204" s="87" t="str">
        <f>$D$8</f>
        <v>Belgium</v>
      </c>
      <c r="M204" s="87" t="str">
        <f>$D$9</f>
        <v>Monza</v>
      </c>
      <c r="N204" s="87" t="str">
        <f>$D$10</f>
        <v>Tuscany</v>
      </c>
      <c r="O204" s="87" t="str">
        <f>$D$11</f>
        <v>Russia</v>
      </c>
      <c r="P204" s="87" t="str">
        <f>$D$12</f>
        <v>Eifel</v>
      </c>
      <c r="Q204" s="87" t="str">
        <f>$D$13</f>
        <v>Portugal</v>
      </c>
      <c r="R204" s="87" t="str">
        <f>$D$14</f>
        <v>Romagna</v>
      </c>
      <c r="S204" s="87" t="str">
        <f>$D$15</f>
        <v>Turkey</v>
      </c>
      <c r="T204" s="87" t="str">
        <f>$D$16</f>
        <v>Bahrain</v>
      </c>
      <c r="U204" s="87" t="str">
        <f>$D$17</f>
        <v>Sakhir</v>
      </c>
      <c r="V204" s="88" t="str">
        <f>$D$18</f>
        <v>Abu Dhabi</v>
      </c>
      <c r="W204" s="181" t="s">
        <v>81</v>
      </c>
      <c r="X204" s="182"/>
      <c r="Y204" s="182"/>
      <c r="Z204" s="183"/>
      <c r="AA204" s="1" t="s">
        <v>65</v>
      </c>
      <c r="AB204" s="1" t="s">
        <v>66</v>
      </c>
      <c r="AC204" s="181" t="s">
        <v>83</v>
      </c>
      <c r="AD204" s="182"/>
      <c r="AE204" s="182"/>
      <c r="AF204" s="184"/>
      <c r="AG204" s="1" t="s">
        <v>65</v>
      </c>
      <c r="AH204" s="1" t="s">
        <v>66</v>
      </c>
      <c r="AJ204" s="40" t="s">
        <v>53</v>
      </c>
      <c r="AK204" s="86" t="s">
        <v>54</v>
      </c>
      <c r="AL204" s="86" t="str">
        <f>$D$2</f>
        <v>Austria</v>
      </c>
      <c r="AM204" s="87" t="str">
        <f>$D$3</f>
        <v>Styria</v>
      </c>
      <c r="AN204" s="87" t="str">
        <f>$D$4</f>
        <v>Hungary</v>
      </c>
      <c r="AO204" s="87" t="str">
        <f>$D$5</f>
        <v>Great Britain</v>
      </c>
      <c r="AP204" s="87" t="str">
        <f>$D$6</f>
        <v>70th Anniversary</v>
      </c>
      <c r="AQ204" s="87" t="str">
        <f>$D$7</f>
        <v>Spain</v>
      </c>
      <c r="AR204" s="87" t="str">
        <f>$D$8</f>
        <v>Belgium</v>
      </c>
      <c r="AS204" s="87" t="str">
        <f>$D$9</f>
        <v>Monza</v>
      </c>
      <c r="AT204" s="87" t="str">
        <f>$D$10</f>
        <v>Tuscany</v>
      </c>
      <c r="AU204" s="87" t="str">
        <f>$D$11</f>
        <v>Russia</v>
      </c>
      <c r="AV204" s="87" t="str">
        <f>$D$12</f>
        <v>Eifel</v>
      </c>
      <c r="AW204" s="87" t="str">
        <f>$D$13</f>
        <v>Portugal</v>
      </c>
      <c r="AX204" s="87" t="str">
        <f>$D$14</f>
        <v>Romagna</v>
      </c>
      <c r="AY204" s="87" t="str">
        <f>$D$15</f>
        <v>Turkey</v>
      </c>
      <c r="AZ204" s="87" t="str">
        <f>$D$16</f>
        <v>Bahrain</v>
      </c>
      <c r="BA204" s="87" t="str">
        <f>$D$17</f>
        <v>Sakhir</v>
      </c>
      <c r="BB204" s="88" t="str">
        <f>$D$18</f>
        <v>Abu Dhabi</v>
      </c>
      <c r="BC204" s="181" t="s">
        <v>81</v>
      </c>
      <c r="BD204" s="182"/>
      <c r="BE204" s="182"/>
      <c r="BF204" s="183"/>
      <c r="BG204" s="1" t="s">
        <v>65</v>
      </c>
      <c r="BH204" s="1" t="s">
        <v>66</v>
      </c>
      <c r="BI204" s="181" t="s">
        <v>83</v>
      </c>
      <c r="BJ204" s="182"/>
      <c r="BK204" s="182"/>
      <c r="BL204" s="184"/>
      <c r="BM204" s="1" t="s">
        <v>65</v>
      </c>
      <c r="BN204" s="1" t="s">
        <v>66</v>
      </c>
      <c r="BP204" s="40" t="s">
        <v>53</v>
      </c>
      <c r="BQ204" s="86" t="s">
        <v>54</v>
      </c>
      <c r="BR204" s="86" t="str">
        <f>$D$2</f>
        <v>Austria</v>
      </c>
      <c r="BS204" s="87" t="str">
        <f>$D$3</f>
        <v>Styria</v>
      </c>
      <c r="BT204" s="87" t="str">
        <f>$D$4</f>
        <v>Hungary</v>
      </c>
      <c r="BU204" s="87" t="str">
        <f>$D$5</f>
        <v>Great Britain</v>
      </c>
      <c r="BV204" s="87" t="str">
        <f>$D$6</f>
        <v>70th Anniversary</v>
      </c>
      <c r="BW204" s="87" t="str">
        <f>$D$7</f>
        <v>Spain</v>
      </c>
      <c r="BX204" s="87" t="str">
        <f>$D$8</f>
        <v>Belgium</v>
      </c>
      <c r="BY204" s="87" t="str">
        <f>$D$9</f>
        <v>Monza</v>
      </c>
      <c r="BZ204" s="87" t="str">
        <f>$D$10</f>
        <v>Tuscany</v>
      </c>
      <c r="CA204" s="87" t="str">
        <f>$D$11</f>
        <v>Russia</v>
      </c>
      <c r="CB204" s="87" t="str">
        <f>$D$12</f>
        <v>Eifel</v>
      </c>
      <c r="CC204" s="87" t="str">
        <f>$D$13</f>
        <v>Portugal</v>
      </c>
      <c r="CD204" s="87" t="str">
        <f>$D$14</f>
        <v>Romagna</v>
      </c>
      <c r="CE204" s="87" t="str">
        <f>$D$15</f>
        <v>Turkey</v>
      </c>
      <c r="CF204" s="87" t="str">
        <f>$D$16</f>
        <v>Bahrain</v>
      </c>
      <c r="CG204" s="87" t="str">
        <f>$D$17</f>
        <v>Sakhir</v>
      </c>
      <c r="CH204" s="88" t="str">
        <f>$D$18</f>
        <v>Abu Dhabi</v>
      </c>
      <c r="CI204" s="181" t="s">
        <v>81</v>
      </c>
      <c r="CJ204" s="182"/>
      <c r="CK204" s="182"/>
      <c r="CL204" s="183"/>
      <c r="CM204" s="1" t="s">
        <v>65</v>
      </c>
      <c r="CN204" s="1" t="s">
        <v>66</v>
      </c>
      <c r="CO204" s="181" t="s">
        <v>83</v>
      </c>
      <c r="CP204" s="182"/>
      <c r="CQ204" s="182"/>
      <c r="CR204" s="184"/>
      <c r="CS204" s="1" t="s">
        <v>65</v>
      </c>
      <c r="CT204" s="1" t="s">
        <v>66</v>
      </c>
      <c r="CV204" s="181" t="s">
        <v>81</v>
      </c>
      <c r="CW204" s="182"/>
      <c r="CX204" s="182"/>
      <c r="CY204" s="183"/>
      <c r="CZ204" s="1" t="s">
        <v>65</v>
      </c>
      <c r="DA204" s="1" t="s">
        <v>66</v>
      </c>
      <c r="DB204" s="181" t="s">
        <v>83</v>
      </c>
      <c r="DC204" s="182"/>
      <c r="DD204" s="182"/>
      <c r="DE204" s="184"/>
      <c r="DF204" s="1" t="s">
        <v>65</v>
      </c>
      <c r="DG204" s="1" t="s">
        <v>66</v>
      </c>
    </row>
    <row r="205" spans="4:111" ht="16.149999999999999" thickBot="1" x14ac:dyDescent="0.55000000000000004">
      <c r="D205" s="41" t="s">
        <v>102</v>
      </c>
      <c r="E205" s="80" t="s">
        <v>56</v>
      </c>
      <c r="F205" s="66" t="s">
        <v>13</v>
      </c>
      <c r="G205" s="67" t="s">
        <v>13</v>
      </c>
      <c r="H205" s="67" t="s">
        <v>13</v>
      </c>
      <c r="I205" s="67" t="s">
        <v>13</v>
      </c>
      <c r="J205" s="67" t="s">
        <v>13</v>
      </c>
      <c r="K205" s="67" t="s">
        <v>13</v>
      </c>
      <c r="L205" s="67" t="s">
        <v>13</v>
      </c>
      <c r="M205" s="67" t="s">
        <v>13</v>
      </c>
      <c r="N205" s="67" t="s">
        <v>13</v>
      </c>
      <c r="O205" s="67" t="s">
        <v>13</v>
      </c>
      <c r="P205" s="67" t="s">
        <v>13</v>
      </c>
      <c r="Q205" s="67" t="s">
        <v>13</v>
      </c>
      <c r="R205" s="67" t="s">
        <v>13</v>
      </c>
      <c r="S205" s="67" t="s">
        <v>13</v>
      </c>
      <c r="T205" s="67" t="s">
        <v>13</v>
      </c>
      <c r="U205" s="67" t="s">
        <v>13</v>
      </c>
      <c r="V205" s="67" t="s">
        <v>13</v>
      </c>
      <c r="W205" s="25" t="str">
        <f>$A$2</f>
        <v>Mercedes</v>
      </c>
      <c r="X205" s="66">
        <f>COUNTIF(F205:V222, W205)</f>
        <v>0</v>
      </c>
      <c r="Y205" s="98" t="str">
        <f>$B$2</f>
        <v>Hamilton</v>
      </c>
      <c r="Z205" s="66">
        <f>COUNTIF(F205:V222, Y205)</f>
        <v>0</v>
      </c>
      <c r="AA205" s="66">
        <f>COUNTIF(F223:V224,Y205)</f>
        <v>0</v>
      </c>
      <c r="AB205" s="99">
        <f>COUNTIF(F225:V226,Y205)</f>
        <v>0</v>
      </c>
      <c r="AC205" s="25" t="str">
        <f>$A$2</f>
        <v>Mercedes</v>
      </c>
      <c r="AD205" s="66">
        <f>SUM((X205/X227)*100)</f>
        <v>0</v>
      </c>
      <c r="AE205" s="98" t="str">
        <f>$B$2</f>
        <v>Hamilton</v>
      </c>
      <c r="AF205" s="99">
        <f>SUM((Z205/Z227)*100)</f>
        <v>0</v>
      </c>
      <c r="AG205" s="99">
        <f>SUM((AA205/AA227)*100)</f>
        <v>0</v>
      </c>
      <c r="AH205" s="99">
        <f>SUM((AB205/AB227)*100)</f>
        <v>0</v>
      </c>
      <c r="AJ205" s="41" t="s">
        <v>102</v>
      </c>
      <c r="AK205" s="80" t="s">
        <v>56</v>
      </c>
      <c r="AL205" s="66" t="s">
        <v>10</v>
      </c>
      <c r="AM205" s="67" t="s">
        <v>10</v>
      </c>
      <c r="AN205" s="67" t="s">
        <v>10</v>
      </c>
      <c r="AO205" s="67" t="s">
        <v>10</v>
      </c>
      <c r="AP205" s="67" t="s">
        <v>10</v>
      </c>
      <c r="AQ205" s="67" t="s">
        <v>10</v>
      </c>
      <c r="AR205" s="67" t="s">
        <v>10</v>
      </c>
      <c r="AS205" s="67" t="s">
        <v>10</v>
      </c>
      <c r="AT205" s="67" t="s">
        <v>10</v>
      </c>
      <c r="AU205" s="67" t="s">
        <v>10</v>
      </c>
      <c r="AV205" s="67" t="s">
        <v>10</v>
      </c>
      <c r="AW205" s="67" t="s">
        <v>10</v>
      </c>
      <c r="AX205" s="67" t="s">
        <v>10</v>
      </c>
      <c r="AY205" s="67" t="s">
        <v>10</v>
      </c>
      <c r="AZ205" s="67" t="s">
        <v>10</v>
      </c>
      <c r="BA205" s="67" t="s">
        <v>10</v>
      </c>
      <c r="BB205" s="67" t="s">
        <v>10</v>
      </c>
      <c r="BC205" s="25" t="str">
        <f>$A$2</f>
        <v>Mercedes</v>
      </c>
      <c r="BD205" s="66">
        <f>COUNTIF(AL205:BB222, BC205)</f>
        <v>0</v>
      </c>
      <c r="BE205" s="98" t="str">
        <f>$B$2</f>
        <v>Hamilton</v>
      </c>
      <c r="BF205" s="66">
        <f>COUNTIF(AL205:BB222, BE205)</f>
        <v>0</v>
      </c>
      <c r="BG205" s="66">
        <f>COUNTIF(AL223:BB224,BE205)</f>
        <v>0</v>
      </c>
      <c r="BH205" s="99">
        <f>COUNTIF(AL225:BB226,BE205)</f>
        <v>0</v>
      </c>
      <c r="BI205" s="25" t="str">
        <f>$A$2</f>
        <v>Mercedes</v>
      </c>
      <c r="BJ205" s="66">
        <f>SUM((BD205/BD227)*100)</f>
        <v>0</v>
      </c>
      <c r="BK205" s="98" t="str">
        <f>$B$2</f>
        <v>Hamilton</v>
      </c>
      <c r="BL205" s="99">
        <f>SUM((BF205/BF227)*100)</f>
        <v>0</v>
      </c>
      <c r="BM205" s="99">
        <f>SUM((BG205/BG227)*100)</f>
        <v>0</v>
      </c>
      <c r="BN205" s="99">
        <f>SUM((BH205/BH227)*100)</f>
        <v>0</v>
      </c>
      <c r="BP205" s="41" t="s">
        <v>102</v>
      </c>
      <c r="BQ205" s="80" t="s">
        <v>56</v>
      </c>
      <c r="BR205" s="66" t="s">
        <v>18</v>
      </c>
      <c r="BS205" s="67" t="s">
        <v>18</v>
      </c>
      <c r="BT205" s="67" t="s">
        <v>18</v>
      </c>
      <c r="BU205" s="67" t="s">
        <v>18</v>
      </c>
      <c r="BV205" s="67" t="s">
        <v>18</v>
      </c>
      <c r="BW205" s="67" t="s">
        <v>18</v>
      </c>
      <c r="BX205" s="67" t="s">
        <v>18</v>
      </c>
      <c r="BY205" s="67" t="s">
        <v>18</v>
      </c>
      <c r="BZ205" s="67" t="s">
        <v>18</v>
      </c>
      <c r="CA205" s="67" t="s">
        <v>18</v>
      </c>
      <c r="CB205" s="67" t="s">
        <v>18</v>
      </c>
      <c r="CC205" s="67" t="s">
        <v>18</v>
      </c>
      <c r="CD205" s="67" t="s">
        <v>18</v>
      </c>
      <c r="CE205" s="67" t="s">
        <v>18</v>
      </c>
      <c r="CF205" s="67" t="s">
        <v>18</v>
      </c>
      <c r="CG205" s="67" t="s">
        <v>18</v>
      </c>
      <c r="CH205" s="67" t="s">
        <v>18</v>
      </c>
      <c r="CI205" s="25" t="str">
        <f>$A$2</f>
        <v>Mercedes</v>
      </c>
      <c r="CJ205" s="66">
        <f>COUNTIF(BR205:CH222, CI205)</f>
        <v>0</v>
      </c>
      <c r="CK205" s="98" t="str">
        <f>$B$2</f>
        <v>Hamilton</v>
      </c>
      <c r="CL205" s="66">
        <f>COUNTIF(BR205:CH222, CK205)</f>
        <v>17</v>
      </c>
      <c r="CM205" s="66">
        <f>COUNTIF(BR223:CH224,CK205)</f>
        <v>0</v>
      </c>
      <c r="CN205" s="99">
        <f>COUNTIF(BR225:CH226,CK205)</f>
        <v>1</v>
      </c>
      <c r="CO205" s="25" t="str">
        <f>$A$2</f>
        <v>Mercedes</v>
      </c>
      <c r="CP205" s="66">
        <f>SUM((CJ205/CJ227)*100)</f>
        <v>0</v>
      </c>
      <c r="CQ205" s="98" t="str">
        <f>$B$2</f>
        <v>Hamilton</v>
      </c>
      <c r="CR205" s="99">
        <f>SUM((CL205/CL227)*100)</f>
        <v>20</v>
      </c>
      <c r="CS205" s="99">
        <f>SUM((CM205/CM227)*100)</f>
        <v>0</v>
      </c>
      <c r="CT205" s="99">
        <f>SUM((CN205/CN227)*100)</f>
        <v>100</v>
      </c>
      <c r="CV205" s="25" t="str">
        <f>$A$2</f>
        <v>Mercedes</v>
      </c>
      <c r="CW205" s="99">
        <f>SUM(X205,BD205,CJ205)</f>
        <v>0</v>
      </c>
      <c r="CX205" s="98" t="str">
        <f>$B$2</f>
        <v>Hamilton</v>
      </c>
      <c r="CY205" s="99">
        <f t="shared" ref="CY205:CY224" si="1015">SUM(Z205,BF205,CL205)</f>
        <v>17</v>
      </c>
      <c r="CZ205" s="99">
        <f t="shared" ref="CZ205:CZ224" si="1016">SUM(AA205,BG205,CM205)</f>
        <v>0</v>
      </c>
      <c r="DA205" s="99">
        <f t="shared" ref="DA205:DA224" si="1017">SUM(AB205,BH205,CN205)</f>
        <v>1</v>
      </c>
      <c r="DB205" s="25" t="str">
        <f>$A$2</f>
        <v>Mercedes</v>
      </c>
      <c r="DC205" s="66">
        <f>SUM((CW205/CW227)*100)</f>
        <v>0</v>
      </c>
      <c r="DD205" s="98" t="str">
        <f>$B$2</f>
        <v>Hamilton</v>
      </c>
      <c r="DE205" s="99">
        <f>SUM((CY205/CY227)*100)</f>
        <v>6.666666666666667</v>
      </c>
      <c r="DF205" s="99">
        <f>SUM((CZ205/CZ227)*100)</f>
        <v>0</v>
      </c>
      <c r="DG205" s="99">
        <f>SUM((DA205/DA227)*100)</f>
        <v>20</v>
      </c>
    </row>
    <row r="206" spans="4:111" ht="16.149999999999999" thickBot="1" x14ac:dyDescent="0.55000000000000004">
      <c r="D206" s="40" t="s">
        <v>57</v>
      </c>
      <c r="E206" s="75" t="s">
        <v>58</v>
      </c>
      <c r="F206" s="70">
        <f>SUM(VLOOKUP($D$2,$D$2:$BL$18,MATCH(F205,$D$1:$BL$1,0),FALSE))</f>
        <v>-2</v>
      </c>
      <c r="G206" s="76">
        <f>SUM(VLOOKUP($D$3,$D$2:$BL$18,MATCH(G205,$D$1:$BL$1,0),FALSE))</f>
        <v>31</v>
      </c>
      <c r="H206" s="76">
        <f>SUM(VLOOKUP($D$4,$D$2:$BL$18,MATCH(H205,$D$1:$BL$1,0),FALSE))</f>
        <v>41</v>
      </c>
      <c r="I206" s="76">
        <f>SUM(VLOOKUP($D$5,$D$2:$BL$18,MATCH(I205,$D$1:$BL$1,0),FALSE))</f>
        <v>42</v>
      </c>
      <c r="J206" s="76">
        <f>SUM(VLOOKUP($D$6,$D$2:$BL$18,MATCH(J205,$D$1:$BL$1,0),FALSE))</f>
        <v>52</v>
      </c>
      <c r="K206" s="76">
        <f>SUM(VLOOKUP($D$7,$D$2:$BL$18,MATCH(K205,$D$1:$BL$1,0),FALSE))</f>
        <v>47</v>
      </c>
      <c r="L206" s="76">
        <f>SUM(VLOOKUP($D$8,$D$2:$BL$18,MATCH(L205,$D$1:$BL$1,0),FALSE))</f>
        <v>32</v>
      </c>
      <c r="M206" s="76">
        <f>SUM(VLOOKUP($D$9,$D$2:$BL$18,MATCH(M205,$D$1:$BL$1,0),FALSE))</f>
        <v>-4</v>
      </c>
      <c r="N206" s="76">
        <f>SUM(VLOOKUP($D$10,$D$2:$BL$18,MATCH(N205,$D$1:$BL$1,0),FALSE))</f>
        <v>-2</v>
      </c>
      <c r="O206" s="76">
        <f>SUM(VLOOKUP($D$11,$D$2:$BL$18,MATCH(O205,$D$1:$BL$1,0),FALSE))</f>
        <v>41</v>
      </c>
      <c r="P206" s="76">
        <f>SUM(VLOOKUP($D$12,$D$2:$BL$18,MATCH(P205,$D$1:$BL$1,0),FALSE))</f>
        <v>42</v>
      </c>
      <c r="Q206" s="76">
        <f>SUM(VLOOKUP($D$13,$D$2:$BL$18,MATCH(Q205,$D$1:$BL$1,0),FALSE))</f>
        <v>32</v>
      </c>
      <c r="R206" s="76">
        <f>SUM(VLOOKUP($D$14,$D$2:$BL$18,MATCH(R205,$D$1:$BL$1,0),FALSE))</f>
        <v>-2</v>
      </c>
      <c r="S206" s="76">
        <f>SUM(VLOOKUP($D$15,$D$2:$BL$18,MATCH(S205,$D$1:$BL$1,0),FALSE))</f>
        <v>18</v>
      </c>
      <c r="T206" s="76">
        <f>SUM(VLOOKUP($D$16,$D$2:$BL$18,MATCH(T205,$D$1:$BL$1,0),FALSE))</f>
        <v>47</v>
      </c>
      <c r="U206" s="76">
        <f>SUM(VLOOKUP($D$17,$D$2:$BL$18,MATCH(U205,$D$1:$BL$1,0),FALSE))</f>
        <v>-2</v>
      </c>
      <c r="V206" s="29">
        <f>SUM(VLOOKUP($D$18,$D$2:$BL$18,MATCH(V205,$D$1:$BL$1,0),FALSE))</f>
        <v>44</v>
      </c>
      <c r="W206" s="30"/>
      <c r="X206" s="72"/>
      <c r="Y206" s="100" t="str">
        <f>$B$3</f>
        <v>Bottas</v>
      </c>
      <c r="Z206" s="72">
        <f>COUNTIF(F205:V222, Y206)</f>
        <v>0</v>
      </c>
      <c r="AA206" s="72">
        <f>COUNTIF(F223:V224,Y206)</f>
        <v>0</v>
      </c>
      <c r="AB206" s="30">
        <f>COUNTIF(F225:V226,Y206)</f>
        <v>0</v>
      </c>
      <c r="AC206" s="30"/>
      <c r="AD206" s="72"/>
      <c r="AE206" s="100" t="str">
        <f>$B$3</f>
        <v>Bottas</v>
      </c>
      <c r="AF206" s="30">
        <f>SUM((Z206/Z227)*100)</f>
        <v>0</v>
      </c>
      <c r="AG206" s="30">
        <f>SUM((AA206/AA227)*100)</f>
        <v>0</v>
      </c>
      <c r="AH206" s="30">
        <f>SUM((AB206/AB227)*100)</f>
        <v>0</v>
      </c>
      <c r="AJ206" s="40" t="s">
        <v>57</v>
      </c>
      <c r="AK206" s="75" t="s">
        <v>58</v>
      </c>
      <c r="AL206" s="70">
        <f>SUM(VLOOKUP($D$2,$D$2:$BL$18,MATCH(AL205,$D$1:$BL$1,0),FALSE))</f>
        <v>41</v>
      </c>
      <c r="AM206" s="76">
        <f>SUM(VLOOKUP($D$3,$D$2:$BL$18,MATCH(AM205,$D$1:$BL$1,0),FALSE))</f>
        <v>-13</v>
      </c>
      <c r="AN206" s="76">
        <f>SUM(VLOOKUP($D$4,$D$2:$BL$18,MATCH(AN205,$D$1:$BL$1,0),FALSE))</f>
        <v>-1</v>
      </c>
      <c r="AO206" s="76">
        <f>SUM(VLOOKUP($D$5,$D$2:$BL$18,MATCH(AO205,$D$1:$BL$1,0),FALSE))</f>
        <v>33</v>
      </c>
      <c r="AP206" s="76">
        <f>SUM(VLOOKUP($D$6,$D$2:$BL$18,MATCH(AP205,$D$1:$BL$1,0),FALSE))</f>
        <v>32</v>
      </c>
      <c r="AQ206" s="76">
        <f>SUM(VLOOKUP($D$7,$D$2:$BL$18,MATCH(AQ205,$D$1:$BL$1,0),FALSE))</f>
        <v>-8</v>
      </c>
      <c r="AR206" s="76">
        <f>SUM(VLOOKUP($D$8,$D$2:$BL$18,MATCH(AR205,$D$1:$BL$1,0),FALSE))</f>
        <v>4</v>
      </c>
      <c r="AS206" s="76">
        <f>SUM(VLOOKUP($D$9,$D$2:$BL$18,MATCH(AS205,$D$1:$BL$1,0),FALSE))</f>
        <v>-11</v>
      </c>
      <c r="AT206" s="76">
        <f>SUM(VLOOKUP($D$10,$D$2:$BL$18,MATCH(AT205,$D$1:$BL$1,0),FALSE))</f>
        <v>13</v>
      </c>
      <c r="AU206" s="76">
        <f>SUM(VLOOKUP($D$11,$D$2:$BL$18,MATCH(AU205,$D$1:$BL$1,0),FALSE))</f>
        <v>24</v>
      </c>
      <c r="AV206" s="76">
        <f>SUM(VLOOKUP($D$12,$D$2:$BL$18,MATCH(AV205,$D$1:$BL$1,0),FALSE))</f>
        <v>16</v>
      </c>
      <c r="AW206" s="76">
        <f>SUM(VLOOKUP($D$13,$D$2:$BL$18,MATCH(AW205,$D$1:$BL$1,0),FALSE))</f>
        <v>28</v>
      </c>
      <c r="AX206" s="76">
        <f>SUM(VLOOKUP($D$14,$D$2:$BL$18,MATCH(AX205,$D$1:$BL$1,0),FALSE))</f>
        <v>37</v>
      </c>
      <c r="AY206" s="76">
        <f>SUM(VLOOKUP($D$15,$D$2:$BL$18,MATCH(AY205,$D$1:$BL$1,0),FALSE))</f>
        <v>25</v>
      </c>
      <c r="AZ206" s="76">
        <f>SUM(VLOOKUP($D$16,$D$2:$BL$18,MATCH(AZ205,$D$1:$BL$1,0),FALSE))</f>
        <v>11</v>
      </c>
      <c r="BA206" s="76">
        <f>SUM(VLOOKUP($D$17,$D$2:$BL$18,MATCH(BA205,$D$1:$BL$1,0),FALSE))</f>
        <v>-3</v>
      </c>
      <c r="BB206" s="29">
        <f>SUM(VLOOKUP($D$18,$D$2:$BL$18,MATCH(BB205,$D$1:$BL$1,0),FALSE))</f>
        <v>10</v>
      </c>
      <c r="BC206" s="30"/>
      <c r="BD206" s="72"/>
      <c r="BE206" s="100" t="str">
        <f>$B$3</f>
        <v>Bottas</v>
      </c>
      <c r="BF206" s="72">
        <f>COUNTIF(AL205:BB222, BE206)</f>
        <v>0</v>
      </c>
      <c r="BG206" s="72">
        <f>COUNTIF(AL223:BB224,BE206)</f>
        <v>0</v>
      </c>
      <c r="BH206" s="30">
        <f>COUNTIF(AL225:BB226,BE206)</f>
        <v>0</v>
      </c>
      <c r="BI206" s="30"/>
      <c r="BJ206" s="72"/>
      <c r="BK206" s="100" t="str">
        <f>$B$3</f>
        <v>Bottas</v>
      </c>
      <c r="BL206" s="30">
        <f>SUM((BF206/BF227)*100)</f>
        <v>0</v>
      </c>
      <c r="BM206" s="30">
        <f>SUM((BG206/BG227)*100)</f>
        <v>0</v>
      </c>
      <c r="BN206" s="30">
        <f>SUM((BH206/BH227)*100)</f>
        <v>0</v>
      </c>
      <c r="BP206" s="40" t="s">
        <v>57</v>
      </c>
      <c r="BQ206" s="75" t="s">
        <v>58</v>
      </c>
      <c r="BR206" s="70">
        <f>SUM(VLOOKUP($D$2,$D$2:$BL$18,MATCH(BR205,$D$1:$BL$1,0),FALSE))</f>
        <v>23</v>
      </c>
      <c r="BS206" s="76">
        <f>SUM(VLOOKUP($D$3,$D$2:$BL$18,MATCH(BS205,$D$1:$BL$1,0),FALSE))</f>
        <v>11</v>
      </c>
      <c r="BT206" s="76">
        <f>SUM(VLOOKUP($D$4,$D$2:$BL$18,MATCH(BT205,$D$1:$BL$1,0),FALSE))</f>
        <v>11</v>
      </c>
      <c r="BU206" s="76">
        <f>SUM(VLOOKUP($D$5,$D$2:$BL$18,MATCH(BU205,$D$1:$BL$1,0),FALSE))</f>
        <v>-2</v>
      </c>
      <c r="BV206" s="76">
        <f>SUM(VLOOKUP($D$6,$D$2:$BL$18,MATCH(BV205,$D$1:$BL$1,0),FALSE))</f>
        <v>2</v>
      </c>
      <c r="BW206" s="76">
        <f>SUM(VLOOKUP($D$7,$D$2:$BL$18,MATCH(BW205,$D$1:$BL$1,0),FALSE))</f>
        <v>23</v>
      </c>
      <c r="BX206" s="76">
        <f>SUM(VLOOKUP($D$8,$D$2:$BL$18,MATCH(BX205,$D$1:$BL$1,0),FALSE))</f>
        <v>-6</v>
      </c>
      <c r="BY206" s="76">
        <f>SUM(VLOOKUP($D$9,$D$2:$BL$18,MATCH(BY205,$D$1:$BL$1,0),FALSE))</f>
        <v>37</v>
      </c>
      <c r="BZ206" s="76">
        <f>SUM(VLOOKUP($D$10,$D$2:$BL$18,MATCH(BZ205,$D$1:$BL$1,0),FALSE))</f>
        <v>-8</v>
      </c>
      <c r="CA206" s="76">
        <f>SUM(VLOOKUP($D$11,$D$2:$BL$18,MATCH(CA205,$D$1:$BL$1,0),FALSE))</f>
        <v>0</v>
      </c>
      <c r="CB206" s="76">
        <f>SUM(VLOOKUP($D$12,$D$2:$BL$18,MATCH(CB205,$D$1:$BL$1,0),FALSE))</f>
        <v>28</v>
      </c>
      <c r="CC206" s="76">
        <f>SUM(VLOOKUP($D$13,$D$2:$BL$18,MATCH(CC205,$D$1:$BL$1,0),FALSE))</f>
        <v>23</v>
      </c>
      <c r="CD206" s="76">
        <f>SUM(VLOOKUP($D$14,$D$2:$BL$18,MATCH(CD205,$D$1:$BL$1,0),FALSE))</f>
        <v>20</v>
      </c>
      <c r="CE206" s="76">
        <f>SUM(VLOOKUP($D$15,$D$2:$BL$18,MATCH(CE205,$D$1:$BL$1,0),FALSE))</f>
        <v>26</v>
      </c>
      <c r="CF206" s="76">
        <f>SUM(VLOOKUP($D$16,$D$2:$BL$18,MATCH(CF205,$D$1:$BL$1,0),FALSE))</f>
        <v>33</v>
      </c>
      <c r="CG206" s="76">
        <f>SUM(VLOOKUP($D$17,$D$2:$BL$18,MATCH(CG205,$D$1:$BL$1,0),FALSE))</f>
        <v>32</v>
      </c>
      <c r="CH206" s="29">
        <f>SUM(VLOOKUP($D$18,$D$2:$BL$18,MATCH(CH205,$D$1:$BL$1,0),FALSE))</f>
        <v>17</v>
      </c>
      <c r="CI206" s="30"/>
      <c r="CJ206" s="72"/>
      <c r="CK206" s="100" t="str">
        <f>$B$3</f>
        <v>Bottas</v>
      </c>
      <c r="CL206" s="72">
        <f>COUNTIF(BR205:CH222, CK206)</f>
        <v>0</v>
      </c>
      <c r="CM206" s="72">
        <f>COUNTIF(BR223:CH224,CK206)</f>
        <v>0</v>
      </c>
      <c r="CN206" s="30">
        <f>COUNTIF(BR225:CH226,CK206)</f>
        <v>0</v>
      </c>
      <c r="CO206" s="30"/>
      <c r="CP206" s="72"/>
      <c r="CQ206" s="100" t="str">
        <f>$B$3</f>
        <v>Bottas</v>
      </c>
      <c r="CR206" s="30">
        <f>SUM((CL206/CL227)*100)</f>
        <v>0</v>
      </c>
      <c r="CS206" s="30">
        <f>SUM((CM206/CM227)*100)</f>
        <v>0</v>
      </c>
      <c r="CT206" s="30">
        <f>SUM((CN206/CN227)*100)</f>
        <v>0</v>
      </c>
      <c r="CV206" s="30"/>
      <c r="CW206" s="30"/>
      <c r="CX206" s="100" t="str">
        <f>$B$3</f>
        <v>Bottas</v>
      </c>
      <c r="CY206" s="30">
        <f t="shared" si="1015"/>
        <v>0</v>
      </c>
      <c r="CZ206" s="30">
        <f t="shared" si="1016"/>
        <v>0</v>
      </c>
      <c r="DA206" s="30">
        <f t="shared" si="1017"/>
        <v>0</v>
      </c>
      <c r="DB206" s="30"/>
      <c r="DC206" s="72"/>
      <c r="DD206" s="100" t="str">
        <f>$B$3</f>
        <v>Bottas</v>
      </c>
      <c r="DE206" s="30">
        <f>SUM((CY206/CY227)*100)</f>
        <v>0</v>
      </c>
      <c r="DF206" s="30">
        <f>SUM((CZ206/CZ227)*100)</f>
        <v>0</v>
      </c>
      <c r="DG206" s="30">
        <f>SUM((DA206/DA227)*100)</f>
        <v>0</v>
      </c>
    </row>
    <row r="207" spans="4:111" ht="16.149999999999999" thickBot="1" x14ac:dyDescent="0.55000000000000004">
      <c r="D207" s="41" t="s">
        <v>103</v>
      </c>
      <c r="E207" s="91" t="s">
        <v>1</v>
      </c>
      <c r="F207" s="72">
        <f>SUM(VLOOKUP($D$2,$BM$2:$CQ$18,MATCH(F205,$BM$1:$CQ$1,0),FALSE))</f>
        <v>26.1</v>
      </c>
      <c r="G207" s="73">
        <f>SUM(VLOOKUP($D$3,$BM$2:$CQ$18,MATCH(G205,$BM$1:$CQ$1,0),FALSE))</f>
        <v>26.1</v>
      </c>
      <c r="H207" s="73">
        <f>SUM(VLOOKUP($D$4,$BM$2:$CQ$18,MATCH(H205,$BM$1:$CQ$1,0),FALSE))</f>
        <v>26.1</v>
      </c>
      <c r="I207" s="73">
        <f>SUM(VLOOKUP($D$5,$BM$2:$CQ$18,MATCH(I205,$BM$1:$CQ$1,0),FALSE))</f>
        <v>26</v>
      </c>
      <c r="J207" s="73">
        <f>SUM(VLOOKUP($D$6,$BM$2:$CQ$18,MATCH(J205,$BM$1:$CQ$1,0),FALSE))</f>
        <v>26</v>
      </c>
      <c r="K207" s="73">
        <f>SUM(VLOOKUP($D$7,$BM$2:$CQ$18,MATCH(K205,$BM$1:$CQ$1,0),FALSE))</f>
        <v>26</v>
      </c>
      <c r="L207" s="73">
        <f>SUM(VLOOKUP($D$8,$BM$2:$CQ$18,MATCH(L205,$BM$1:$CQ$1,0),FALSE))</f>
        <v>26.1</v>
      </c>
      <c r="M207" s="73">
        <f>SUM(VLOOKUP($D$9,$BM$2:$CQ$18,MATCH(M205,$BM$1:$CQ$1,0),FALSE))</f>
        <v>26.1</v>
      </c>
      <c r="N207" s="73">
        <f>SUM(VLOOKUP($D$10,$BM$2:$CQ$18,MATCH(N205,$BM$1:$CQ$1,0),FALSE))</f>
        <v>26.1</v>
      </c>
      <c r="O207" s="73">
        <f>SUM(VLOOKUP($D$11,$BM$2:$CQ$18,MATCH(O205,$BM$1:$CQ$1,0),FALSE))</f>
        <v>26.1</v>
      </c>
      <c r="P207" s="73">
        <f>SUM(VLOOKUP($D$12,$BM$2:$CQ$18,MATCH(P205,$BM$1:$CQ$1,0),FALSE))</f>
        <v>26.1</v>
      </c>
      <c r="Q207" s="73">
        <f>SUM(VLOOKUP($D$13,$BM$2:$CQ$18,MATCH(Q205,$BM$1:$CQ$1,0),FALSE))</f>
        <v>26.1</v>
      </c>
      <c r="R207" s="73">
        <f>SUM(VLOOKUP($D$14,$BM$2:$CQ$18,MATCH(R205,$BM$1:$CQ$1,0),FALSE))</f>
        <v>26.1</v>
      </c>
      <c r="S207" s="73">
        <f>SUM(VLOOKUP($D$15,$BM$2:$CQ$18,MATCH(S205,$BM$1:$CQ$1,0),FALSE))</f>
        <v>26.1</v>
      </c>
      <c r="T207" s="73">
        <f>SUM(VLOOKUP($D$16,$BM$2:$CQ$18,MATCH(T205,$BM$1:$CQ$1,0),FALSE))</f>
        <v>26.1</v>
      </c>
      <c r="U207" s="73">
        <f>SUM(VLOOKUP($D$17,$BM$2:$CQ$18,MATCH(U205,$BM$1:$CQ$1,0),FALSE))</f>
        <v>26.2</v>
      </c>
      <c r="V207" s="63">
        <f>SUM(VLOOKUP($D$18,$BM$2:$CQ$18,MATCH(V205,$BM$1:$CQ$1,0),FALSE))</f>
        <v>26.3</v>
      </c>
      <c r="W207" s="34" t="str">
        <f>$A$4</f>
        <v>Ferrari</v>
      </c>
      <c r="X207" s="66">
        <f>COUNTIF(F205:V222, W207)</f>
        <v>0</v>
      </c>
      <c r="Y207" s="34" t="str">
        <f>$B$4</f>
        <v>Vettel</v>
      </c>
      <c r="Z207" s="99">
        <f>COUNTIF(F205:V222, Y207)</f>
        <v>0</v>
      </c>
      <c r="AA207" s="99">
        <f>COUNTIF(F223:V224,Y207)</f>
        <v>0</v>
      </c>
      <c r="AB207" s="99">
        <f>COUNTIF(F225:V226,Y207)</f>
        <v>0</v>
      </c>
      <c r="AC207" s="34" t="str">
        <f>$A$4</f>
        <v>Ferrari</v>
      </c>
      <c r="AD207" s="66">
        <f>SUM((X207/X227)*100)</f>
        <v>0</v>
      </c>
      <c r="AE207" s="34" t="str">
        <f>$B$4</f>
        <v>Vettel</v>
      </c>
      <c r="AF207" s="99">
        <f>SUM((Z207/Z227)*100)</f>
        <v>0</v>
      </c>
      <c r="AG207" s="99">
        <f>SUM((AA207/AA227)*100)</f>
        <v>0</v>
      </c>
      <c r="AH207" s="99">
        <f>SUM((AB207/AB227)*100)</f>
        <v>0</v>
      </c>
      <c r="AJ207" s="41" t="s">
        <v>104</v>
      </c>
      <c r="AK207" s="91" t="s">
        <v>1</v>
      </c>
      <c r="AL207" s="72">
        <f>SUM(VLOOKUP($D$2,$BM$2:$CQ$18,MATCH(AL205,$BM$1:$CQ$1,0),FALSE))</f>
        <v>24.2</v>
      </c>
      <c r="AM207" s="73">
        <f>SUM(VLOOKUP($D$3,$BM$2:$CQ$18,MATCH(AM205,$BM$1:$CQ$1,0),FALSE))</f>
        <v>0</v>
      </c>
      <c r="AN207" s="73">
        <f>SUM(VLOOKUP($D$4,$BM$2:$CQ$18,MATCH(AN205,$BM$1:$CQ$1,0),FALSE))</f>
        <v>0</v>
      </c>
      <c r="AO207" s="73">
        <f>SUM(VLOOKUP($D$5,$BM$2:$CQ$18,MATCH(AO205,$BM$1:$CQ$1,0),FALSE))</f>
        <v>0</v>
      </c>
      <c r="AP207" s="73">
        <f>SUM(VLOOKUP($D$6,$BM$2:$CQ$18,MATCH(AP205,$BM$1:$CQ$1,0),FALSE))</f>
        <v>23.6</v>
      </c>
      <c r="AQ207" s="73">
        <f>SUM(VLOOKUP($D$7,$BM$2:$CQ$18,MATCH(AQ205,$BM$1:$CQ$1,0),FALSE))</f>
        <v>0</v>
      </c>
      <c r="AR207" s="73">
        <f>SUM(VLOOKUP($D$8,$BM$2:$CQ$18,MATCH(AR205,$BM$1:$CQ$1,0),FALSE))</f>
        <v>23.5</v>
      </c>
      <c r="AS207" s="73">
        <f>SUM(VLOOKUP($D$9,$BM$2:$CQ$18,MATCH(AS205,$BM$1:$CQ$1,0),FALSE))</f>
        <v>23.5</v>
      </c>
      <c r="AT207" s="73">
        <f>SUM(VLOOKUP($D$10,$BM$2:$CQ$18,MATCH(AT205,$BM$1:$CQ$1,0),FALSE))</f>
        <v>23.4</v>
      </c>
      <c r="AU207" s="73">
        <f>SUM(VLOOKUP($D$11,$BM$2:$CQ$18,MATCH(AU205,$BM$1:$CQ$1,0),FALSE))</f>
        <v>23.4</v>
      </c>
      <c r="AV207" s="73">
        <f>SUM(VLOOKUP($D$12,$BM$2:$CQ$18,MATCH(AV205,$BM$1:$CQ$1,0),FALSE))</f>
        <v>23.3</v>
      </c>
      <c r="AW207" s="73">
        <f>SUM(VLOOKUP($D$13,$BM$2:$CQ$18,MATCH(AW205,$BM$1:$CQ$1,0),FALSE))</f>
        <v>23.2</v>
      </c>
      <c r="AX207" s="73">
        <f>SUM(VLOOKUP($D$14,$BM$2:$CQ$18,MATCH(AX205,$BM$1:$CQ$1,0),FALSE))</f>
        <v>23.2</v>
      </c>
      <c r="AY207" s="73">
        <f>SUM(VLOOKUP($D$15,$BM$2:$CQ$18,MATCH(AY205,$BM$1:$CQ$1,0),FALSE))</f>
        <v>23.3</v>
      </c>
      <c r="AZ207" s="73">
        <f>SUM(VLOOKUP($D$16,$BM$2:$CQ$18,MATCH(AZ205,$BM$1:$CQ$1,0),FALSE))</f>
        <v>23.3</v>
      </c>
      <c r="BA207" s="73">
        <f>SUM(VLOOKUP($D$17,$BM$2:$CQ$18,MATCH(BA205,$BM$1:$CQ$1,0),FALSE))</f>
        <v>23.3</v>
      </c>
      <c r="BB207" s="63">
        <f>SUM(VLOOKUP($D$18,$BM$2:$CQ$18,MATCH(BB205,$BM$1:$CQ$1,0),FALSE))</f>
        <v>23.2</v>
      </c>
      <c r="BC207" s="34" t="str">
        <f>$A$4</f>
        <v>Ferrari</v>
      </c>
      <c r="BD207" s="66">
        <f>COUNTIF(AL205:BB222, BC207)</f>
        <v>17</v>
      </c>
      <c r="BE207" s="34" t="str">
        <f>$B$4</f>
        <v>Vettel</v>
      </c>
      <c r="BF207" s="99">
        <f>COUNTIF(AL205:BB222, BE207)</f>
        <v>17</v>
      </c>
      <c r="BG207" s="99">
        <f>COUNTIF(AL223:BB224,BE207)</f>
        <v>0</v>
      </c>
      <c r="BH207" s="99">
        <f>COUNTIF(AL225:BB226,BE207)</f>
        <v>1</v>
      </c>
      <c r="BI207" s="34" t="str">
        <f>$A$4</f>
        <v>Ferrari</v>
      </c>
      <c r="BJ207" s="66">
        <f>SUM((BD207/BD227)*100)</f>
        <v>100</v>
      </c>
      <c r="BK207" s="34" t="str">
        <f>$B$4</f>
        <v>Vettel</v>
      </c>
      <c r="BL207" s="99">
        <f>SUM((BF207/BF227)*100)</f>
        <v>20</v>
      </c>
      <c r="BM207" s="99">
        <f>SUM((BG207/BG227)*100)</f>
        <v>0</v>
      </c>
      <c r="BN207" s="99">
        <f>SUM((BH207/BH227)*100)</f>
        <v>50</v>
      </c>
      <c r="BP207" s="41" t="s">
        <v>105</v>
      </c>
      <c r="BQ207" s="91" t="s">
        <v>1</v>
      </c>
      <c r="BR207" s="72">
        <f>SUM(VLOOKUP($D$2,$BM$2:$CQ$18,MATCH(BR205,$BM$1:$CQ$1,0),FALSE))</f>
        <v>15.5</v>
      </c>
      <c r="BS207" s="73">
        <f>SUM(VLOOKUP($D$3,$BM$2:$CQ$18,MATCH(BS205,$BM$1:$CQ$1,0),FALSE))</f>
        <v>0</v>
      </c>
      <c r="BT207" s="73">
        <f>SUM(VLOOKUP($D$4,$BM$2:$CQ$18,MATCH(BT205,$BM$1:$CQ$1,0),FALSE))</f>
        <v>0</v>
      </c>
      <c r="BU207" s="73">
        <f>SUM(VLOOKUP($D$5,$BM$2:$CQ$18,MATCH(BU205,$BM$1:$CQ$1,0),FALSE))</f>
        <v>0</v>
      </c>
      <c r="BV207" s="73">
        <f>SUM(VLOOKUP($D$6,$BM$2:$CQ$18,MATCH(BV205,$BM$1:$CQ$1,0),FALSE))</f>
        <v>15.4</v>
      </c>
      <c r="BW207" s="73">
        <f>SUM(VLOOKUP($D$7,$BM$2:$CQ$18,MATCH(BW205,$BM$1:$CQ$1,0),FALSE))</f>
        <v>0</v>
      </c>
      <c r="BX207" s="73">
        <f>SUM(VLOOKUP($D$8,$BM$2:$CQ$18,MATCH(BX205,$BM$1:$CQ$1,0),FALSE))</f>
        <v>15.3</v>
      </c>
      <c r="BY207" s="73">
        <f>SUM(VLOOKUP($D$9,$BM$2:$CQ$18,MATCH(BY205,$BM$1:$CQ$1,0),FALSE))</f>
        <v>15.3</v>
      </c>
      <c r="BZ207" s="73">
        <f>SUM(VLOOKUP($D$10,$BM$2:$CQ$18,MATCH(BZ205,$BM$1:$CQ$1,0),FALSE))</f>
        <v>15.3</v>
      </c>
      <c r="CA207" s="73">
        <f>SUM(VLOOKUP($D$11,$BM$2:$CQ$18,MATCH(CA205,$BM$1:$CQ$1,0),FALSE))</f>
        <v>15.3</v>
      </c>
      <c r="CB207" s="73">
        <f>SUM(VLOOKUP($D$12,$BM$2:$CQ$18,MATCH(CB205,$BM$1:$CQ$1,0),FALSE))</f>
        <v>15.3</v>
      </c>
      <c r="CC207" s="73">
        <f>SUM(VLOOKUP($D$13,$BM$2:$CQ$18,MATCH(CC205,$BM$1:$CQ$1,0),FALSE))</f>
        <v>15.2</v>
      </c>
      <c r="CD207" s="73">
        <f>SUM(VLOOKUP($D$14,$BM$2:$CQ$18,MATCH(CD205,$BM$1:$CQ$1,0),FALSE))</f>
        <v>15.2</v>
      </c>
      <c r="CE207" s="73">
        <f>SUM(VLOOKUP($D$15,$BM$2:$CQ$18,MATCH(CE205,$BM$1:$CQ$1,0),FALSE))</f>
        <v>15.1</v>
      </c>
      <c r="CF207" s="73">
        <f>SUM(VLOOKUP($D$16,$BM$2:$CQ$18,MATCH(CF205,$BM$1:$CQ$1,0),FALSE))</f>
        <v>15.1</v>
      </c>
      <c r="CG207" s="73">
        <f>SUM(VLOOKUP($D$17,$BM$2:$CQ$18,MATCH(CG205,$BM$1:$CQ$1,0),FALSE))</f>
        <v>15.1</v>
      </c>
      <c r="CH207" s="63">
        <f>SUM(VLOOKUP($D$18,$BM$2:$CQ$18,MATCH(CH205,$BM$1:$CQ$1,0),FALSE))</f>
        <v>15.2</v>
      </c>
      <c r="CI207" s="34" t="str">
        <f>$A$4</f>
        <v>Ferrari</v>
      </c>
      <c r="CJ207" s="66">
        <f>COUNTIF(BR205:CH222, CI207)</f>
        <v>0</v>
      </c>
      <c r="CK207" s="34" t="str">
        <f>$B$4</f>
        <v>Vettel</v>
      </c>
      <c r="CL207" s="99">
        <f>COUNTIF(BR205:CH222, CK207)</f>
        <v>0</v>
      </c>
      <c r="CM207" s="99">
        <f>COUNTIF(BR223:CH224,CK207)</f>
        <v>0</v>
      </c>
      <c r="CN207" s="99">
        <f>COUNTIF(BR225:CH226,CK207)</f>
        <v>0</v>
      </c>
      <c r="CO207" s="34" t="str">
        <f>$A$4</f>
        <v>Ferrari</v>
      </c>
      <c r="CP207" s="66">
        <f>SUM((CJ207/CJ227)*100)</f>
        <v>0</v>
      </c>
      <c r="CQ207" s="34" t="str">
        <f>$B$4</f>
        <v>Vettel</v>
      </c>
      <c r="CR207" s="99">
        <f>SUM((CL207/CL227)*100)</f>
        <v>0</v>
      </c>
      <c r="CS207" s="99">
        <f>SUM((CM207/CM227)*100)</f>
        <v>0</v>
      </c>
      <c r="CT207" s="99">
        <f>SUM((CN207/CN227)*100)</f>
        <v>0</v>
      </c>
      <c r="CV207" s="34" t="str">
        <f>$A$4</f>
        <v>Ferrari</v>
      </c>
      <c r="CW207" s="99">
        <f>SUM(X207,BD207,CJ207)</f>
        <v>17</v>
      </c>
      <c r="CX207" s="34" t="str">
        <f>$B$4</f>
        <v>Vettel</v>
      </c>
      <c r="CY207" s="99">
        <f t="shared" si="1015"/>
        <v>17</v>
      </c>
      <c r="CZ207" s="99">
        <f t="shared" si="1016"/>
        <v>0</v>
      </c>
      <c r="DA207" s="99">
        <f t="shared" si="1017"/>
        <v>1</v>
      </c>
      <c r="DB207" s="34" t="str">
        <f>$A$4</f>
        <v>Ferrari</v>
      </c>
      <c r="DC207" s="66">
        <f>SUM((CW207/CW227)*100)</f>
        <v>33.333333333333329</v>
      </c>
      <c r="DD207" s="34" t="str">
        <f>$B$4</f>
        <v>Vettel</v>
      </c>
      <c r="DE207" s="99">
        <f>SUM((CY207/CY227)*100)</f>
        <v>6.666666666666667</v>
      </c>
      <c r="DF207" s="99">
        <f>SUM((CZ207/CZ227)*100)</f>
        <v>0</v>
      </c>
      <c r="DG207" s="99">
        <f>SUM((DA207/DA227)*100)</f>
        <v>20</v>
      </c>
    </row>
    <row r="208" spans="4:111" ht="16.149999999999999" thickBot="1" x14ac:dyDescent="0.55000000000000004">
      <c r="D208" s="141"/>
      <c r="E208" s="74" t="s">
        <v>60</v>
      </c>
      <c r="F208" s="67" t="s">
        <v>30</v>
      </c>
      <c r="G208" s="67" t="s">
        <v>30</v>
      </c>
      <c r="H208" s="67" t="s">
        <v>30</v>
      </c>
      <c r="I208" s="67" t="s">
        <v>30</v>
      </c>
      <c r="J208" s="67" t="s">
        <v>30</v>
      </c>
      <c r="K208" s="67" t="s">
        <v>30</v>
      </c>
      <c r="L208" s="67" t="s">
        <v>30</v>
      </c>
      <c r="M208" s="67" t="s">
        <v>30</v>
      </c>
      <c r="N208" s="67" t="s">
        <v>30</v>
      </c>
      <c r="O208" s="67" t="s">
        <v>30</v>
      </c>
      <c r="P208" s="67" t="s">
        <v>30</v>
      </c>
      <c r="Q208" s="67" t="s">
        <v>30</v>
      </c>
      <c r="R208" s="67" t="s">
        <v>30</v>
      </c>
      <c r="S208" s="67" t="s">
        <v>30</v>
      </c>
      <c r="T208" s="67" t="s">
        <v>30</v>
      </c>
      <c r="U208" s="67" t="s">
        <v>30</v>
      </c>
      <c r="V208" s="68" t="s">
        <v>30</v>
      </c>
      <c r="W208" s="30"/>
      <c r="X208" s="72"/>
      <c r="Y208" s="35" t="str">
        <f>$B$5</f>
        <v>Leclerc</v>
      </c>
      <c r="Z208" s="30">
        <f>COUNTIF(F205:V222, Y208)</f>
        <v>0</v>
      </c>
      <c r="AA208" s="30">
        <f>COUNTIF(F223:V224,Y208)</f>
        <v>0</v>
      </c>
      <c r="AB208" s="30">
        <f>COUNTIF(F225:$V226,Y208)</f>
        <v>0</v>
      </c>
      <c r="AC208" s="30"/>
      <c r="AD208" s="72"/>
      <c r="AE208" s="35" t="str">
        <f>$B$5</f>
        <v>Leclerc</v>
      </c>
      <c r="AF208" s="30">
        <f>SUM((Z208/Z227)*100)</f>
        <v>0</v>
      </c>
      <c r="AG208" s="30">
        <f>SUM((AA208/AA227)*100)</f>
        <v>0</v>
      </c>
      <c r="AH208" s="30">
        <f>SUM((AB208/AB227)*100)</f>
        <v>0</v>
      </c>
      <c r="AJ208" s="141"/>
      <c r="AK208" s="74" t="s">
        <v>60</v>
      </c>
      <c r="AL208" s="66" t="s">
        <v>47</v>
      </c>
      <c r="AM208" s="67" t="s">
        <v>47</v>
      </c>
      <c r="AN208" s="67" t="s">
        <v>47</v>
      </c>
      <c r="AO208" s="67" t="s">
        <v>40</v>
      </c>
      <c r="AP208" s="67" t="s">
        <v>40</v>
      </c>
      <c r="AQ208" s="67" t="s">
        <v>40</v>
      </c>
      <c r="AR208" s="67" t="s">
        <v>40</v>
      </c>
      <c r="AS208" s="67" t="s">
        <v>40</v>
      </c>
      <c r="AT208" s="67" t="s">
        <v>40</v>
      </c>
      <c r="AU208" s="67" t="s">
        <v>38</v>
      </c>
      <c r="AV208" s="67" t="s">
        <v>38</v>
      </c>
      <c r="AW208" s="67" t="s">
        <v>38</v>
      </c>
      <c r="AX208" s="67" t="s">
        <v>38</v>
      </c>
      <c r="AY208" s="67" t="s">
        <v>38</v>
      </c>
      <c r="AZ208" s="67" t="s">
        <v>38</v>
      </c>
      <c r="BA208" s="67" t="s">
        <v>38</v>
      </c>
      <c r="BB208" s="68" t="s">
        <v>38</v>
      </c>
      <c r="BC208" s="30"/>
      <c r="BD208" s="72"/>
      <c r="BE208" s="35" t="str">
        <f>$B$5</f>
        <v>Leclerc</v>
      </c>
      <c r="BF208" s="30">
        <f>COUNTIF(AL205:BB222, BE208)</f>
        <v>17</v>
      </c>
      <c r="BG208" s="30">
        <f>COUNTIF(AL223:BB224,BE208)</f>
        <v>0</v>
      </c>
      <c r="BH208" s="30">
        <f>COUNTIF($V225:AL226,BE208)</f>
        <v>0</v>
      </c>
      <c r="BI208" s="30"/>
      <c r="BJ208" s="72"/>
      <c r="BK208" s="35" t="str">
        <f>$B$5</f>
        <v>Leclerc</v>
      </c>
      <c r="BL208" s="30">
        <f>SUM((BF208/BF227)*100)</f>
        <v>20</v>
      </c>
      <c r="BM208" s="30">
        <f>SUM((BG208/BG227)*100)</f>
        <v>0</v>
      </c>
      <c r="BN208" s="30">
        <f>SUM((BH208/BH227)*100)</f>
        <v>0</v>
      </c>
      <c r="BP208" s="141"/>
      <c r="BQ208" s="74" t="s">
        <v>60</v>
      </c>
      <c r="BR208" s="67" t="s">
        <v>20</v>
      </c>
      <c r="BS208" s="67" t="s">
        <v>20</v>
      </c>
      <c r="BT208" s="67" t="s">
        <v>20</v>
      </c>
      <c r="BU208" s="67" t="s">
        <v>20</v>
      </c>
      <c r="BV208" s="67" t="s">
        <v>20</v>
      </c>
      <c r="BW208" s="67" t="s">
        <v>20</v>
      </c>
      <c r="BX208" s="67" t="s">
        <v>20</v>
      </c>
      <c r="BY208" s="67" t="s">
        <v>20</v>
      </c>
      <c r="BZ208" s="67" t="s">
        <v>20</v>
      </c>
      <c r="CA208" s="67" t="s">
        <v>20</v>
      </c>
      <c r="CB208" s="67" t="s">
        <v>20</v>
      </c>
      <c r="CC208" s="67" t="s">
        <v>20</v>
      </c>
      <c r="CD208" s="67" t="s">
        <v>20</v>
      </c>
      <c r="CE208" s="67" t="s">
        <v>20</v>
      </c>
      <c r="CF208" s="67" t="s">
        <v>20</v>
      </c>
      <c r="CG208" s="67" t="s">
        <v>20</v>
      </c>
      <c r="CH208" s="68" t="s">
        <v>20</v>
      </c>
      <c r="CI208" s="30"/>
      <c r="CJ208" s="72"/>
      <c r="CK208" s="35" t="str">
        <f>$B$5</f>
        <v>Leclerc</v>
      </c>
      <c r="CL208" s="30">
        <f>COUNTIF(BR205:CH222, CK208)</f>
        <v>0</v>
      </c>
      <c r="CM208" s="30">
        <f>COUNTIF(BR223:CH224,CK208)</f>
        <v>0</v>
      </c>
      <c r="CN208" s="30">
        <f>COUNTIF($V225:BR226,CK208)</f>
        <v>0</v>
      </c>
      <c r="CO208" s="30"/>
      <c r="CP208" s="72"/>
      <c r="CQ208" s="35" t="str">
        <f>$B$5</f>
        <v>Leclerc</v>
      </c>
      <c r="CR208" s="30">
        <f>SUM((CL208/CL227)*100)</f>
        <v>0</v>
      </c>
      <c r="CS208" s="30">
        <f>SUM((CM208/CM227)*100)</f>
        <v>0</v>
      </c>
      <c r="CT208" s="30">
        <f>SUM((CN208/CN227)*100)</f>
        <v>0</v>
      </c>
      <c r="CV208" s="30"/>
      <c r="CW208" s="30"/>
      <c r="CX208" s="35" t="str">
        <f>$B$5</f>
        <v>Leclerc</v>
      </c>
      <c r="CY208" s="30">
        <f t="shared" si="1015"/>
        <v>17</v>
      </c>
      <c r="CZ208" s="30">
        <f t="shared" si="1016"/>
        <v>0</v>
      </c>
      <c r="DA208" s="30">
        <f t="shared" si="1017"/>
        <v>0</v>
      </c>
      <c r="DB208" s="30"/>
      <c r="DC208" s="72"/>
      <c r="DD208" s="35" t="str">
        <f>$B$5</f>
        <v>Leclerc</v>
      </c>
      <c r="DE208" s="30">
        <f>SUM((CY208/CY227)*100)</f>
        <v>6.666666666666667</v>
      </c>
      <c r="DF208" s="30">
        <f>SUM((CZ208/CZ227)*100)</f>
        <v>0</v>
      </c>
      <c r="DG208" s="30">
        <f>SUM((DA208/DA227)*100)</f>
        <v>0</v>
      </c>
    </row>
    <row r="209" spans="4:111" ht="15.75" x14ac:dyDescent="0.5">
      <c r="D209" s="141"/>
      <c r="E209" s="81" t="s">
        <v>58</v>
      </c>
      <c r="F209" s="70">
        <f>SUM(VLOOKUP($D$2,$D$2:$BL$18,MATCH(F208,$D$1:$BL$1,0),FALSE))</f>
        <v>24</v>
      </c>
      <c r="G209" s="76">
        <f>SUM(VLOOKUP($D$3,$D$2:$BL$18,MATCH(G208,$D$1:$BL$1,0),FALSE))</f>
        <v>-1</v>
      </c>
      <c r="H209" s="76">
        <f>SUM(VLOOKUP($D$4,$D$2:$BL$18,MATCH(H208,$D$1:$BL$1,0),FALSE))</f>
        <v>-9</v>
      </c>
      <c r="I209" s="76">
        <f>SUM(VLOOKUP($D$5,$D$2:$BL$18,MATCH(I208,$D$1:$BL$1,0),FALSE))</f>
        <v>22</v>
      </c>
      <c r="J209" s="76">
        <f>SUM(VLOOKUP($D$6,$D$2:$BL$18,MATCH(J208,$D$1:$BL$1,0),FALSE))</f>
        <v>2</v>
      </c>
      <c r="K209" s="76">
        <f>SUM(VLOOKUP($D$7,$D$2:$BL$18,MATCH(K208,$D$1:$BL$1,0),FALSE))</f>
        <v>14</v>
      </c>
      <c r="L209" s="76">
        <f>SUM(VLOOKUP($D$8,$D$2:$BL$18,MATCH(L208,$D$1:$BL$1,0),FALSE))</f>
        <v>18</v>
      </c>
      <c r="M209" s="76">
        <f>SUM(VLOOKUP($D$9,$D$2:$BL$18,MATCH(M208,$D$1:$BL$1,0),FALSE))</f>
        <v>45</v>
      </c>
      <c r="N209" s="76">
        <f>SUM(VLOOKUP($D$10,$D$2:$BL$18,MATCH(N208,$D$1:$BL$1,0),FALSE))</f>
        <v>-14</v>
      </c>
      <c r="O209" s="76">
        <f>SUM(VLOOKUP($D$11,$D$2:$BL$18,MATCH(O208,$D$1:$BL$1,0),FALSE))</f>
        <v>10</v>
      </c>
      <c r="P209" s="76">
        <f>SUM(VLOOKUP($D$12,$D$2:$BL$18,MATCH(P208,$D$1:$BL$1,0),FALSE))</f>
        <v>26</v>
      </c>
      <c r="Q209" s="76">
        <f>SUM(VLOOKUP($D$13,$D$2:$BL$18,MATCH(Q208,$D$1:$BL$1,0),FALSE))</f>
        <v>29</v>
      </c>
      <c r="R209" s="76">
        <f>SUM(VLOOKUP($D$14,$D$2:$BL$18,MATCH(R208,$D$1:$BL$1,0),FALSE))</f>
        <v>-3</v>
      </c>
      <c r="S209" s="76">
        <f>SUM(VLOOKUP($D$15,$D$2:$BL$18,MATCH(S208,$D$1:$BL$1,0),FALSE))</f>
        <v>15</v>
      </c>
      <c r="T209" s="76">
        <f>SUM(VLOOKUP($D$16,$D$2:$BL$18,MATCH(T208,$D$1:$BL$1,0),FALSE))</f>
        <v>24</v>
      </c>
      <c r="U209" s="76">
        <f>SUM(VLOOKUP($D$17,$D$2:$BL$18,MATCH(U208,$D$1:$BL$1,0),FALSE))</f>
        <v>2</v>
      </c>
      <c r="V209" s="29">
        <f>SUM(VLOOKUP($D$18,$D$2:$BL$18,MATCH(V208,$D$1:$BL$1,0),FALSE))</f>
        <v>14</v>
      </c>
      <c r="W209" s="101" t="str">
        <f>$A$6</f>
        <v>Red Bull</v>
      </c>
      <c r="X209" s="66">
        <f>COUNTIF(F205:V222, W209)</f>
        <v>17</v>
      </c>
      <c r="Y209" s="101" t="str">
        <f>$B$6</f>
        <v>Verstappen</v>
      </c>
      <c r="Z209" s="99">
        <f>COUNTIF(F205:V222, Y209)</f>
        <v>17</v>
      </c>
      <c r="AA209" s="99">
        <f>COUNTIF(F223:V224,Y209)</f>
        <v>0</v>
      </c>
      <c r="AB209" s="99">
        <f>COUNTIF(F225:V226,Y209)</f>
        <v>0</v>
      </c>
      <c r="AC209" s="101" t="str">
        <f>$A$6</f>
        <v>Red Bull</v>
      </c>
      <c r="AD209" s="66">
        <f>SUM((X209/X227)*100)</f>
        <v>100</v>
      </c>
      <c r="AE209" s="101" t="str">
        <f>$B$6</f>
        <v>Verstappen</v>
      </c>
      <c r="AF209" s="99">
        <f>SUM((Z209/Z227)*100)</f>
        <v>20</v>
      </c>
      <c r="AG209" s="99">
        <f>SUM((AA209/AA227)*100)</f>
        <v>0</v>
      </c>
      <c r="AH209" s="99">
        <f>SUM((AB209/AB227)*100)</f>
        <v>0</v>
      </c>
      <c r="AJ209" s="141"/>
      <c r="AK209" s="81" t="s">
        <v>58</v>
      </c>
      <c r="AL209" s="70">
        <f>SUM(VLOOKUP($D$2,$D$2:$BL$18,MATCH(AL208,$D$1:$BL$1,0),FALSE))</f>
        <v>-12</v>
      </c>
      <c r="AM209" s="76">
        <f>SUM(VLOOKUP($D$3,$D$2:$BL$18,MATCH(AM208,$D$1:$BL$1,0),FALSE))</f>
        <v>3</v>
      </c>
      <c r="AN209" s="76">
        <f>SUM(VLOOKUP($D$4,$D$2:$BL$18,MATCH(AN208,$D$1:$BL$1,0),FALSE))</f>
        <v>3</v>
      </c>
      <c r="AO209" s="76">
        <f>SUM(VLOOKUP($D$5,$D$2:$BL$18,MATCH(AO208,$D$1:$BL$1,0),FALSE))</f>
        <v>9</v>
      </c>
      <c r="AP209" s="76">
        <f>SUM(VLOOKUP($D$6,$D$2:$BL$18,MATCH(AP208,$D$1:$BL$1,0),FALSE))</f>
        <v>8</v>
      </c>
      <c r="AQ209" s="76">
        <f>SUM(VLOOKUP($D$7,$D$2:$BL$18,MATCH(AQ208,$D$1:$BL$1,0),FALSE))</f>
        <v>10</v>
      </c>
      <c r="AR209" s="76">
        <f>SUM(VLOOKUP($D$8,$D$2:$BL$18,MATCH(AR208,$D$1:$BL$1,0),FALSE))</f>
        <v>-14</v>
      </c>
      <c r="AS209" s="76">
        <f>SUM(VLOOKUP($D$9,$D$2:$BL$18,MATCH(AS208,$D$1:$BL$1,0),FALSE))</f>
        <v>6</v>
      </c>
      <c r="AT209" s="76">
        <f>SUM(VLOOKUP($D$10,$D$2:$BL$18,MATCH(AT208,$D$1:$BL$1,0),FALSE))</f>
        <v>-14</v>
      </c>
      <c r="AU209" s="76">
        <f>SUM(VLOOKUP($D$11,$D$2:$BL$18,MATCH(AU208,$D$1:$BL$1,0),FALSE))</f>
        <v>12</v>
      </c>
      <c r="AV209" s="76">
        <f>SUM(VLOOKUP($D$12,$D$2:$BL$18,MATCH(AV208,$D$1:$BL$1,0),FALSE))</f>
        <v>12</v>
      </c>
      <c r="AW209" s="76">
        <f>SUM(VLOOKUP($D$13,$D$2:$BL$18,MATCH(AW208,$D$1:$BL$1,0),FALSE))</f>
        <v>17</v>
      </c>
      <c r="AX209" s="76">
        <f>SUM(VLOOKUP($D$14,$D$2:$BL$18,MATCH(AX208,$D$1:$BL$1,0),FALSE))</f>
        <v>19</v>
      </c>
      <c r="AY209" s="76">
        <f>SUM(VLOOKUP($D$15,$D$2:$BL$18,MATCH(AY208,$D$1:$BL$1,0),FALSE))</f>
        <v>2</v>
      </c>
      <c r="AZ209" s="76">
        <f>SUM(VLOOKUP($D$16,$D$2:$BL$18,MATCH(AZ208,$D$1:$BL$1,0),FALSE))</f>
        <v>9</v>
      </c>
      <c r="BA209" s="76">
        <f>SUM(VLOOKUP($D$17,$D$2:$BL$18,MATCH(BA208,$D$1:$BL$1,0),FALSE))</f>
        <v>10</v>
      </c>
      <c r="BB209" s="29">
        <f>SUM(VLOOKUP($D$18,$D$2:$BL$18,MATCH(BB208,$D$1:$BL$1,0),FALSE))</f>
        <v>11</v>
      </c>
      <c r="BC209" s="101" t="str">
        <f>$A$6</f>
        <v>Red Bull</v>
      </c>
      <c r="BD209" s="66">
        <f>COUNTIF(AL205:BB222, BC209)</f>
        <v>0</v>
      </c>
      <c r="BE209" s="101" t="str">
        <f>$B$6</f>
        <v>Verstappen</v>
      </c>
      <c r="BF209" s="99">
        <f>COUNTIF(AL205:BB222, BE209)</f>
        <v>0</v>
      </c>
      <c r="BG209" s="99">
        <f>COUNTIF(AL223:BB224,BE209)</f>
        <v>0</v>
      </c>
      <c r="BH209" s="99">
        <f>COUNTIF(AL225:BB226,BE209)</f>
        <v>0</v>
      </c>
      <c r="BI209" s="101" t="str">
        <f>$A$6</f>
        <v>Red Bull</v>
      </c>
      <c r="BJ209" s="66">
        <f>SUM((BD209/BD227)*100)</f>
        <v>0</v>
      </c>
      <c r="BK209" s="101" t="str">
        <f>$B$6</f>
        <v>Verstappen</v>
      </c>
      <c r="BL209" s="99">
        <f>SUM((BF209/BF227)*100)</f>
        <v>0</v>
      </c>
      <c r="BM209" s="99">
        <f>SUM((BG209/BG227)*100)</f>
        <v>0</v>
      </c>
      <c r="BN209" s="99">
        <f>SUM((BH209/BH227)*100)</f>
        <v>0</v>
      </c>
      <c r="BP209" s="141"/>
      <c r="BQ209" s="81" t="s">
        <v>58</v>
      </c>
      <c r="BR209" s="70">
        <f>SUM(VLOOKUP($D$2,$D$2:$BL$18,MATCH(BR208,$D$1:$BL$1,0),FALSE))</f>
        <v>36</v>
      </c>
      <c r="BS209" s="76">
        <f>SUM(VLOOKUP($D$3,$D$2:$BL$18,MATCH(BS208,$D$1:$BL$1,0),FALSE))</f>
        <v>30</v>
      </c>
      <c r="BT209" s="76">
        <f>SUM(VLOOKUP($D$4,$D$2:$BL$18,MATCH(BT208,$D$1:$BL$1,0),FALSE))</f>
        <v>-1</v>
      </c>
      <c r="BU209" s="76">
        <f>SUM(VLOOKUP($D$5,$D$2:$BL$18,MATCH(BU208,$D$1:$BL$1,0),FALSE))</f>
        <v>25</v>
      </c>
      <c r="BV209" s="76">
        <f>SUM(VLOOKUP($D$6,$D$2:$BL$18,MATCH(BV208,$D$1:$BL$1,0),FALSE))</f>
        <v>19</v>
      </c>
      <c r="BW209" s="76">
        <f>SUM(VLOOKUP($D$7,$D$2:$BL$18,MATCH(BW208,$D$1:$BL$1,0),FALSE))</f>
        <v>4</v>
      </c>
      <c r="BX209" s="76">
        <f>SUM(VLOOKUP($D$8,$D$2:$BL$18,MATCH(BX208,$D$1:$BL$1,0),FALSE))</f>
        <v>20</v>
      </c>
      <c r="BY209" s="76">
        <f>SUM(VLOOKUP($D$9,$D$2:$BL$18,MATCH(BY208,$D$1:$BL$1,0),FALSE))</f>
        <v>35</v>
      </c>
      <c r="BZ209" s="76">
        <f>SUM(VLOOKUP($D$10,$D$2:$BL$18,MATCH(BZ208,$D$1:$BL$1,0),FALSE))</f>
        <v>24</v>
      </c>
      <c r="CA209" s="76">
        <f>SUM(VLOOKUP($D$11,$D$2:$BL$18,MATCH(CA208,$D$1:$BL$1,0),FALSE))</f>
        <v>0</v>
      </c>
      <c r="CB209" s="76">
        <f>SUM(VLOOKUP($D$12,$D$2:$BL$18,MATCH(CB208,$D$1:$BL$1,0),FALSE))</f>
        <v>-7</v>
      </c>
      <c r="CC209" s="76">
        <f>SUM(VLOOKUP($D$13,$D$2:$BL$18,MATCH(CC208,$D$1:$BL$1,0),FALSE))</f>
        <v>-3</v>
      </c>
      <c r="CD209" s="76">
        <f>SUM(VLOOKUP($D$14,$D$2:$BL$18,MATCH(CD208,$D$1:$BL$1,0),FALSE))</f>
        <v>14</v>
      </c>
      <c r="CE209" s="76">
        <f>SUM(VLOOKUP($D$15,$D$2:$BL$18,MATCH(CE208,$D$1:$BL$1,0),FALSE))</f>
        <v>24</v>
      </c>
      <c r="CF209" s="76">
        <f>SUM(VLOOKUP($D$16,$D$2:$BL$18,MATCH(CF208,$D$1:$BL$1,0),FALSE))</f>
        <v>33</v>
      </c>
      <c r="CG209" s="76">
        <f>SUM(VLOOKUP($D$17,$D$2:$BL$18,MATCH(CG208,$D$1:$BL$1,0),FALSE))</f>
        <v>14</v>
      </c>
      <c r="CH209" s="29">
        <f>SUM(VLOOKUP($D$18,$D$2:$BL$18,MATCH(CH208,$D$1:$BL$1,0),FALSE))</f>
        <v>34</v>
      </c>
      <c r="CI209" s="101" t="str">
        <f>$A$6</f>
        <v>Red Bull</v>
      </c>
      <c r="CJ209" s="66">
        <f>COUNTIF(BR205:CH222, CI209)</f>
        <v>0</v>
      </c>
      <c r="CK209" s="101" t="str">
        <f>$B$6</f>
        <v>Verstappen</v>
      </c>
      <c r="CL209" s="99">
        <f>COUNTIF(BR205:CH222, CK209)</f>
        <v>0</v>
      </c>
      <c r="CM209" s="99">
        <f>COUNTIF(BR223:CH224,CK209)</f>
        <v>0</v>
      </c>
      <c r="CN209" s="99">
        <f>COUNTIF(BR225:CH226,CK209)</f>
        <v>0</v>
      </c>
      <c r="CO209" s="101" t="str">
        <f>$A$6</f>
        <v>Red Bull</v>
      </c>
      <c r="CP209" s="66">
        <f>SUM((CJ209/CJ227)*100)</f>
        <v>0</v>
      </c>
      <c r="CQ209" s="101" t="str">
        <f>$B$6</f>
        <v>Verstappen</v>
      </c>
      <c r="CR209" s="99">
        <f>SUM((CL209/CL227)*100)</f>
        <v>0</v>
      </c>
      <c r="CS209" s="99">
        <f>SUM((CM209/CM227)*100)</f>
        <v>0</v>
      </c>
      <c r="CT209" s="99">
        <f>SUM((CN209/CN227)*100)</f>
        <v>0</v>
      </c>
      <c r="CV209" s="101" t="str">
        <f>$A$6</f>
        <v>Red Bull</v>
      </c>
      <c r="CW209" s="99">
        <f>SUM(X209,BD209,CJ209)</f>
        <v>17</v>
      </c>
      <c r="CX209" s="101" t="str">
        <f>$B$6</f>
        <v>Verstappen</v>
      </c>
      <c r="CY209" s="99">
        <f t="shared" si="1015"/>
        <v>17</v>
      </c>
      <c r="CZ209" s="99">
        <f t="shared" si="1016"/>
        <v>0</v>
      </c>
      <c r="DA209" s="99">
        <f t="shared" si="1017"/>
        <v>0</v>
      </c>
      <c r="DB209" s="101" t="str">
        <f>$A$6</f>
        <v>Red Bull</v>
      </c>
      <c r="DC209" s="66">
        <f>SUM((CW209/CW227)*100)</f>
        <v>33.333333333333329</v>
      </c>
      <c r="DD209" s="101" t="str">
        <f>$B$6</f>
        <v>Verstappen</v>
      </c>
      <c r="DE209" s="99">
        <f>SUM((CY209/CY227)*100)</f>
        <v>6.666666666666667</v>
      </c>
      <c r="DF209" s="99">
        <f>SUM((CZ209/CZ227)*100)</f>
        <v>0</v>
      </c>
      <c r="DG209" s="99">
        <f>SUM((DA209/DA227)*100)</f>
        <v>0</v>
      </c>
    </row>
    <row r="210" spans="4:111" ht="16.149999999999999" thickBot="1" x14ac:dyDescent="0.55000000000000004">
      <c r="D210" s="141"/>
      <c r="E210" s="82" t="s">
        <v>1</v>
      </c>
      <c r="F210" s="72">
        <f>SUM(VLOOKUP($D$2,$BM$2:$CQ$18,MATCH(F208,$BM$1:$CQ$1,0),FALSE))</f>
        <v>10.4</v>
      </c>
      <c r="G210" s="73">
        <f>SUM(VLOOKUP($D$3,$BM$2:$CQ$18,MATCH(G208,$BM$1:$CQ$1,0),FALSE))</f>
        <v>0</v>
      </c>
      <c r="H210" s="73">
        <f>SUM(VLOOKUP($D$4,$BM$2:$CQ$18,MATCH(H208,$BM$1:$CQ$1,0),FALSE))</f>
        <v>0</v>
      </c>
      <c r="I210" s="73">
        <f>SUM(VLOOKUP($D$5,$BM$2:$CQ$18,MATCH(I208,$BM$1:$CQ$1,0),FALSE))</f>
        <v>0</v>
      </c>
      <c r="J210" s="73">
        <f>SUM(VLOOKUP($D$6,$BM$2:$CQ$18,MATCH(J208,$BM$1:$CQ$1,0),FALSE))</f>
        <v>10.3</v>
      </c>
      <c r="K210" s="73">
        <f>SUM(VLOOKUP($D$7,$BM$2:$CQ$18,MATCH(K208,$BM$1:$CQ$1,0),FALSE))</f>
        <v>0</v>
      </c>
      <c r="L210" s="73">
        <f>SUM(VLOOKUP($D$8,$BM$2:$CQ$18,MATCH(L208,$BM$1:$CQ$1,0),FALSE))</f>
        <v>10.4</v>
      </c>
      <c r="M210" s="73">
        <f>SUM(VLOOKUP($D$9,$BM$2:$CQ$18,MATCH(M208,$BM$1:$CQ$1,0),FALSE))</f>
        <v>10.4</v>
      </c>
      <c r="N210" s="73">
        <f>SUM(VLOOKUP($D$10,$BM$2:$CQ$18,MATCH(N208,$BM$1:$CQ$1,0),FALSE))</f>
        <v>10.7</v>
      </c>
      <c r="O210" s="73">
        <f>SUM(VLOOKUP($D$11,$BM$2:$CQ$18,MATCH(O208,$BM$1:$CQ$1,0),FALSE))</f>
        <v>10.7</v>
      </c>
      <c r="P210" s="73">
        <f>SUM(VLOOKUP($D$12,$BM$2:$CQ$18,MATCH(P208,$BM$1:$CQ$1,0),FALSE))</f>
        <v>10.9</v>
      </c>
      <c r="Q210" s="73">
        <f>SUM(VLOOKUP($D$13,$BM$2:$CQ$18,MATCH(Q208,$BM$1:$CQ$1,0),FALSE))</f>
        <v>10.9</v>
      </c>
      <c r="R210" s="73">
        <f>SUM(VLOOKUP($D$14,$BM$2:$CQ$18,MATCH(R208,$BM$1:$CQ$1,0),FALSE))</f>
        <v>10.8</v>
      </c>
      <c r="S210" s="73">
        <f>SUM(VLOOKUP($D$15,$BM$2:$CQ$18,MATCH(S208,$BM$1:$CQ$1,0),FALSE))</f>
        <v>11</v>
      </c>
      <c r="T210" s="73">
        <f>SUM(VLOOKUP($D$16,$BM$2:$CQ$18,MATCH(T208,$BM$1:$CQ$1,0),FALSE))</f>
        <v>11.1</v>
      </c>
      <c r="U210" s="73">
        <f>SUM(VLOOKUP($D$17,$BM$2:$CQ$18,MATCH(U208,$BM$1:$CQ$1,0),FALSE))</f>
        <v>11.1</v>
      </c>
      <c r="V210" s="63">
        <f>SUM(VLOOKUP($D$18,$BM$2:$CQ$18,MATCH(V208,$BM$1:$CQ$1,0),FALSE))</f>
        <v>11.1</v>
      </c>
      <c r="W210" s="30"/>
      <c r="X210" s="72"/>
      <c r="Y210" s="102" t="str">
        <f>$B$7</f>
        <v>Albon</v>
      </c>
      <c r="Z210" s="30">
        <f>COUNTIF(F205:V222, Y210)</f>
        <v>17</v>
      </c>
      <c r="AA210" s="30">
        <f>COUNTIF(F223:V224,Y210)</f>
        <v>0</v>
      </c>
      <c r="AB210" s="30">
        <f>COUNTIF(F225:V226,Y210)</f>
        <v>0</v>
      </c>
      <c r="AC210" s="30"/>
      <c r="AD210" s="72"/>
      <c r="AE210" s="102" t="str">
        <f>$B$7</f>
        <v>Albon</v>
      </c>
      <c r="AF210" s="30">
        <f>SUM((Z210/Z227)*100)</f>
        <v>20</v>
      </c>
      <c r="AG210" s="30">
        <f>SUM((AA210/AA227)*100)</f>
        <v>0</v>
      </c>
      <c r="AH210" s="30">
        <f>SUM((AB210/AB227)*100)</f>
        <v>0</v>
      </c>
      <c r="AJ210" s="141"/>
      <c r="AK210" s="82" t="s">
        <v>1</v>
      </c>
      <c r="AL210" s="72">
        <f>SUM(VLOOKUP($D$2,$BM$2:$CQ$18,MATCH(AL208,$BM$1:$CQ$1,0),FALSE))</f>
        <v>5.9</v>
      </c>
      <c r="AM210" s="73">
        <f>SUM(VLOOKUP($D$3,$BM$2:$CQ$18,MATCH(AM208,$BM$1:$CQ$1,0),FALSE))</f>
        <v>5.9</v>
      </c>
      <c r="AN210" s="73">
        <f>SUM(VLOOKUP($D$4,$BM$2:$CQ$18,MATCH(AN208,$BM$1:$CQ$1,0),FALSE))</f>
        <v>5.9</v>
      </c>
      <c r="AO210" s="73">
        <f>SUM(VLOOKUP($D$5,$BM$2:$CQ$18,MATCH(AO208,$BM$1:$CQ$1,0),FALSE))</f>
        <v>0</v>
      </c>
      <c r="AP210" s="73">
        <f>SUM(VLOOKUP($D$6,$BM$2:$CQ$18,MATCH(AP208,$BM$1:$CQ$1,0),FALSE))</f>
        <v>8.9</v>
      </c>
      <c r="AQ210" s="73">
        <f>SUM(VLOOKUP($D$7,$BM$2:$CQ$18,MATCH(AQ208,$BM$1:$CQ$1,0),FALSE))</f>
        <v>0</v>
      </c>
      <c r="AR210" s="73">
        <f>SUM(VLOOKUP($D$8,$BM$2:$CQ$18,MATCH(AR208,$BM$1:$CQ$1,0),FALSE))</f>
        <v>8.9</v>
      </c>
      <c r="AS210" s="73">
        <f>SUM(VLOOKUP($D$9,$BM$2:$CQ$18,MATCH(AS208,$BM$1:$CQ$1,0),FALSE))</f>
        <v>8.9</v>
      </c>
      <c r="AT210" s="73">
        <f>SUM(VLOOKUP($D$10,$BM$2:$CQ$18,MATCH(AT208,$BM$1:$CQ$1,0),FALSE))</f>
        <v>8.8000000000000007</v>
      </c>
      <c r="AU210" s="73">
        <f>SUM(VLOOKUP($D$11,$BM$2:$CQ$18,MATCH(AU208,$BM$1:$CQ$1,0),FALSE))</f>
        <v>9.5</v>
      </c>
      <c r="AV210" s="73">
        <f>SUM(VLOOKUP($D$12,$BM$2:$CQ$18,MATCH(AV208,$BM$1:$CQ$1,0),FALSE))</f>
        <v>9.5</v>
      </c>
      <c r="AW210" s="73">
        <f>SUM(VLOOKUP($D$13,$BM$2:$CQ$18,MATCH(AW208,$BM$1:$CQ$1,0),FALSE))</f>
        <v>9.5</v>
      </c>
      <c r="AX210" s="73">
        <f>SUM(VLOOKUP($D$14,$BM$2:$CQ$18,MATCH(AX208,$BM$1:$CQ$1,0),FALSE))</f>
        <v>9.5</v>
      </c>
      <c r="AY210" s="73">
        <f>SUM(VLOOKUP($D$15,$BM$2:$CQ$18,MATCH(AY208,$BM$1:$CQ$1,0),FALSE))</f>
        <v>9.5</v>
      </c>
      <c r="AZ210" s="73">
        <f>SUM(VLOOKUP($D$16,$BM$2:$CQ$18,MATCH(AZ208,$BM$1:$CQ$1,0),FALSE))</f>
        <v>9.5</v>
      </c>
      <c r="BA210" s="73">
        <f>SUM(VLOOKUP($D$17,$BM$2:$CQ$18,MATCH(BA208,$BM$1:$CQ$1,0),FALSE))</f>
        <v>9.5</v>
      </c>
      <c r="BB210" s="63">
        <f>SUM(VLOOKUP($D$18,$BM$2:$CQ$18,MATCH(BB208,$BM$1:$CQ$1,0),FALSE))</f>
        <v>9.5</v>
      </c>
      <c r="BC210" s="30"/>
      <c r="BD210" s="72"/>
      <c r="BE210" s="102" t="str">
        <f>$B$7</f>
        <v>Albon</v>
      </c>
      <c r="BF210" s="30">
        <f>COUNTIF(AL205:BB222, BE210)</f>
        <v>0</v>
      </c>
      <c r="BG210" s="30">
        <f>COUNTIF(AL223:BB224,BE210)</f>
        <v>0</v>
      </c>
      <c r="BH210" s="30">
        <f>COUNTIF(AL225:BB226,BE210)</f>
        <v>0</v>
      </c>
      <c r="BI210" s="30"/>
      <c r="BJ210" s="72"/>
      <c r="BK210" s="102" t="str">
        <f>$B$7</f>
        <v>Albon</v>
      </c>
      <c r="BL210" s="30">
        <f>SUM((BF210/BF227)*100)</f>
        <v>0</v>
      </c>
      <c r="BM210" s="30">
        <f>SUM((BG210/BG227)*100)</f>
        <v>0</v>
      </c>
      <c r="BN210" s="30">
        <f>SUM((BH210/BH227)*100)</f>
        <v>0</v>
      </c>
      <c r="BP210" s="141"/>
      <c r="BQ210" s="82" t="s">
        <v>1</v>
      </c>
      <c r="BR210" s="72">
        <f>SUM(VLOOKUP($D$2,$BM$2:$CQ$18,MATCH(BR208,$BM$1:$CQ$1,0),FALSE))</f>
        <v>11.5</v>
      </c>
      <c r="BS210" s="73">
        <f>SUM(VLOOKUP($D$3,$BM$2:$CQ$18,MATCH(BS208,$BM$1:$CQ$1,0),FALSE))</f>
        <v>12.4</v>
      </c>
      <c r="BT210" s="73">
        <f>SUM(VLOOKUP($D$4,$BM$2:$CQ$18,MATCH(BT208,$BM$1:$CQ$1,0),FALSE))</f>
        <v>12.8</v>
      </c>
      <c r="BU210" s="73">
        <f>SUM(VLOOKUP($D$5,$BM$2:$CQ$18,MATCH(BU208,$BM$1:$CQ$1,0),FALSE))</f>
        <v>12.9</v>
      </c>
      <c r="BV210" s="73">
        <f>SUM(VLOOKUP($D$6,$BM$2:$CQ$18,MATCH(BV208,$BM$1:$CQ$1,0),FALSE))</f>
        <v>13</v>
      </c>
      <c r="BW210" s="73">
        <f>SUM(VLOOKUP($D$7,$BM$2:$CQ$18,MATCH(BW208,$BM$1:$CQ$1,0),FALSE))</f>
        <v>13</v>
      </c>
      <c r="BX210" s="73">
        <f>SUM(VLOOKUP($D$8,$BM$2:$CQ$18,MATCH(BX208,$BM$1:$CQ$1,0),FALSE))</f>
        <v>13</v>
      </c>
      <c r="BY210" s="73">
        <f>SUM(VLOOKUP($D$9,$BM$2:$CQ$18,MATCH(BY208,$BM$1:$CQ$1,0),FALSE))</f>
        <v>13</v>
      </c>
      <c r="BZ210" s="73">
        <f>SUM(VLOOKUP($D$10,$BM$2:$CQ$18,MATCH(BZ208,$BM$1:$CQ$1,0),FALSE))</f>
        <v>13</v>
      </c>
      <c r="CA210" s="73">
        <f>SUM(VLOOKUP($D$11,$BM$2:$CQ$18,MATCH(CA208,$BM$1:$CQ$1,0),FALSE))</f>
        <v>13</v>
      </c>
      <c r="CB210" s="73">
        <f>SUM(VLOOKUP($D$12,$BM$2:$CQ$18,MATCH(CB208,$BM$1:$CQ$1,0),FALSE))</f>
        <v>13</v>
      </c>
      <c r="CC210" s="73">
        <f>SUM(VLOOKUP($D$13,$BM$2:$CQ$18,MATCH(CC208,$BM$1:$CQ$1,0),FALSE))</f>
        <v>13</v>
      </c>
      <c r="CD210" s="73">
        <f>SUM(VLOOKUP($D$14,$BM$2:$CQ$18,MATCH(CD208,$BM$1:$CQ$1,0),FALSE))</f>
        <v>12.9</v>
      </c>
      <c r="CE210" s="73">
        <f>SUM(VLOOKUP($D$15,$BM$2:$CQ$18,MATCH(CE208,$BM$1:$CQ$1,0),FALSE))</f>
        <v>12.8</v>
      </c>
      <c r="CF210" s="73">
        <f>SUM(VLOOKUP($D$16,$BM$2:$CQ$18,MATCH(CF208,$BM$1:$CQ$1,0),FALSE))</f>
        <v>12.8</v>
      </c>
      <c r="CG210" s="73">
        <f>SUM(VLOOKUP($D$17,$BM$2:$CQ$18,MATCH(CG208,$BM$1:$CQ$1,0),FALSE))</f>
        <v>12.8</v>
      </c>
      <c r="CH210" s="63">
        <f>SUM(VLOOKUP($D$18,$BM$2:$CQ$18,MATCH(CH208,$BM$1:$CQ$1,0),FALSE))</f>
        <v>12.8</v>
      </c>
      <c r="CI210" s="30"/>
      <c r="CJ210" s="72"/>
      <c r="CK210" s="102" t="str">
        <f>$B$7</f>
        <v>Albon</v>
      </c>
      <c r="CL210" s="30">
        <f>COUNTIF(BR205:CH222, CK210)</f>
        <v>0</v>
      </c>
      <c r="CM210" s="30">
        <f>COUNTIF(BR223:CH224,CK210)</f>
        <v>0</v>
      </c>
      <c r="CN210" s="30">
        <f>COUNTIF(BR225:CH226,CK210)</f>
        <v>0</v>
      </c>
      <c r="CO210" s="30"/>
      <c r="CP210" s="72"/>
      <c r="CQ210" s="102" t="str">
        <f>$B$7</f>
        <v>Albon</v>
      </c>
      <c r="CR210" s="30">
        <f>SUM((CL210/CL227)*100)</f>
        <v>0</v>
      </c>
      <c r="CS210" s="30">
        <f>SUM((CM210/CM227)*100)</f>
        <v>0</v>
      </c>
      <c r="CT210" s="30">
        <f>SUM((CN210/CN227)*100)</f>
        <v>0</v>
      </c>
      <c r="CV210" s="30"/>
      <c r="CW210" s="30"/>
      <c r="CX210" s="102" t="str">
        <f>$B$7</f>
        <v>Albon</v>
      </c>
      <c r="CY210" s="30">
        <f t="shared" si="1015"/>
        <v>17</v>
      </c>
      <c r="CZ210" s="30">
        <f t="shared" si="1016"/>
        <v>0</v>
      </c>
      <c r="DA210" s="30">
        <f t="shared" si="1017"/>
        <v>0</v>
      </c>
      <c r="DB210" s="30"/>
      <c r="DC210" s="72"/>
      <c r="DD210" s="102" t="str">
        <f>$B$7</f>
        <v>Albon</v>
      </c>
      <c r="DE210" s="30">
        <f>SUM((CY210/CY227)*100)</f>
        <v>6.666666666666667</v>
      </c>
      <c r="DF210" s="30">
        <f>SUM((CZ210/CZ227)*100)</f>
        <v>0</v>
      </c>
      <c r="DG210" s="30">
        <f>SUM((DA210/DA227)*100)</f>
        <v>0</v>
      </c>
    </row>
    <row r="211" spans="4:111" ht="15.75" x14ac:dyDescent="0.5">
      <c r="D211" s="141"/>
      <c r="E211" s="74" t="s">
        <v>61</v>
      </c>
      <c r="F211" s="66" t="s">
        <v>28</v>
      </c>
      <c r="G211" s="67" t="s">
        <v>28</v>
      </c>
      <c r="H211" s="67" t="s">
        <v>28</v>
      </c>
      <c r="I211" s="67" t="s">
        <v>28</v>
      </c>
      <c r="J211" s="67" t="s">
        <v>28</v>
      </c>
      <c r="K211" s="67" t="s">
        <v>28</v>
      </c>
      <c r="L211" s="67" t="s">
        <v>28</v>
      </c>
      <c r="M211" s="67" t="s">
        <v>28</v>
      </c>
      <c r="N211" s="67" t="s">
        <v>28</v>
      </c>
      <c r="O211" s="67" t="s">
        <v>28</v>
      </c>
      <c r="P211" s="67" t="s">
        <v>28</v>
      </c>
      <c r="Q211" s="67" t="s">
        <v>28</v>
      </c>
      <c r="R211" s="67" t="s">
        <v>28</v>
      </c>
      <c r="S211" s="67" t="s">
        <v>28</v>
      </c>
      <c r="T211" s="67" t="s">
        <v>28</v>
      </c>
      <c r="U211" s="67" t="s">
        <v>28</v>
      </c>
      <c r="V211" s="67" t="s">
        <v>28</v>
      </c>
      <c r="W211" s="40" t="str">
        <f>$A$8</f>
        <v>McLaren</v>
      </c>
      <c r="X211" s="66">
        <f>COUNTIF(F205:V222, W211)</f>
        <v>0</v>
      </c>
      <c r="Y211" s="40" t="str">
        <f>$B$8</f>
        <v>Sainz</v>
      </c>
      <c r="Z211" s="99">
        <f>COUNTIF(F205:V222, Y211)</f>
        <v>0</v>
      </c>
      <c r="AA211" s="99">
        <f>COUNTIF(F223:V224,Y211)</f>
        <v>0</v>
      </c>
      <c r="AB211" s="99">
        <f>COUNTIF(F225:V226,Y211)</f>
        <v>0</v>
      </c>
      <c r="AC211" s="40" t="str">
        <f>$A$8</f>
        <v>McLaren</v>
      </c>
      <c r="AD211" s="66">
        <f>SUM((X211/X227)*100)</f>
        <v>0</v>
      </c>
      <c r="AE211" s="40" t="str">
        <f>$B$8</f>
        <v>Sainz</v>
      </c>
      <c r="AF211" s="99">
        <f>SUM((Z211/Z227)*100)</f>
        <v>0</v>
      </c>
      <c r="AG211" s="99">
        <f>SUM((AA211/AA227)*100)</f>
        <v>0</v>
      </c>
      <c r="AH211" s="99">
        <f>SUM((AB211/AB227)*100)</f>
        <v>0</v>
      </c>
      <c r="AJ211" s="141"/>
      <c r="AK211" s="74" t="s">
        <v>61</v>
      </c>
      <c r="AL211" s="66" t="s">
        <v>8</v>
      </c>
      <c r="AM211" s="67" t="s">
        <v>8</v>
      </c>
      <c r="AN211" s="67" t="s">
        <v>8</v>
      </c>
      <c r="AO211" s="67" t="s">
        <v>8</v>
      </c>
      <c r="AP211" s="67" t="s">
        <v>8</v>
      </c>
      <c r="AQ211" s="67" t="s">
        <v>8</v>
      </c>
      <c r="AR211" s="67" t="s">
        <v>8</v>
      </c>
      <c r="AS211" s="67" t="s">
        <v>8</v>
      </c>
      <c r="AT211" s="67" t="s">
        <v>8</v>
      </c>
      <c r="AU211" s="67" t="s">
        <v>8</v>
      </c>
      <c r="AV211" s="67" t="s">
        <v>8</v>
      </c>
      <c r="AW211" s="67" t="s">
        <v>8</v>
      </c>
      <c r="AX211" s="67" t="s">
        <v>8</v>
      </c>
      <c r="AY211" s="67" t="s">
        <v>8</v>
      </c>
      <c r="AZ211" s="67" t="s">
        <v>8</v>
      </c>
      <c r="BA211" s="67" t="s">
        <v>8</v>
      </c>
      <c r="BB211" s="67" t="s">
        <v>8</v>
      </c>
      <c r="BC211" s="40" t="str">
        <f>$A$8</f>
        <v>McLaren</v>
      </c>
      <c r="BD211" s="66">
        <f>COUNTIF(AL205:BB222, BC211)</f>
        <v>0</v>
      </c>
      <c r="BE211" s="40" t="str">
        <f>$B$8</f>
        <v>Sainz</v>
      </c>
      <c r="BF211" s="99">
        <f>COUNTIF(AL205:BB222, BE211)</f>
        <v>0</v>
      </c>
      <c r="BG211" s="99">
        <f>COUNTIF(AL223:BB224,BE211)</f>
        <v>0</v>
      </c>
      <c r="BH211" s="99">
        <f>COUNTIF(AL225:BB226,BE211)</f>
        <v>0</v>
      </c>
      <c r="BI211" s="40" t="str">
        <f>$A$8</f>
        <v>McLaren</v>
      </c>
      <c r="BJ211" s="66">
        <f>SUM((BD211/BD227)*100)</f>
        <v>0</v>
      </c>
      <c r="BK211" s="40" t="str">
        <f>$B$8</f>
        <v>Sainz</v>
      </c>
      <c r="BL211" s="99">
        <f>SUM((BF211/BF227)*100)</f>
        <v>0</v>
      </c>
      <c r="BM211" s="99">
        <f>SUM((BG211/BG227)*100)</f>
        <v>0</v>
      </c>
      <c r="BN211" s="99">
        <f>SUM((BH211/BH227)*100)</f>
        <v>0</v>
      </c>
      <c r="BP211" s="141"/>
      <c r="BQ211" s="74" t="s">
        <v>61</v>
      </c>
      <c r="BR211" s="66" t="s">
        <v>3</v>
      </c>
      <c r="BS211" s="67" t="s">
        <v>3</v>
      </c>
      <c r="BT211" s="67" t="s">
        <v>3</v>
      </c>
      <c r="BU211" s="67" t="s">
        <v>3</v>
      </c>
      <c r="BV211" s="67" t="s">
        <v>3</v>
      </c>
      <c r="BW211" s="67" t="s">
        <v>3</v>
      </c>
      <c r="BX211" s="67" t="s">
        <v>3</v>
      </c>
      <c r="BY211" s="67" t="s">
        <v>3</v>
      </c>
      <c r="BZ211" s="67" t="s">
        <v>3</v>
      </c>
      <c r="CA211" s="67" t="s">
        <v>3</v>
      </c>
      <c r="CB211" s="67" t="s">
        <v>3</v>
      </c>
      <c r="CC211" s="67" t="s">
        <v>3</v>
      </c>
      <c r="CD211" s="67" t="s">
        <v>3</v>
      </c>
      <c r="CE211" s="67" t="s">
        <v>3</v>
      </c>
      <c r="CF211" s="67" t="s">
        <v>3</v>
      </c>
      <c r="CG211" s="67" t="s">
        <v>3</v>
      </c>
      <c r="CH211" s="67" t="s">
        <v>3</v>
      </c>
      <c r="CI211" s="40" t="str">
        <f>$A$8</f>
        <v>McLaren</v>
      </c>
      <c r="CJ211" s="66">
        <f>COUNTIF(BR205:CH222, CI211)</f>
        <v>17</v>
      </c>
      <c r="CK211" s="40" t="str">
        <f>$B$8</f>
        <v>Sainz</v>
      </c>
      <c r="CL211" s="99">
        <f>COUNTIF(BR205:CH222, CK211)</f>
        <v>17</v>
      </c>
      <c r="CM211" s="99">
        <f>COUNTIF(BR223:CH224,CK211)</f>
        <v>3</v>
      </c>
      <c r="CN211" s="99">
        <f>COUNTIF(BR225:CH226,CK211)</f>
        <v>0</v>
      </c>
      <c r="CO211" s="40" t="str">
        <f>$A$8</f>
        <v>McLaren</v>
      </c>
      <c r="CP211" s="66">
        <f>SUM((CJ211/CJ227)*100)</f>
        <v>100</v>
      </c>
      <c r="CQ211" s="40" t="str">
        <f>$B$8</f>
        <v>Sainz</v>
      </c>
      <c r="CR211" s="99">
        <f>SUM((CL211/CL227)*100)</f>
        <v>20</v>
      </c>
      <c r="CS211" s="99">
        <f>SUM((CM211/CM227)*100)</f>
        <v>17.647058823529413</v>
      </c>
      <c r="CT211" s="99">
        <f>SUM((CN211/CN227)*100)</f>
        <v>0</v>
      </c>
      <c r="CV211" s="40" t="str">
        <f>$A$8</f>
        <v>McLaren</v>
      </c>
      <c r="CW211" s="99">
        <f>SUM(X211,BD211,CJ211)</f>
        <v>17</v>
      </c>
      <c r="CX211" s="40" t="str">
        <f>$B$8</f>
        <v>Sainz</v>
      </c>
      <c r="CY211" s="99">
        <f t="shared" si="1015"/>
        <v>17</v>
      </c>
      <c r="CZ211" s="99">
        <f t="shared" si="1016"/>
        <v>3</v>
      </c>
      <c r="DA211" s="99">
        <f t="shared" si="1017"/>
        <v>0</v>
      </c>
      <c r="DB211" s="40" t="str">
        <f>$A$8</f>
        <v>McLaren</v>
      </c>
      <c r="DC211" s="66">
        <f>SUM((CW211/CW227)*100)</f>
        <v>33.333333333333329</v>
      </c>
      <c r="DD211" s="40" t="str">
        <f>$B$8</f>
        <v>Sainz</v>
      </c>
      <c r="DE211" s="99">
        <f>SUM((CY211/CY227)*100)</f>
        <v>6.666666666666667</v>
      </c>
      <c r="DF211" s="99">
        <f>SUM((CZ211/CZ227)*100)</f>
        <v>5.8823529411764701</v>
      </c>
      <c r="DG211" s="99">
        <f>SUM((DA211/DA227)*100)</f>
        <v>0</v>
      </c>
    </row>
    <row r="212" spans="4:111" ht="16.149999999999999" thickBot="1" x14ac:dyDescent="0.55000000000000004">
      <c r="D212" s="141"/>
      <c r="E212" s="81" t="s">
        <v>58</v>
      </c>
      <c r="F212" s="70">
        <f>SUM(VLOOKUP($D$2,$D$2:$BL$18,MATCH(F211,$D$1:$BL$1,0),FALSE))</f>
        <v>5</v>
      </c>
      <c r="G212" s="76">
        <f>SUM(VLOOKUP($D$3,$D$2:$BL$18,MATCH(G211,$D$1:$BL$1,0),FALSE))</f>
        <v>13</v>
      </c>
      <c r="H212" s="76">
        <f>SUM(VLOOKUP($D$4,$D$2:$BL$18,MATCH(H211,$D$1:$BL$1,0),FALSE))</f>
        <v>15</v>
      </c>
      <c r="I212" s="76">
        <f>SUM(VLOOKUP($D$5,$D$2:$BL$18,MATCH(I211,$D$1:$BL$1,0),FALSE))</f>
        <v>-13</v>
      </c>
      <c r="J212" s="76">
        <f>SUM(VLOOKUP($D$6,$D$2:$BL$18,MATCH(J211,$D$1:$BL$1,0),FALSE))</f>
        <v>16</v>
      </c>
      <c r="K212" s="76">
        <f>SUM(VLOOKUP($D$7,$D$2:$BL$18,MATCH(K211,$D$1:$BL$1,0),FALSE))</f>
        <v>3</v>
      </c>
      <c r="L212" s="76">
        <f>SUM(VLOOKUP($D$8,$D$2:$BL$18,MATCH(L211,$D$1:$BL$1,0),FALSE))</f>
        <v>5</v>
      </c>
      <c r="M212" s="76">
        <f>SUM(VLOOKUP($D$9,$D$2:$BL$18,MATCH(M211,$D$1:$BL$1,0),FALSE))</f>
        <v>9</v>
      </c>
      <c r="N212" s="76">
        <f>SUM(VLOOKUP($D$10,$D$2:$BL$18,MATCH(N211,$D$1:$BL$1,0),FALSE))</f>
        <v>24</v>
      </c>
      <c r="O212" s="76">
        <f>SUM(VLOOKUP($D$11,$D$2:$BL$18,MATCH(O211,$D$1:$BL$1,0),FALSE))</f>
        <v>16</v>
      </c>
      <c r="P212" s="76">
        <f>SUM(VLOOKUP($D$12,$D$2:$BL$18,MATCH(P211,$D$1:$BL$1,0),FALSE))</f>
        <v>1</v>
      </c>
      <c r="Q212" s="76">
        <f>SUM(VLOOKUP($D$13,$D$2:$BL$18,MATCH(Q211,$D$1:$BL$1,0),FALSE))</f>
        <v>-2</v>
      </c>
      <c r="R212" s="76">
        <f>SUM(VLOOKUP($D$14,$D$2:$BL$18,MATCH(R211,$D$1:$BL$1,0),FALSE))</f>
        <v>30</v>
      </c>
      <c r="S212" s="76">
        <f>SUM(VLOOKUP($D$15,$D$2:$BL$18,MATCH(S211,$D$1:$BL$1,0),FALSE))</f>
        <v>13</v>
      </c>
      <c r="T212" s="76">
        <f>SUM(VLOOKUP($D$16,$D$2:$BL$18,MATCH(T211,$D$1:$BL$1,0),FALSE))</f>
        <v>3</v>
      </c>
      <c r="U212" s="76">
        <f>SUM(VLOOKUP($D$17,$D$2:$BL$18,MATCH(U211,$D$1:$BL$1,0),FALSE))</f>
        <v>18</v>
      </c>
      <c r="V212" s="29">
        <f>SUM(VLOOKUP($D$18,$D$2:$BL$18,MATCH(V211,$D$1:$BL$1,0),FALSE))</f>
        <v>2</v>
      </c>
      <c r="W212" s="30"/>
      <c r="X212" s="72"/>
      <c r="Y212" s="41" t="str">
        <f>$B$9</f>
        <v>Norris</v>
      </c>
      <c r="Z212" s="30">
        <f>COUNTIF(F205:V222, Y212)</f>
        <v>0</v>
      </c>
      <c r="AA212" s="30">
        <f>COUNTIF(F223:V224,Y212)</f>
        <v>0</v>
      </c>
      <c r="AB212" s="30">
        <f>COUNTIF(F225:V226,Y212)</f>
        <v>0</v>
      </c>
      <c r="AC212" s="30"/>
      <c r="AD212" s="72"/>
      <c r="AE212" s="41" t="str">
        <f>$B$9</f>
        <v>Norris</v>
      </c>
      <c r="AF212" s="30">
        <f>SUM((Z212/Z227)*100)</f>
        <v>0</v>
      </c>
      <c r="AG212" s="30">
        <f>SUM((AA212/AA227)*100)</f>
        <v>0</v>
      </c>
      <c r="AH212" s="30">
        <f>SUM((AB212/AB227)*100)</f>
        <v>0</v>
      </c>
      <c r="AJ212" s="141"/>
      <c r="AK212" s="81" t="s">
        <v>58</v>
      </c>
      <c r="AL212" s="70">
        <f>SUM(VLOOKUP($D$2,$D$2:$BL$18,MATCH(AL211,$D$1:$BL$1,0),FALSE))</f>
        <v>6</v>
      </c>
      <c r="AM212" s="76">
        <f>SUM(VLOOKUP($D$3,$D$2:$BL$18,MATCH(AM211,$D$1:$BL$1,0),FALSE))</f>
        <v>-9</v>
      </c>
      <c r="AN212" s="76">
        <f>SUM(VLOOKUP($D$4,$D$2:$BL$18,MATCH(AN211,$D$1:$BL$1,0),FALSE))</f>
        <v>21</v>
      </c>
      <c r="AO212" s="76">
        <f>SUM(VLOOKUP($D$5,$D$2:$BL$18,MATCH(AO211,$D$1:$BL$1,0),FALSE))</f>
        <v>6</v>
      </c>
      <c r="AP212" s="76">
        <f>SUM(VLOOKUP($D$6,$D$2:$BL$18,MATCH(AP211,$D$1:$BL$1,0),FALSE))</f>
        <v>2</v>
      </c>
      <c r="AQ212" s="76">
        <f>SUM(VLOOKUP($D$7,$D$2:$BL$18,MATCH(AQ211,$D$1:$BL$1,0),FALSE))</f>
        <v>20</v>
      </c>
      <c r="AR212" s="76">
        <f>SUM(VLOOKUP($D$8,$D$2:$BL$18,MATCH(AR211,$D$1:$BL$1,0),FALSE))</f>
        <v>8</v>
      </c>
      <c r="AS212" s="76">
        <f>SUM(VLOOKUP($D$9,$D$2:$BL$18,MATCH(AS211,$D$1:$BL$1,0),FALSE))</f>
        <v>-14</v>
      </c>
      <c r="AT212" s="76">
        <f>SUM(VLOOKUP($D$10,$D$2:$BL$18,MATCH(AT211,$D$1:$BL$1,0),FALSE))</f>
        <v>12</v>
      </c>
      <c r="AU212" s="76">
        <f>SUM(VLOOKUP($D$11,$D$2:$BL$18,MATCH(AU211,$D$1:$BL$1,0),FALSE))</f>
        <v>5</v>
      </c>
      <c r="AV212" s="76">
        <f>SUM(VLOOKUP($D$12,$D$2:$BL$18,MATCH(AV211,$D$1:$BL$1,0),FALSE))</f>
        <v>3</v>
      </c>
      <c r="AW212" s="76">
        <f>SUM(VLOOKUP($D$13,$D$2:$BL$18,MATCH(AW211,$D$1:$BL$1,0),FALSE))</f>
        <v>14</v>
      </c>
      <c r="AX212" s="76">
        <f>SUM(VLOOKUP($D$14,$D$2:$BL$18,MATCH(AX211,$D$1:$BL$1,0),FALSE))</f>
        <v>7</v>
      </c>
      <c r="AY212" s="76">
        <f>SUM(VLOOKUP($D$15,$D$2:$BL$18,MATCH(AY211,$D$1:$BL$1,0),FALSE))</f>
        <v>33</v>
      </c>
      <c r="AZ212" s="76">
        <f>SUM(VLOOKUP($D$16,$D$2:$BL$18,MATCH(AZ211,$D$1:$BL$1,0),FALSE))</f>
        <v>3</v>
      </c>
      <c r="BA212" s="76">
        <f>SUM(VLOOKUP($D$17,$D$2:$BL$18,MATCH(BA211,$D$1:$BL$1,0),FALSE))</f>
        <v>8</v>
      </c>
      <c r="BB212" s="29">
        <f>SUM(VLOOKUP($D$18,$D$2:$BL$18,MATCH(BB211,$D$1:$BL$1,0),FALSE))</f>
        <v>2</v>
      </c>
      <c r="BC212" s="30"/>
      <c r="BD212" s="72"/>
      <c r="BE212" s="41" t="str">
        <f>$B$9</f>
        <v>Norris</v>
      </c>
      <c r="BF212" s="30">
        <f>COUNTIF(AL205:BB222, BE212)</f>
        <v>0</v>
      </c>
      <c r="BG212" s="30">
        <f>COUNTIF(AL223:BB224,BE212)</f>
        <v>0</v>
      </c>
      <c r="BH212" s="30">
        <f>COUNTIF(AL225:BB226,BE212)</f>
        <v>0</v>
      </c>
      <c r="BI212" s="30"/>
      <c r="BJ212" s="72"/>
      <c r="BK212" s="41" t="str">
        <f>$B$9</f>
        <v>Norris</v>
      </c>
      <c r="BL212" s="30">
        <f>SUM((BF212/BF227)*100)</f>
        <v>0</v>
      </c>
      <c r="BM212" s="30">
        <f>SUM((BG212/BG227)*100)</f>
        <v>0</v>
      </c>
      <c r="BN212" s="30">
        <f>SUM((BH212/BH227)*100)</f>
        <v>0</v>
      </c>
      <c r="BP212" s="141"/>
      <c r="BQ212" s="81" t="s">
        <v>58</v>
      </c>
      <c r="BR212" s="70">
        <f>SUM(VLOOKUP($D$2,$D$2:$BL$18,MATCH(BR211,$D$1:$BL$1,0),FALSE))</f>
        <v>27</v>
      </c>
      <c r="BS212" s="76">
        <f>SUM(VLOOKUP($D$3,$D$2:$BL$18,MATCH(BS211,$D$1:$BL$1,0),FALSE))</f>
        <v>44</v>
      </c>
      <c r="BT212" s="76">
        <f>SUM(VLOOKUP($D$4,$D$2:$BL$18,MATCH(BT211,$D$1:$BL$1,0),FALSE))</f>
        <v>49</v>
      </c>
      <c r="BU212" s="76">
        <f>SUM(VLOOKUP($D$5,$D$2:$BL$18,MATCH(BU211,$D$1:$BL$1,0),FALSE))</f>
        <v>44</v>
      </c>
      <c r="BV212" s="76">
        <f>SUM(VLOOKUP($D$6,$D$2:$BL$18,MATCH(BV211,$D$1:$BL$1,0),FALSE))</f>
        <v>54</v>
      </c>
      <c r="BW212" s="76">
        <f>SUM(VLOOKUP($D$7,$D$2:$BL$18,MATCH(BW211,$D$1:$BL$1,0),FALSE))</f>
        <v>44</v>
      </c>
      <c r="BX212" s="76">
        <f>SUM(VLOOKUP($D$8,$D$2:$BL$18,MATCH(BX211,$D$1:$BL$1,0),FALSE))</f>
        <v>44</v>
      </c>
      <c r="BY212" s="76">
        <f>SUM(VLOOKUP($D$9,$D$2:$BL$18,MATCH(BY211,$D$1:$BL$1,0),FALSE))</f>
        <v>17</v>
      </c>
      <c r="BZ212" s="76">
        <f>SUM(VLOOKUP($D$10,$D$2:$BL$18,MATCH(BZ211,$D$1:$BL$1,0),FALSE))</f>
        <v>49</v>
      </c>
      <c r="CA212" s="76">
        <f>SUM(VLOOKUP($D$11,$D$2:$BL$18,MATCH(CA211,$D$1:$BL$1,0),FALSE))</f>
        <v>42</v>
      </c>
      <c r="CB212" s="76">
        <f>SUM(VLOOKUP($D$12,$D$2:$BL$18,MATCH(CB211,$D$1:$BL$1,0),FALSE))</f>
        <v>43</v>
      </c>
      <c r="CC212" s="76">
        <f>SUM(VLOOKUP($D$13,$D$2:$BL$18,MATCH(CC211,$D$1:$BL$1,0),FALSE))</f>
        <v>49</v>
      </c>
      <c r="CD212" s="76">
        <f>SUM(VLOOKUP($D$14,$D$2:$BL$18,MATCH(CD211,$D$1:$BL$1,0),FALSE))</f>
        <v>48</v>
      </c>
      <c r="CE212" s="76">
        <f>SUM(VLOOKUP($D$15,$D$2:$BL$18,MATCH(CE211,$D$1:$BL$1,0),FALSE))</f>
        <v>49</v>
      </c>
      <c r="CF212" s="76">
        <f>SUM(VLOOKUP($D$16,$D$2:$BL$18,MATCH(CF211,$D$1:$BL$1,0),FALSE))</f>
        <v>59</v>
      </c>
      <c r="CG212" s="76">
        <f>SUM(VLOOKUP($D$17,$D$2:$BL$18,MATCH(CG211,$D$1:$BL$1,0),FALSE))</f>
        <v>10</v>
      </c>
      <c r="CH212" s="29">
        <f>SUM(VLOOKUP($D$18,$D$2:$BL$18,MATCH(CH211,$D$1:$BL$1,0),FALSE))</f>
        <v>27</v>
      </c>
      <c r="CI212" s="30"/>
      <c r="CJ212" s="72"/>
      <c r="CK212" s="41" t="str">
        <f>$B$9</f>
        <v>Norris</v>
      </c>
      <c r="CL212" s="30">
        <f>COUNTIF(BR205:CH222, CK212)</f>
        <v>17</v>
      </c>
      <c r="CM212" s="30">
        <f>COUNTIF(BR223:CH224,CK212)</f>
        <v>0</v>
      </c>
      <c r="CN212" s="30">
        <f>COUNTIF(BR225:CH226,CK212)</f>
        <v>0</v>
      </c>
      <c r="CO212" s="30"/>
      <c r="CP212" s="72"/>
      <c r="CQ212" s="41" t="str">
        <f>$B$9</f>
        <v>Norris</v>
      </c>
      <c r="CR212" s="30">
        <f>SUM((CL212/CL227)*100)</f>
        <v>20</v>
      </c>
      <c r="CS212" s="30">
        <f>SUM((CM212/CM227)*100)</f>
        <v>0</v>
      </c>
      <c r="CT212" s="30">
        <f>SUM((CN212/CN227)*100)</f>
        <v>0</v>
      </c>
      <c r="CV212" s="30"/>
      <c r="CW212" s="30"/>
      <c r="CX212" s="41" t="str">
        <f>$B$9</f>
        <v>Norris</v>
      </c>
      <c r="CY212" s="30">
        <f t="shared" si="1015"/>
        <v>17</v>
      </c>
      <c r="CZ212" s="30">
        <f t="shared" si="1016"/>
        <v>0</v>
      </c>
      <c r="DA212" s="30">
        <f t="shared" si="1017"/>
        <v>0</v>
      </c>
      <c r="DB212" s="30"/>
      <c r="DC212" s="72"/>
      <c r="DD212" s="41" t="str">
        <f>$B$9</f>
        <v>Norris</v>
      </c>
      <c r="DE212" s="30">
        <f>SUM((CY212/CY227)*100)</f>
        <v>6.666666666666667</v>
      </c>
      <c r="DF212" s="30">
        <f>SUM((CZ212/CZ227)*100)</f>
        <v>0</v>
      </c>
      <c r="DG212" s="30">
        <f>SUM((DA212/DA227)*100)</f>
        <v>0</v>
      </c>
    </row>
    <row r="213" spans="4:111" ht="16.149999999999999" thickBot="1" x14ac:dyDescent="0.55000000000000004">
      <c r="D213" s="141"/>
      <c r="E213" s="82" t="s">
        <v>1</v>
      </c>
      <c r="F213" s="72">
        <f>SUM(VLOOKUP($D$2,$BM$2:$CQ$18,MATCH(F211,$BM$1:$CQ$1,0),FALSE))</f>
        <v>9.9</v>
      </c>
      <c r="G213" s="73">
        <f>SUM(VLOOKUP($D$3,$BM$2:$CQ$18,MATCH(G211,$BM$1:$CQ$1,0),FALSE))</f>
        <v>0</v>
      </c>
      <c r="H213" s="73">
        <f>SUM(VLOOKUP($D$4,$BM$2:$CQ$18,MATCH(H211,$BM$1:$CQ$1,0),FALSE))</f>
        <v>0</v>
      </c>
      <c r="I213" s="73">
        <f>SUM(VLOOKUP($D$5,$BM$2:$CQ$18,MATCH(I211,$BM$1:$CQ$1,0),FALSE))</f>
        <v>0</v>
      </c>
      <c r="J213" s="73">
        <f>SUM(VLOOKUP($D$6,$BM$2:$CQ$18,MATCH(J211,$BM$1:$CQ$1,0),FALSE))</f>
        <v>9.6</v>
      </c>
      <c r="K213" s="73">
        <f>SUM(VLOOKUP($D$7,$BM$2:$CQ$18,MATCH(K211,$BM$1:$CQ$1,0),FALSE))</f>
        <v>0</v>
      </c>
      <c r="L213" s="73">
        <f>SUM(VLOOKUP($D$8,$BM$2:$CQ$18,MATCH(L211,$BM$1:$CQ$1,0),FALSE))</f>
        <v>9.5</v>
      </c>
      <c r="M213" s="73">
        <f>SUM(VLOOKUP($D$9,$BM$2:$CQ$18,MATCH(M211,$BM$1:$CQ$1,0),FALSE))</f>
        <v>9.5</v>
      </c>
      <c r="N213" s="73">
        <f>SUM(VLOOKUP($D$10,$BM$2:$CQ$18,MATCH(N211,$BM$1:$CQ$1,0),FALSE))</f>
        <v>9.5</v>
      </c>
      <c r="O213" s="73">
        <f>SUM(VLOOKUP($D$11,$BM$2:$CQ$18,MATCH(O211,$BM$1:$CQ$1,0),FALSE))</f>
        <v>9.5</v>
      </c>
      <c r="P213" s="73">
        <f>SUM(VLOOKUP($D$12,$BM$2:$CQ$18,MATCH(P211,$BM$1:$CQ$1,0),FALSE))</f>
        <v>9.8000000000000007</v>
      </c>
      <c r="Q213" s="73">
        <f>SUM(VLOOKUP($D$13,$BM$2:$CQ$18,MATCH(Q211,$BM$1:$CQ$1,0),FALSE))</f>
        <v>9.9</v>
      </c>
      <c r="R213" s="73">
        <f>SUM(VLOOKUP($D$14,$BM$2:$CQ$18,MATCH(R211,$BM$1:$CQ$1,0),FALSE))</f>
        <v>9.9</v>
      </c>
      <c r="S213" s="73">
        <f>SUM(VLOOKUP($D$15,$BM$2:$CQ$18,MATCH(S211,$BM$1:$CQ$1,0),FALSE))</f>
        <v>9.9</v>
      </c>
      <c r="T213" s="73">
        <f>SUM(VLOOKUP($D$16,$BM$2:$CQ$18,MATCH(T211,$BM$1:$CQ$1,0),FALSE))</f>
        <v>9.8000000000000007</v>
      </c>
      <c r="U213" s="73">
        <f>SUM(VLOOKUP($D$17,$BM$2:$CQ$18,MATCH(U211,$BM$1:$CQ$1,0),FALSE))</f>
        <v>9.8000000000000007</v>
      </c>
      <c r="V213" s="63">
        <f>SUM(VLOOKUP($D$18,$BM$2:$CQ$18,MATCH(V211,$BM$1:$CQ$1,0),FALSE))</f>
        <v>9.8000000000000007</v>
      </c>
      <c r="W213" s="43" t="str">
        <f>$A$10</f>
        <v>Renault</v>
      </c>
      <c r="X213" s="66">
        <f>COUNTIF(F205:V222, W213)</f>
        <v>0</v>
      </c>
      <c r="Y213" s="43" t="str">
        <f>$B$10</f>
        <v>Ricciardo</v>
      </c>
      <c r="Z213" s="99">
        <f>COUNTIF(F205:V222, Y213)</f>
        <v>0</v>
      </c>
      <c r="AA213" s="99">
        <f>COUNTIF(F223:V224,Y213)</f>
        <v>0</v>
      </c>
      <c r="AB213" s="99">
        <f>COUNTIF(F225:V226,Y213)</f>
        <v>0</v>
      </c>
      <c r="AC213" s="43" t="str">
        <f>$A$10</f>
        <v>Renault</v>
      </c>
      <c r="AD213" s="66">
        <f>SUM((X213/X227)*100)</f>
        <v>0</v>
      </c>
      <c r="AE213" s="43" t="str">
        <f>$B$10</f>
        <v>Ricciardo</v>
      </c>
      <c r="AF213" s="99">
        <f>SUM((Z213/Z227)*100)</f>
        <v>0</v>
      </c>
      <c r="AG213" s="99">
        <f>SUM((AA213/AA227)*100)</f>
        <v>0</v>
      </c>
      <c r="AH213" s="99">
        <f>SUM((AB213/AB227)*100)</f>
        <v>0</v>
      </c>
      <c r="AJ213" s="141"/>
      <c r="AK213" s="82" t="s">
        <v>1</v>
      </c>
      <c r="AL213" s="72">
        <f>SUM(VLOOKUP($D$2,$BM$2:$CQ$18,MATCH(AL211,$BM$1:$CQ$1,0),FALSE))</f>
        <v>21.8</v>
      </c>
      <c r="AM213" s="73">
        <f>SUM(VLOOKUP($D$3,$BM$2:$CQ$18,MATCH(AM211,$BM$1:$CQ$1,0),FALSE))</f>
        <v>0</v>
      </c>
      <c r="AN213" s="73">
        <f>SUM(VLOOKUP($D$4,$BM$2:$CQ$18,MATCH(AN211,$BM$1:$CQ$1,0),FALSE))</f>
        <v>0</v>
      </c>
      <c r="AO213" s="73">
        <f>SUM(VLOOKUP($D$5,$BM$2:$CQ$18,MATCH(AO211,$BM$1:$CQ$1,0),FALSE))</f>
        <v>0</v>
      </c>
      <c r="AP213" s="73">
        <f>SUM(VLOOKUP($D$6,$BM$2:$CQ$18,MATCH(AP211,$BM$1:$CQ$1,0),FALSE))</f>
        <v>20.8</v>
      </c>
      <c r="AQ213" s="73">
        <f>SUM(VLOOKUP($D$7,$BM$2:$CQ$18,MATCH(AQ211,$BM$1:$CQ$1,0),FALSE))</f>
        <v>0</v>
      </c>
      <c r="AR213" s="73">
        <f>SUM(VLOOKUP($D$8,$BM$2:$CQ$18,MATCH(AR211,$BM$1:$CQ$1,0),FALSE))</f>
        <v>20.6</v>
      </c>
      <c r="AS213" s="73">
        <f>SUM(VLOOKUP($D$9,$BM$2:$CQ$18,MATCH(AS211,$BM$1:$CQ$1,0),FALSE))</f>
        <v>20.6</v>
      </c>
      <c r="AT213" s="73">
        <f>SUM(VLOOKUP($D$10,$BM$2:$CQ$18,MATCH(AT211,$BM$1:$CQ$1,0),FALSE))</f>
        <v>20.5</v>
      </c>
      <c r="AU213" s="73">
        <f>SUM(VLOOKUP($D$11,$BM$2:$CQ$18,MATCH(AU211,$BM$1:$CQ$1,0),FALSE))</f>
        <v>20.5</v>
      </c>
      <c r="AV213" s="73">
        <f>SUM(VLOOKUP($D$12,$BM$2:$CQ$18,MATCH(AV211,$BM$1:$CQ$1,0),FALSE))</f>
        <v>20.399999999999999</v>
      </c>
      <c r="AW213" s="73">
        <f>SUM(VLOOKUP($D$13,$BM$2:$CQ$18,MATCH(AW211,$BM$1:$CQ$1,0),FALSE))</f>
        <v>20.399999999999999</v>
      </c>
      <c r="AX213" s="73">
        <f>SUM(VLOOKUP($D$14,$BM$2:$CQ$18,MATCH(AX211,$BM$1:$CQ$1,0),FALSE))</f>
        <v>20.399999999999999</v>
      </c>
      <c r="AY213" s="73">
        <f>SUM(VLOOKUP($D$15,$BM$2:$CQ$18,MATCH(AY211,$BM$1:$CQ$1,0),FALSE))</f>
        <v>20.3</v>
      </c>
      <c r="AZ213" s="73">
        <f>SUM(VLOOKUP($D$16,$BM$2:$CQ$18,MATCH(AZ211,$BM$1:$CQ$1,0),FALSE))</f>
        <v>20.3</v>
      </c>
      <c r="BA213" s="73">
        <f>SUM(VLOOKUP($D$17,$BM$2:$CQ$18,MATCH(BA211,$BM$1:$CQ$1,0),FALSE))</f>
        <v>20.3</v>
      </c>
      <c r="BB213" s="63">
        <f>SUM(VLOOKUP($D$18,$BM$2:$CQ$18,MATCH(BB211,$BM$1:$CQ$1,0),FALSE))</f>
        <v>20.3</v>
      </c>
      <c r="BC213" s="43" t="str">
        <f>$A$10</f>
        <v>Renault</v>
      </c>
      <c r="BD213" s="66">
        <f>COUNTIF(AL205:BB222, BC213)</f>
        <v>0</v>
      </c>
      <c r="BE213" s="43" t="str">
        <f>$B$10</f>
        <v>Ricciardo</v>
      </c>
      <c r="BF213" s="99">
        <f>COUNTIF(AL205:BB222, BE213)</f>
        <v>0</v>
      </c>
      <c r="BG213" s="99">
        <f>COUNTIF(AL223:BB224,BE213)</f>
        <v>0</v>
      </c>
      <c r="BH213" s="99">
        <f>COUNTIF(AL225:BB226,BE213)</f>
        <v>0</v>
      </c>
      <c r="BI213" s="43" t="str">
        <f>$A$10</f>
        <v>Renault</v>
      </c>
      <c r="BJ213" s="66">
        <f>SUM((BD213/BD227)*100)</f>
        <v>0</v>
      </c>
      <c r="BK213" s="43" t="str">
        <f>$B$10</f>
        <v>Ricciardo</v>
      </c>
      <c r="BL213" s="99">
        <f>SUM((BF213/BF227)*100)</f>
        <v>0</v>
      </c>
      <c r="BM213" s="99">
        <f>SUM((BG213/BG227)*100)</f>
        <v>0</v>
      </c>
      <c r="BN213" s="99">
        <f>SUM((BH213/BH227)*100)</f>
        <v>0</v>
      </c>
      <c r="BP213" s="141"/>
      <c r="BQ213" s="82" t="s">
        <v>1</v>
      </c>
      <c r="BR213" s="72">
        <f>SUM(VLOOKUP($D$2,$BM$2:$CQ$18,MATCH(BR211,$BM$1:$CQ$1,0),FALSE))</f>
        <v>31.3</v>
      </c>
      <c r="BS213" s="73">
        <f>SUM(VLOOKUP($D$3,$BM$2:$CQ$18,MATCH(BS211,$BM$1:$CQ$1,0),FALSE))</f>
        <v>31.3</v>
      </c>
      <c r="BT213" s="73">
        <f>SUM(VLOOKUP($D$4,$BM$2:$CQ$18,MATCH(BT211,$BM$1:$CQ$1,0),FALSE))</f>
        <v>31.2</v>
      </c>
      <c r="BU213" s="73">
        <f>SUM(VLOOKUP($D$5,$BM$2:$CQ$18,MATCH(BU211,$BM$1:$CQ$1,0),FALSE))</f>
        <v>31.3</v>
      </c>
      <c r="BV213" s="73">
        <f>SUM(VLOOKUP($D$6,$BM$2:$CQ$18,MATCH(BV211,$BM$1:$CQ$1,0),FALSE))</f>
        <v>31.3</v>
      </c>
      <c r="BW213" s="73">
        <f>SUM(VLOOKUP($D$7,$BM$2:$CQ$18,MATCH(BW211,$BM$1:$CQ$1,0),FALSE))</f>
        <v>31.3</v>
      </c>
      <c r="BX213" s="73">
        <f>SUM(VLOOKUP($D$8,$BM$2:$CQ$18,MATCH(BX211,$BM$1:$CQ$1,0),FALSE))</f>
        <v>31.4</v>
      </c>
      <c r="BY213" s="73">
        <f>SUM(VLOOKUP($D$9,$BM$2:$CQ$18,MATCH(BY211,$BM$1:$CQ$1,0),FALSE))</f>
        <v>31.4</v>
      </c>
      <c r="BZ213" s="73">
        <f>SUM(VLOOKUP($D$10,$BM$2:$CQ$18,MATCH(BZ211,$BM$1:$CQ$1,0),FALSE))</f>
        <v>31.4</v>
      </c>
      <c r="CA213" s="73">
        <f>SUM(VLOOKUP($D$11,$BM$2:$CQ$18,MATCH(CA211,$BM$1:$CQ$1,0),FALSE))</f>
        <v>31.4</v>
      </c>
      <c r="CB213" s="73">
        <f>SUM(VLOOKUP($D$12,$BM$2:$CQ$18,MATCH(CB211,$BM$1:$CQ$1,0),FALSE))</f>
        <v>31.4</v>
      </c>
      <c r="CC213" s="73">
        <f>SUM(VLOOKUP($D$13,$BM$2:$CQ$18,MATCH(CC211,$BM$1:$CQ$1,0),FALSE))</f>
        <v>31.5</v>
      </c>
      <c r="CD213" s="73">
        <f>SUM(VLOOKUP($D$14,$BM$2:$CQ$18,MATCH(CD211,$BM$1:$CQ$1,0),FALSE))</f>
        <v>31.5</v>
      </c>
      <c r="CE213" s="73">
        <f>SUM(VLOOKUP($D$15,$BM$2:$CQ$18,MATCH(CE211,$BM$1:$CQ$1,0),FALSE))</f>
        <v>31.5</v>
      </c>
      <c r="CF213" s="73">
        <f>SUM(VLOOKUP($D$16,$BM$2:$CQ$18,MATCH(CF211,$BM$1:$CQ$1,0),FALSE))</f>
        <v>31.5</v>
      </c>
      <c r="CG213" s="73">
        <f>SUM(VLOOKUP($D$17,$BM$2:$CQ$18,MATCH(CG211,$BM$1:$CQ$1,0),FALSE))</f>
        <v>31.5</v>
      </c>
      <c r="CH213" s="63">
        <f>SUM(VLOOKUP($D$18,$BM$2:$CQ$18,MATCH(CH211,$BM$1:$CQ$1,0),FALSE))</f>
        <v>31.3</v>
      </c>
      <c r="CI213" s="43" t="str">
        <f>$A$10</f>
        <v>Renault</v>
      </c>
      <c r="CJ213" s="66">
        <f>COUNTIF(BR205:CH222, CI213)</f>
        <v>0</v>
      </c>
      <c r="CK213" s="43" t="str">
        <f>$B$10</f>
        <v>Ricciardo</v>
      </c>
      <c r="CL213" s="99">
        <f>COUNTIF(BR205:CH222, CK213)</f>
        <v>14</v>
      </c>
      <c r="CM213" s="99">
        <f>COUNTIF(BR223:CH224,CK213)</f>
        <v>8</v>
      </c>
      <c r="CN213" s="99">
        <f>COUNTIF(BR225:CH226,CK213)</f>
        <v>0</v>
      </c>
      <c r="CO213" s="43" t="str">
        <f>$A$10</f>
        <v>Renault</v>
      </c>
      <c r="CP213" s="66">
        <f>SUM((CJ213/CJ227)*100)</f>
        <v>0</v>
      </c>
      <c r="CQ213" s="43" t="str">
        <f>$B$10</f>
        <v>Ricciardo</v>
      </c>
      <c r="CR213" s="99">
        <f>SUM((CL213/CL227)*100)</f>
        <v>16.470588235294116</v>
      </c>
      <c r="CS213" s="99">
        <f>SUM((CM213/CM227)*100)</f>
        <v>47.058823529411761</v>
      </c>
      <c r="CT213" s="99">
        <f>SUM((CN213/CN227)*100)</f>
        <v>0</v>
      </c>
      <c r="CV213" s="43" t="str">
        <f>$A$10</f>
        <v>Renault</v>
      </c>
      <c r="CW213" s="99">
        <f>SUM(X213,BD213,CJ213)</f>
        <v>0</v>
      </c>
      <c r="CX213" s="43" t="str">
        <f>$B$10</f>
        <v>Ricciardo</v>
      </c>
      <c r="CY213" s="99">
        <f t="shared" si="1015"/>
        <v>14</v>
      </c>
      <c r="CZ213" s="99">
        <f t="shared" si="1016"/>
        <v>8</v>
      </c>
      <c r="DA213" s="99">
        <f t="shared" si="1017"/>
        <v>0</v>
      </c>
      <c r="DB213" s="43" t="str">
        <f>$A$10</f>
        <v>Renault</v>
      </c>
      <c r="DC213" s="66">
        <f>SUM((CW213/CW227)*100)</f>
        <v>0</v>
      </c>
      <c r="DD213" s="43" t="str">
        <f>$B$10</f>
        <v>Ricciardo</v>
      </c>
      <c r="DE213" s="99">
        <f>SUM((CY213/CY227)*100)</f>
        <v>5.4901960784313726</v>
      </c>
      <c r="DF213" s="99">
        <f>SUM((CZ213/CZ227)*100)</f>
        <v>15.686274509803921</v>
      </c>
      <c r="DG213" s="99">
        <f>SUM((DA213/DA227)*100)</f>
        <v>0</v>
      </c>
    </row>
    <row r="214" spans="4:111" ht="16.149999999999999" thickBot="1" x14ac:dyDescent="0.55000000000000004">
      <c r="D214" s="141"/>
      <c r="E214" s="74" t="s">
        <v>62</v>
      </c>
      <c r="F214" s="67" t="s">
        <v>15</v>
      </c>
      <c r="G214" s="67" t="s">
        <v>15</v>
      </c>
      <c r="H214" s="67" t="s">
        <v>15</v>
      </c>
      <c r="I214" s="67" t="s">
        <v>15</v>
      </c>
      <c r="J214" s="67" t="s">
        <v>15</v>
      </c>
      <c r="K214" s="67" t="s">
        <v>15</v>
      </c>
      <c r="L214" s="67" t="s">
        <v>15</v>
      </c>
      <c r="M214" s="67" t="s">
        <v>15</v>
      </c>
      <c r="N214" s="67" t="s">
        <v>15</v>
      </c>
      <c r="O214" s="67" t="s">
        <v>15</v>
      </c>
      <c r="P214" s="67" t="s">
        <v>15</v>
      </c>
      <c r="Q214" s="67" t="s">
        <v>15</v>
      </c>
      <c r="R214" s="67" t="s">
        <v>15</v>
      </c>
      <c r="S214" s="67" t="s">
        <v>15</v>
      </c>
      <c r="T214" s="67" t="s">
        <v>15</v>
      </c>
      <c r="U214" s="67" t="s">
        <v>15</v>
      </c>
      <c r="V214" s="68" t="s">
        <v>15</v>
      </c>
      <c r="W214" s="30"/>
      <c r="X214" s="72"/>
      <c r="Y214" s="44" t="str">
        <f>$B$11</f>
        <v>Ocon</v>
      </c>
      <c r="Z214" s="30">
        <f>COUNTIF(F205:V222, Y214)</f>
        <v>0</v>
      </c>
      <c r="AA214" s="30">
        <f>COUNTIF(F223:V224,Y214)</f>
        <v>0</v>
      </c>
      <c r="AB214" s="30">
        <f>COUNTIF(F225:V226,Y214)</f>
        <v>0</v>
      </c>
      <c r="AC214" s="30"/>
      <c r="AD214" s="72"/>
      <c r="AE214" s="44" t="str">
        <f>$B$11</f>
        <v>Ocon</v>
      </c>
      <c r="AF214" s="30">
        <f>SUM((Z214/Z227)*100)</f>
        <v>0</v>
      </c>
      <c r="AG214" s="30">
        <f>SUM((AA214/AA227)*100)</f>
        <v>0</v>
      </c>
      <c r="AH214" s="30">
        <f>SUM((AB214/AB227)*100)</f>
        <v>0</v>
      </c>
      <c r="AJ214" s="141"/>
      <c r="AK214" s="74" t="s">
        <v>62</v>
      </c>
      <c r="AL214" s="66" t="s">
        <v>33</v>
      </c>
      <c r="AM214" s="67" t="s">
        <v>33</v>
      </c>
      <c r="AN214" s="67" t="s">
        <v>33</v>
      </c>
      <c r="AO214" s="67" t="s">
        <v>35</v>
      </c>
      <c r="AP214" s="67" t="s">
        <v>35</v>
      </c>
      <c r="AQ214" s="67" t="s">
        <v>35</v>
      </c>
      <c r="AR214" s="67" t="s">
        <v>35</v>
      </c>
      <c r="AS214" s="67" t="s">
        <v>35</v>
      </c>
      <c r="AT214" s="67" t="s">
        <v>35</v>
      </c>
      <c r="AU214" s="67" t="s">
        <v>35</v>
      </c>
      <c r="AV214" s="67" t="s">
        <v>35</v>
      </c>
      <c r="AW214" s="67" t="s">
        <v>35</v>
      </c>
      <c r="AX214" s="67" t="s">
        <v>35</v>
      </c>
      <c r="AY214" s="67" t="s">
        <v>35</v>
      </c>
      <c r="AZ214" s="67" t="s">
        <v>35</v>
      </c>
      <c r="BA214" s="67" t="s">
        <v>35</v>
      </c>
      <c r="BB214" s="68" t="s">
        <v>35</v>
      </c>
      <c r="BC214" s="30"/>
      <c r="BD214" s="72"/>
      <c r="BE214" s="44" t="str">
        <f>$B$11</f>
        <v>Ocon</v>
      </c>
      <c r="BF214" s="30">
        <f>COUNTIF(AL205:BB222, BE214)</f>
        <v>0</v>
      </c>
      <c r="BG214" s="30">
        <f>COUNTIF(AL223:BB224,BE214)</f>
        <v>0</v>
      </c>
      <c r="BH214" s="30">
        <f>COUNTIF(AL225:BB226,BE214)</f>
        <v>0</v>
      </c>
      <c r="BI214" s="30"/>
      <c r="BJ214" s="72"/>
      <c r="BK214" s="44" t="str">
        <f>$B$11</f>
        <v>Ocon</v>
      </c>
      <c r="BL214" s="30">
        <f>SUM((BF214/BF227)*100)</f>
        <v>0</v>
      </c>
      <c r="BM214" s="30">
        <f>SUM((BG214/BG227)*100)</f>
        <v>0</v>
      </c>
      <c r="BN214" s="30">
        <f>SUM((BH214/BH227)*100)</f>
        <v>0</v>
      </c>
      <c r="BP214" s="141"/>
      <c r="BQ214" s="74" t="s">
        <v>62</v>
      </c>
      <c r="BR214" s="66" t="s">
        <v>30</v>
      </c>
      <c r="BS214" s="67" t="s">
        <v>30</v>
      </c>
      <c r="BT214" s="67" t="s">
        <v>30</v>
      </c>
      <c r="BU214" s="67" t="s">
        <v>23</v>
      </c>
      <c r="BV214" s="67" t="s">
        <v>23</v>
      </c>
      <c r="BW214" s="67" t="s">
        <v>23</v>
      </c>
      <c r="BX214" s="67" t="s">
        <v>23</v>
      </c>
      <c r="BY214" s="67" t="s">
        <v>23</v>
      </c>
      <c r="BZ214" s="67" t="s">
        <v>23</v>
      </c>
      <c r="CA214" s="67" t="s">
        <v>23</v>
      </c>
      <c r="CB214" s="67" t="s">
        <v>23</v>
      </c>
      <c r="CC214" s="67" t="s">
        <v>23</v>
      </c>
      <c r="CD214" s="67" t="s">
        <v>23</v>
      </c>
      <c r="CE214" s="67" t="s">
        <v>23</v>
      </c>
      <c r="CF214" s="67" t="s">
        <v>23</v>
      </c>
      <c r="CG214" s="67" t="s">
        <v>23</v>
      </c>
      <c r="CH214" s="68" t="s">
        <v>23</v>
      </c>
      <c r="CI214" s="30"/>
      <c r="CJ214" s="72"/>
      <c r="CK214" s="44" t="str">
        <f>$B$11</f>
        <v>Ocon</v>
      </c>
      <c r="CL214" s="30">
        <f>COUNTIF(BR205:CH222, CK214)</f>
        <v>0</v>
      </c>
      <c r="CM214" s="30">
        <f>COUNTIF(BR223:CH224,CK214)</f>
        <v>0</v>
      </c>
      <c r="CN214" s="30">
        <f>COUNTIF(BR225:CH226,CK214)</f>
        <v>0</v>
      </c>
      <c r="CO214" s="30"/>
      <c r="CP214" s="72"/>
      <c r="CQ214" s="44" t="str">
        <f>$B$11</f>
        <v>Ocon</v>
      </c>
      <c r="CR214" s="30">
        <f>SUM((CL214/CL227)*100)</f>
        <v>0</v>
      </c>
      <c r="CS214" s="30">
        <f>SUM((CM214/CM227)*100)</f>
        <v>0</v>
      </c>
      <c r="CT214" s="30">
        <f>SUM((CN214/CN227)*100)</f>
        <v>0</v>
      </c>
      <c r="CV214" s="30"/>
      <c r="CW214" s="30"/>
      <c r="CX214" s="44" t="str">
        <f>$B$11</f>
        <v>Ocon</v>
      </c>
      <c r="CY214" s="30">
        <f t="shared" si="1015"/>
        <v>0</v>
      </c>
      <c r="CZ214" s="30">
        <f t="shared" si="1016"/>
        <v>0</v>
      </c>
      <c r="DA214" s="30">
        <f t="shared" si="1017"/>
        <v>0</v>
      </c>
      <c r="DB214" s="30"/>
      <c r="DC214" s="72"/>
      <c r="DD214" s="44" t="str">
        <f>$B$11</f>
        <v>Ocon</v>
      </c>
      <c r="DE214" s="30">
        <f>SUM((CY214/CY227)*100)</f>
        <v>0</v>
      </c>
      <c r="DF214" s="30">
        <f>SUM((CZ214/CZ227)*100)</f>
        <v>0</v>
      </c>
      <c r="DG214" s="30">
        <f>SUM((DA214/DA227)*100)</f>
        <v>0</v>
      </c>
    </row>
    <row r="215" spans="4:111" ht="15.75" x14ac:dyDescent="0.5">
      <c r="D215" s="141"/>
      <c r="E215" s="81" t="s">
        <v>58</v>
      </c>
      <c r="F215" s="70">
        <f>SUM(VLOOKUP($D$2,$D$2:$BL$18,MATCH(F214,$D$1:$BL$1,0),FALSE))</f>
        <v>3</v>
      </c>
      <c r="G215" s="76">
        <f>SUM(VLOOKUP($D$3,$D$2:$BL$18,MATCH(G214,$D$1:$BL$1,0),FALSE))</f>
        <v>24</v>
      </c>
      <c r="H215" s="76">
        <f>SUM(VLOOKUP($D$4,$D$2:$BL$18,MATCH(H214,$D$1:$BL$1,0),FALSE))</f>
        <v>23</v>
      </c>
      <c r="I215" s="76">
        <f>SUM(VLOOKUP($D$5,$D$2:$BL$18,MATCH(I214,$D$1:$BL$1,0),FALSE))</f>
        <v>15</v>
      </c>
      <c r="J215" s="76">
        <f>SUM(VLOOKUP($D$6,$D$2:$BL$18,MATCH(J214,$D$1:$BL$1,0),FALSE))</f>
        <v>24</v>
      </c>
      <c r="K215" s="76">
        <f>SUM(VLOOKUP($D$7,$D$2:$BL$18,MATCH(K214,$D$1:$BL$1,0),FALSE))</f>
        <v>19</v>
      </c>
      <c r="L215" s="76">
        <f>SUM(VLOOKUP($D$8,$D$2:$BL$18,MATCH(L214,$D$1:$BL$1,0),FALSE))</f>
        <v>16</v>
      </c>
      <c r="M215" s="76">
        <f>SUM(VLOOKUP($D$9,$D$2:$BL$18,MATCH(M214,$D$1:$BL$1,0),FALSE))</f>
        <v>-1</v>
      </c>
      <c r="N215" s="76">
        <f>SUM(VLOOKUP($D$10,$D$2:$BL$18,MATCH(N214,$D$1:$BL$1,0),FALSE))</f>
        <v>36</v>
      </c>
      <c r="O215" s="76">
        <f>SUM(VLOOKUP($D$11,$D$2:$BL$18,MATCH(O214,$D$1:$BL$1,0),FALSE))</f>
        <v>16</v>
      </c>
      <c r="P215" s="76">
        <f>SUM(VLOOKUP($D$12,$D$2:$BL$18,MATCH(P214,$D$1:$BL$1,0),FALSE))</f>
        <v>-6</v>
      </c>
      <c r="Q215" s="76">
        <f>SUM(VLOOKUP($D$13,$D$2:$BL$18,MATCH(Q214,$D$1:$BL$1,0),FALSE))</f>
        <v>-1</v>
      </c>
      <c r="R215" s="76">
        <f>SUM(VLOOKUP($D$14,$D$2:$BL$18,MATCH(R214,$D$1:$BL$1,0),FALSE))</f>
        <v>2</v>
      </c>
      <c r="S215" s="76">
        <f>SUM(VLOOKUP($D$15,$D$2:$BL$18,MATCH(S214,$D$1:$BL$1,0),FALSE))</f>
        <v>16</v>
      </c>
      <c r="T215" s="76">
        <f>SUM(VLOOKUP($D$16,$D$2:$BL$18,MATCH(T214,$D$1:$BL$1,0),FALSE))</f>
        <v>28</v>
      </c>
      <c r="U215" s="76">
        <f>SUM(VLOOKUP($D$17,$D$2:$BL$18,MATCH(U214,$D$1:$BL$1,0),FALSE))</f>
        <v>24</v>
      </c>
      <c r="V215" s="29">
        <f>SUM(VLOOKUP($D$18,$D$2:$BL$18,MATCH(V214,$D$1:$BL$1,0),FALSE))</f>
        <v>24</v>
      </c>
      <c r="W215" s="46" t="str">
        <f>$A$12</f>
        <v>AlphaTauri</v>
      </c>
      <c r="X215" s="66">
        <f>COUNTIF(F205:V222, W215)</f>
        <v>0</v>
      </c>
      <c r="Y215" s="46" t="str">
        <f>$B$12</f>
        <v>Kvyat</v>
      </c>
      <c r="Z215" s="99">
        <f>COUNTIF(F205:V222, Y215)</f>
        <v>17</v>
      </c>
      <c r="AA215" s="99">
        <f>COUNTIF(F223:V224,Y215)</f>
        <v>0</v>
      </c>
      <c r="AB215" s="99">
        <f>COUNTIF(F225:V226,Y215)</f>
        <v>0</v>
      </c>
      <c r="AC215" s="46" t="str">
        <f>$A$12</f>
        <v>AlphaTauri</v>
      </c>
      <c r="AD215" s="66">
        <f>SUM((X215/X227)*100)</f>
        <v>0</v>
      </c>
      <c r="AE215" s="46" t="str">
        <f>$B$12</f>
        <v>Kvyat</v>
      </c>
      <c r="AF215" s="99">
        <f>SUM((Z215/Z227)*100)</f>
        <v>20</v>
      </c>
      <c r="AG215" s="99">
        <f>SUM((AA215/AA227)*100)</f>
        <v>0</v>
      </c>
      <c r="AH215" s="99">
        <f>SUM((AB215/AB227)*100)</f>
        <v>0</v>
      </c>
      <c r="AJ215" s="141"/>
      <c r="AK215" s="81" t="s">
        <v>58</v>
      </c>
      <c r="AL215" s="70">
        <f>SUM(VLOOKUP($D$2,$D$2:$BL$18,MATCH(AL214,$D$1:$BL$1,0),FALSE))</f>
        <v>22</v>
      </c>
      <c r="AM215" s="76">
        <f>SUM(VLOOKUP($D$3,$D$2:$BL$18,MATCH(AM214,$D$1:$BL$1,0),FALSE))</f>
        <v>23</v>
      </c>
      <c r="AN215" s="76">
        <f>SUM(VLOOKUP($D$4,$D$2:$BL$18,MATCH(AN214,$D$1:$BL$1,0),FALSE))</f>
        <v>11</v>
      </c>
      <c r="AO215" s="76">
        <f>SUM(VLOOKUP($D$5,$D$2:$BL$18,MATCH(AO214,$D$1:$BL$1,0),FALSE))</f>
        <v>10</v>
      </c>
      <c r="AP215" s="76">
        <f>SUM(VLOOKUP($D$6,$D$2:$BL$18,MATCH(AP214,$D$1:$BL$1,0),FALSE))</f>
        <v>20</v>
      </c>
      <c r="AQ215" s="76">
        <f>SUM(VLOOKUP($D$7,$D$2:$BL$18,MATCH(AQ214,$D$1:$BL$1,0),FALSE))</f>
        <v>37</v>
      </c>
      <c r="AR215" s="76">
        <f>SUM(VLOOKUP($D$8,$D$2:$BL$18,MATCH(AR214,$D$1:$BL$1,0),FALSE))</f>
        <v>16</v>
      </c>
      <c r="AS215" s="76">
        <f>SUM(VLOOKUP($D$9,$D$2:$BL$18,MATCH(AS214,$D$1:$BL$1,0),FALSE))</f>
        <v>35</v>
      </c>
      <c r="AT215" s="76">
        <f>SUM(VLOOKUP($D$10,$D$2:$BL$18,MATCH(AT214,$D$1:$BL$1,0),FALSE))</f>
        <v>-8</v>
      </c>
      <c r="AU215" s="76">
        <f>SUM(VLOOKUP($D$11,$D$2:$BL$18,MATCH(AU214,$D$1:$BL$1,0),FALSE))</f>
        <v>-13</v>
      </c>
      <c r="AV215" s="76">
        <f>SUM(VLOOKUP($D$12,$D$2:$BL$18,MATCH(AV214,$D$1:$BL$1,0),FALSE))</f>
        <v>16</v>
      </c>
      <c r="AW215" s="76">
        <f>SUM(VLOOKUP($D$13,$D$2:$BL$18,MATCH(AW214,$D$1:$BL$1,0),FALSE))</f>
        <v>-13</v>
      </c>
      <c r="AX215" s="76">
        <f>SUM(VLOOKUP($D$14,$D$2:$BL$18,MATCH(AX214,$D$1:$BL$1,0),FALSE))</f>
        <v>7</v>
      </c>
      <c r="AY215" s="76">
        <f>SUM(VLOOKUP($D$15,$D$2:$BL$18,MATCH(AY214,$D$1:$BL$1,0),FALSE))</f>
        <v>8</v>
      </c>
      <c r="AZ215" s="76">
        <f>SUM(VLOOKUP($D$16,$D$2:$BL$18,MATCH(AZ214,$D$1:$BL$1,0),FALSE))</f>
        <v>-13</v>
      </c>
      <c r="BA215" s="76">
        <f>SUM(VLOOKUP($D$17,$D$2:$BL$18,MATCH(BA214,$D$1:$BL$1,0),FALSE))</f>
        <v>30</v>
      </c>
      <c r="BB215" s="29">
        <f>SUM(VLOOKUP($D$18,$D$2:$BL$18,MATCH(BB214,$D$1:$BL$1,0),FALSE))</f>
        <v>9</v>
      </c>
      <c r="BC215" s="46" t="str">
        <f>$A$12</f>
        <v>AlphaTauri</v>
      </c>
      <c r="BD215" s="66">
        <f>COUNTIF(AL205:BB222, BC215)</f>
        <v>0</v>
      </c>
      <c r="BE215" s="46" t="str">
        <f>$B$12</f>
        <v>Kvyat</v>
      </c>
      <c r="BF215" s="99">
        <f>COUNTIF(AL205:BB222, BE215)</f>
        <v>0</v>
      </c>
      <c r="BG215" s="99">
        <f>COUNTIF(AL223:BB224,BE215)</f>
        <v>0</v>
      </c>
      <c r="BH215" s="99">
        <f>COUNTIF(AL225:BB226,BE215)</f>
        <v>0</v>
      </c>
      <c r="BI215" s="46" t="str">
        <f>$A$12</f>
        <v>AlphaTauri</v>
      </c>
      <c r="BJ215" s="66">
        <f>SUM((BD215/BD227)*100)</f>
        <v>0</v>
      </c>
      <c r="BK215" s="46" t="str">
        <f>$B$12</f>
        <v>Kvyat</v>
      </c>
      <c r="BL215" s="99">
        <f>SUM((BF215/BF227)*100)</f>
        <v>0</v>
      </c>
      <c r="BM215" s="99">
        <f>SUM((BG215/BG227)*100)</f>
        <v>0</v>
      </c>
      <c r="BN215" s="99">
        <f>SUM((BH215/BH227)*100)</f>
        <v>0</v>
      </c>
      <c r="BP215" s="141"/>
      <c r="BQ215" s="81" t="s">
        <v>58</v>
      </c>
      <c r="BR215" s="70">
        <f>SUM(VLOOKUP($D$2,$D$2:$BL$18,MATCH(BR214,$D$1:$BL$1,0),FALSE))</f>
        <v>24</v>
      </c>
      <c r="BS215" s="76">
        <f>SUM(VLOOKUP($D$3,$D$2:$BL$18,MATCH(BS214,$D$1:$BL$1,0),FALSE))</f>
        <v>-1</v>
      </c>
      <c r="BT215" s="76">
        <f>SUM(VLOOKUP($D$4,$D$2:$BL$18,MATCH(BT214,$D$1:$BL$1,0),FALSE))</f>
        <v>-9</v>
      </c>
      <c r="BU215" s="76">
        <f>SUM(VLOOKUP($D$5,$D$2:$BL$18,MATCH(BU214,$D$1:$BL$1,0),FALSE))</f>
        <v>32</v>
      </c>
      <c r="BV215" s="76">
        <f>SUM(VLOOKUP($D$6,$D$2:$BL$18,MATCH(BV214,$D$1:$BL$1,0),FALSE))</f>
        <v>2</v>
      </c>
      <c r="BW215" s="76">
        <f>SUM(VLOOKUP($D$7,$D$2:$BL$18,MATCH(BW214,$D$1:$BL$1,0),FALSE))</f>
        <v>12</v>
      </c>
      <c r="BX215" s="76">
        <f>SUM(VLOOKUP($D$8,$D$2:$BL$18,MATCH(BX214,$D$1:$BL$1,0),FALSE))</f>
        <v>33</v>
      </c>
      <c r="BY215" s="76">
        <f>SUM(VLOOKUP($D$9,$D$2:$BL$18,MATCH(BY214,$D$1:$BL$1,0),FALSE))</f>
        <v>23</v>
      </c>
      <c r="BZ215" s="76">
        <f>SUM(VLOOKUP($D$10,$D$2:$BL$18,MATCH(BZ214,$D$1:$BL$1,0),FALSE))</f>
        <v>32</v>
      </c>
      <c r="CA215" s="76">
        <f>SUM(VLOOKUP($D$11,$D$2:$BL$18,MATCH(CA214,$D$1:$BL$1,0),FALSE))</f>
        <v>25</v>
      </c>
      <c r="CB215" s="76">
        <f>SUM(VLOOKUP($D$12,$D$2:$BL$18,MATCH(CB214,$D$1:$BL$1,0),FALSE))</f>
        <v>50</v>
      </c>
      <c r="CC215" s="76">
        <f>SUM(VLOOKUP($D$13,$D$2:$BL$18,MATCH(CC214,$D$1:$BL$1,0),FALSE))</f>
        <v>11</v>
      </c>
      <c r="CD215" s="76">
        <f>SUM(VLOOKUP($D$14,$D$2:$BL$18,MATCH(CD214,$D$1:$BL$1,0),FALSE))</f>
        <v>34</v>
      </c>
      <c r="CE215" s="76">
        <f>SUM(VLOOKUP($D$15,$D$2:$BL$18,MATCH(CE214,$D$1:$BL$1,0),FALSE))</f>
        <v>6</v>
      </c>
      <c r="CF215" s="76">
        <f>SUM(VLOOKUP($D$16,$D$2:$BL$18,MATCH(CF214,$D$1:$BL$1,0),FALSE))</f>
        <v>18</v>
      </c>
      <c r="CG215" s="76">
        <f>SUM(VLOOKUP($D$17,$D$2:$BL$18,MATCH(CG214,$D$1:$BL$1,0),FALSE))</f>
        <v>39</v>
      </c>
      <c r="CH215" s="29">
        <f>SUM(VLOOKUP($D$18,$D$2:$BL$18,MATCH(CH214,$D$1:$BL$1,0),FALSE))</f>
        <v>25</v>
      </c>
      <c r="CI215" s="46" t="str">
        <f>$A$12</f>
        <v>AlphaTauri</v>
      </c>
      <c r="CJ215" s="66">
        <f>COUNTIF(BR205:CH222, CI215)</f>
        <v>0</v>
      </c>
      <c r="CK215" s="46" t="str">
        <f>$B$12</f>
        <v>Kvyat</v>
      </c>
      <c r="CL215" s="99">
        <f>COUNTIF(BR205:CH222, CK215)</f>
        <v>0</v>
      </c>
      <c r="CM215" s="99">
        <f>COUNTIF(BR223:CH224,CK215)</f>
        <v>0</v>
      </c>
      <c r="CN215" s="99">
        <f>COUNTIF(BR225:CH226,CK215)</f>
        <v>0</v>
      </c>
      <c r="CO215" s="46" t="str">
        <f>$A$12</f>
        <v>AlphaTauri</v>
      </c>
      <c r="CP215" s="66">
        <f>SUM((CJ215/CJ227)*100)</f>
        <v>0</v>
      </c>
      <c r="CQ215" s="46" t="str">
        <f>$B$12</f>
        <v>Kvyat</v>
      </c>
      <c r="CR215" s="99">
        <f>SUM((CL215/CL227)*100)</f>
        <v>0</v>
      </c>
      <c r="CS215" s="99">
        <f>SUM((CM215/CM227)*100)</f>
        <v>0</v>
      </c>
      <c r="CT215" s="99">
        <f>SUM((CN215/CN227)*100)</f>
        <v>0</v>
      </c>
      <c r="CV215" s="46" t="str">
        <f>$A$12</f>
        <v>AlphaTauri</v>
      </c>
      <c r="CW215" s="99">
        <f>SUM(X215,BD215,CJ215)</f>
        <v>0</v>
      </c>
      <c r="CX215" s="46" t="str">
        <f>$B$12</f>
        <v>Kvyat</v>
      </c>
      <c r="CY215" s="99">
        <f t="shared" si="1015"/>
        <v>17</v>
      </c>
      <c r="CZ215" s="99">
        <f t="shared" si="1016"/>
        <v>0</v>
      </c>
      <c r="DA215" s="99">
        <f t="shared" si="1017"/>
        <v>0</v>
      </c>
      <c r="DB215" s="46" t="str">
        <f>$A$12</f>
        <v>AlphaTauri</v>
      </c>
      <c r="DC215" s="66">
        <f>SUM((CW215/CW227)*100)</f>
        <v>0</v>
      </c>
      <c r="DD215" s="46" t="str">
        <f>$B$12</f>
        <v>Kvyat</v>
      </c>
      <c r="DE215" s="99">
        <f>SUM((CY215/CY227)*100)</f>
        <v>6.666666666666667</v>
      </c>
      <c r="DF215" s="99">
        <f>SUM((CZ215/CZ227)*100)</f>
        <v>0</v>
      </c>
      <c r="DG215" s="99">
        <f>SUM((DA215/DA227)*100)</f>
        <v>0</v>
      </c>
    </row>
    <row r="216" spans="4:111" ht="16.149999999999999" thickBot="1" x14ac:dyDescent="0.55000000000000004">
      <c r="D216" s="141"/>
      <c r="E216" s="82" t="s">
        <v>1</v>
      </c>
      <c r="F216" s="72">
        <f>SUM(VLOOKUP($D$2,$BM$2:$CQ$18,MATCH(F214,$BM$1:$CQ$1,0),FALSE))</f>
        <v>20.3</v>
      </c>
      <c r="G216" s="73">
        <f>SUM(VLOOKUP($D$3,$BM$2:$CQ$18,MATCH(G214,$BM$1:$CQ$1,0),FALSE))</f>
        <v>0</v>
      </c>
      <c r="H216" s="73">
        <f>SUM(VLOOKUP($D$4,$BM$2:$CQ$18,MATCH(H214,$BM$1:$CQ$1,0),FALSE))</f>
        <v>0</v>
      </c>
      <c r="I216" s="73">
        <f>SUM(VLOOKUP($D$5,$BM$2:$CQ$18,MATCH(I214,$BM$1:$CQ$1,0),FALSE))</f>
        <v>0</v>
      </c>
      <c r="J216" s="73">
        <f>SUM(VLOOKUP($D$6,$BM$2:$CQ$18,MATCH(J214,$BM$1:$CQ$1,0),FALSE))</f>
        <v>20.8</v>
      </c>
      <c r="K216" s="73">
        <f>SUM(VLOOKUP($D$7,$BM$2:$CQ$18,MATCH(K214,$BM$1:$CQ$1,0),FALSE))</f>
        <v>20.7</v>
      </c>
      <c r="L216" s="73">
        <f>SUM(VLOOKUP($D$8,$BM$2:$CQ$18,MATCH(L214,$BM$1:$CQ$1,0),FALSE))</f>
        <v>20.7</v>
      </c>
      <c r="M216" s="73">
        <f>SUM(VLOOKUP($D$9,$BM$2:$CQ$18,MATCH(M214,$BM$1:$CQ$1,0),FALSE))</f>
        <v>20.7</v>
      </c>
      <c r="N216" s="73">
        <f>SUM(VLOOKUP($D$10,$BM$2:$CQ$18,MATCH(N214,$BM$1:$CQ$1,0),FALSE))</f>
        <v>20.6</v>
      </c>
      <c r="O216" s="73">
        <f>SUM(VLOOKUP($D$11,$BM$2:$CQ$18,MATCH(O214,$BM$1:$CQ$1,0),FALSE))</f>
        <v>20.6</v>
      </c>
      <c r="P216" s="73">
        <f>SUM(VLOOKUP($D$12,$BM$2:$CQ$18,MATCH(P214,$BM$1:$CQ$1,0),FALSE))</f>
        <v>20.5</v>
      </c>
      <c r="Q216" s="73">
        <f>SUM(VLOOKUP($D$13,$BM$2:$CQ$18,MATCH(Q214,$BM$1:$CQ$1,0),FALSE))</f>
        <v>20.5</v>
      </c>
      <c r="R216" s="73">
        <f>SUM(VLOOKUP($D$14,$BM$2:$CQ$18,MATCH(R214,$BM$1:$CQ$1,0),FALSE))</f>
        <v>20.399999999999999</v>
      </c>
      <c r="S216" s="73">
        <f>SUM(VLOOKUP($D$15,$BM$2:$CQ$18,MATCH(S214,$BM$1:$CQ$1,0),FALSE))</f>
        <v>20.3</v>
      </c>
      <c r="T216" s="73">
        <f>SUM(VLOOKUP($D$16,$BM$2:$CQ$18,MATCH(T214,$BM$1:$CQ$1,0),FALSE))</f>
        <v>20.3</v>
      </c>
      <c r="U216" s="73">
        <f>SUM(VLOOKUP($D$17,$BM$2:$CQ$18,MATCH(U214,$BM$1:$CQ$1,0),FALSE))</f>
        <v>20.3</v>
      </c>
      <c r="V216" s="63">
        <f>SUM(VLOOKUP($D$18,$BM$2:$CQ$18,MATCH(V214,$BM$1:$CQ$1,0),FALSE))</f>
        <v>20.3</v>
      </c>
      <c r="W216" s="30"/>
      <c r="X216" s="72"/>
      <c r="Y216" s="47" t="str">
        <f>$B$13</f>
        <v>Gasly</v>
      </c>
      <c r="Z216" s="30">
        <f>COUNTIF(F205:V222, Y216)</f>
        <v>17</v>
      </c>
      <c r="AA216" s="30">
        <f>COUNTIF(F223:V224,Y216)</f>
        <v>17</v>
      </c>
      <c r="AB216" s="30">
        <f>COUNTIF(F225:V226,Y216)</f>
        <v>0</v>
      </c>
      <c r="AC216" s="30"/>
      <c r="AD216" s="72"/>
      <c r="AE216" s="47" t="str">
        <f>$B$13</f>
        <v>Gasly</v>
      </c>
      <c r="AF216" s="30">
        <f>SUM((Z216/Z227)*100)</f>
        <v>20</v>
      </c>
      <c r="AG216" s="30">
        <f>SUM((AA216/AA227)*100)</f>
        <v>100</v>
      </c>
      <c r="AH216" s="30">
        <f>SUM((AB216/AB227)*100)</f>
        <v>0</v>
      </c>
      <c r="AJ216" s="141"/>
      <c r="AK216" s="82" t="s">
        <v>1</v>
      </c>
      <c r="AL216" s="72">
        <f>SUM(VLOOKUP($D$2,$BM$2:$CQ$18,MATCH(AL214,$BM$1:$CQ$1,0),FALSE))</f>
        <v>9.3000000000000007</v>
      </c>
      <c r="AM216" s="73">
        <f>SUM(VLOOKUP($D$3,$BM$2:$CQ$18,MATCH(AM214,$BM$1:$CQ$1,0),FALSE))</f>
        <v>9.6</v>
      </c>
      <c r="AN216" s="73">
        <f>SUM(VLOOKUP($D$4,$BM$2:$CQ$18,MATCH(AN214,$BM$1:$CQ$1,0),FALSE))</f>
        <v>9.8000000000000007</v>
      </c>
      <c r="AO216" s="73">
        <f>SUM(VLOOKUP($D$5,$BM$2:$CQ$18,MATCH(AO214,$BM$1:$CQ$1,0),FALSE))</f>
        <v>0</v>
      </c>
      <c r="AP216" s="73">
        <f>SUM(VLOOKUP($D$6,$BM$2:$CQ$18,MATCH(AP214,$BM$1:$CQ$1,0),FALSE))</f>
        <v>10.4</v>
      </c>
      <c r="AQ216" s="73">
        <f>SUM(VLOOKUP($D$7,$BM$2:$CQ$18,MATCH(AQ214,$BM$1:$CQ$1,0),FALSE))</f>
        <v>10.4</v>
      </c>
      <c r="AR216" s="73">
        <f>SUM(VLOOKUP($D$8,$BM$2:$CQ$18,MATCH(AR214,$BM$1:$CQ$1,0),FALSE))</f>
        <v>10.6</v>
      </c>
      <c r="AS216" s="73">
        <f>SUM(VLOOKUP($D$9,$BM$2:$CQ$18,MATCH(AS214,$BM$1:$CQ$1,0),FALSE))</f>
        <v>10.6</v>
      </c>
      <c r="AT216" s="73">
        <f>SUM(VLOOKUP($D$10,$BM$2:$CQ$18,MATCH(AT214,$BM$1:$CQ$1,0),FALSE))</f>
        <v>10.6</v>
      </c>
      <c r="AU216" s="73">
        <f>SUM(VLOOKUP($D$11,$BM$2:$CQ$18,MATCH(AU214,$BM$1:$CQ$1,0),FALSE))</f>
        <v>10.6</v>
      </c>
      <c r="AV216" s="73">
        <f>SUM(VLOOKUP($D$12,$BM$2:$CQ$18,MATCH(AV214,$BM$1:$CQ$1,0),FALSE))</f>
        <v>10.6</v>
      </c>
      <c r="AW216" s="73">
        <f>SUM(VLOOKUP($D$13,$BM$2:$CQ$18,MATCH(AW214,$BM$1:$CQ$1,0),FALSE))</f>
        <v>10.5</v>
      </c>
      <c r="AX216" s="73">
        <f>SUM(VLOOKUP($D$14,$BM$2:$CQ$18,MATCH(AX214,$BM$1:$CQ$1,0),FALSE))</f>
        <v>10.4</v>
      </c>
      <c r="AY216" s="73">
        <f>SUM(VLOOKUP($D$15,$BM$2:$CQ$18,MATCH(AY214,$BM$1:$CQ$1,0),FALSE))</f>
        <v>10.3</v>
      </c>
      <c r="AZ216" s="73">
        <f>SUM(VLOOKUP($D$16,$BM$2:$CQ$18,MATCH(AZ214,$BM$1:$CQ$1,0),FALSE))</f>
        <v>10.199999999999999</v>
      </c>
      <c r="BA216" s="73">
        <f>SUM(VLOOKUP($D$17,$BM$2:$CQ$18,MATCH(BA214,$BM$1:$CQ$1,0),FALSE))</f>
        <v>10.1</v>
      </c>
      <c r="BB216" s="63">
        <f>SUM(VLOOKUP($D$18,$BM$2:$CQ$18,MATCH(BB214,$BM$1:$CQ$1,0),FALSE))</f>
        <v>10</v>
      </c>
      <c r="BC216" s="30"/>
      <c r="BD216" s="72"/>
      <c r="BE216" s="47" t="str">
        <f>$B$13</f>
        <v>Gasly</v>
      </c>
      <c r="BF216" s="30">
        <f>COUNTIF(AL205:BB222, BE216)</f>
        <v>3</v>
      </c>
      <c r="BG216" s="30">
        <f>COUNTIF(AL223:BB224,BE216)</f>
        <v>0</v>
      </c>
      <c r="BH216" s="30">
        <f>COUNTIF(AL225:BB226,BE216)</f>
        <v>0</v>
      </c>
      <c r="BI216" s="30"/>
      <c r="BJ216" s="72"/>
      <c r="BK216" s="47" t="str">
        <f>$B$13</f>
        <v>Gasly</v>
      </c>
      <c r="BL216" s="30">
        <f>SUM((BF216/BF227)*100)</f>
        <v>3.5294117647058822</v>
      </c>
      <c r="BM216" s="30">
        <f>SUM((BG216/BG227)*100)</f>
        <v>0</v>
      </c>
      <c r="BN216" s="30">
        <f>SUM((BH216/BH227)*100)</f>
        <v>0</v>
      </c>
      <c r="BP216" s="141"/>
      <c r="BQ216" s="82" t="s">
        <v>1</v>
      </c>
      <c r="BR216" s="72">
        <f>SUM(VLOOKUP($D$2,$BM$2:$CQ$18,MATCH(BR214,$BM$1:$CQ$1,0),FALSE))</f>
        <v>10.4</v>
      </c>
      <c r="BS216" s="73">
        <f>SUM(VLOOKUP($D$3,$BM$2:$CQ$18,MATCH(BS214,$BM$1:$CQ$1,0),FALSE))</f>
        <v>0</v>
      </c>
      <c r="BT216" s="73">
        <f>SUM(VLOOKUP($D$4,$BM$2:$CQ$18,MATCH(BT214,$BM$1:$CQ$1,0),FALSE))</f>
        <v>0</v>
      </c>
      <c r="BU216" s="73">
        <f>SUM(VLOOKUP($D$5,$BM$2:$CQ$18,MATCH(BU214,$BM$1:$CQ$1,0),FALSE))</f>
        <v>13.7</v>
      </c>
      <c r="BV216" s="73">
        <f>SUM(VLOOKUP($D$6,$BM$2:$CQ$18,MATCH(BV214,$BM$1:$CQ$1,0),FALSE))</f>
        <v>13.7</v>
      </c>
      <c r="BW216" s="73">
        <f>SUM(VLOOKUP($D$7,$BM$2:$CQ$18,MATCH(BW214,$BM$1:$CQ$1,0),FALSE))</f>
        <v>13.8</v>
      </c>
      <c r="BX216" s="73">
        <f>SUM(VLOOKUP($D$8,$BM$2:$CQ$18,MATCH(BX214,$BM$1:$CQ$1,0),FALSE))</f>
        <v>13.8</v>
      </c>
      <c r="BY216" s="73">
        <f>SUM(VLOOKUP($D$9,$BM$2:$CQ$18,MATCH(BY214,$BM$1:$CQ$1,0),FALSE))</f>
        <v>13.8</v>
      </c>
      <c r="BZ216" s="73">
        <f>SUM(VLOOKUP($D$10,$BM$2:$CQ$18,MATCH(BZ214,$BM$1:$CQ$1,0),FALSE))</f>
        <v>14</v>
      </c>
      <c r="CA216" s="73">
        <f>SUM(VLOOKUP($D$11,$BM$2:$CQ$18,MATCH(CA214,$BM$1:$CQ$1,0),FALSE))</f>
        <v>14</v>
      </c>
      <c r="CB216" s="73">
        <f>SUM(VLOOKUP($D$12,$BM$2:$CQ$18,MATCH(CB214,$BM$1:$CQ$1,0),FALSE))</f>
        <v>14.2</v>
      </c>
      <c r="CC216" s="73">
        <f>SUM(VLOOKUP($D$13,$BM$2:$CQ$18,MATCH(CC214,$BM$1:$CQ$1,0),FALSE))</f>
        <v>14.3</v>
      </c>
      <c r="CD216" s="73">
        <f>SUM(VLOOKUP($D$14,$BM$2:$CQ$18,MATCH(CD214,$BM$1:$CQ$1,0),FALSE))</f>
        <v>14.4</v>
      </c>
      <c r="CE216" s="73">
        <f>SUM(VLOOKUP($D$15,$BM$2:$CQ$18,MATCH(CE214,$BM$1:$CQ$1,0),FALSE))</f>
        <v>14.5</v>
      </c>
      <c r="CF216" s="73">
        <f>SUM(VLOOKUP($D$16,$BM$2:$CQ$18,MATCH(CF214,$BM$1:$CQ$1,0),FALSE))</f>
        <v>14.5</v>
      </c>
      <c r="CG216" s="73">
        <f>SUM(VLOOKUP($D$17,$BM$2:$CQ$18,MATCH(CG214,$BM$1:$CQ$1,0),FALSE))</f>
        <v>14.5</v>
      </c>
      <c r="CH216" s="63">
        <f>SUM(VLOOKUP($D$18,$BM$2:$CQ$18,MATCH(CH214,$BM$1:$CQ$1,0),FALSE))</f>
        <v>14.6</v>
      </c>
      <c r="CI216" s="30"/>
      <c r="CJ216" s="72"/>
      <c r="CK216" s="47" t="str">
        <f>$B$13</f>
        <v>Gasly</v>
      </c>
      <c r="CL216" s="30">
        <f>COUNTIF(BR205:CH222, CK216)</f>
        <v>3</v>
      </c>
      <c r="CM216" s="30">
        <f>COUNTIF(BR223:CH224,CK216)</f>
        <v>0</v>
      </c>
      <c r="CN216" s="30">
        <f>COUNTIF(BR225:CH226,CK216)</f>
        <v>0</v>
      </c>
      <c r="CO216" s="30"/>
      <c r="CP216" s="72"/>
      <c r="CQ216" s="47" t="str">
        <f>$B$13</f>
        <v>Gasly</v>
      </c>
      <c r="CR216" s="30">
        <f>SUM((CL216/CL227)*100)</f>
        <v>3.5294117647058822</v>
      </c>
      <c r="CS216" s="30">
        <f>SUM((CM216/CM227)*100)</f>
        <v>0</v>
      </c>
      <c r="CT216" s="30">
        <f>SUM((CN216/CN227)*100)</f>
        <v>0</v>
      </c>
      <c r="CV216" s="30"/>
      <c r="CW216" s="30"/>
      <c r="CX216" s="47" t="str">
        <f>$B$13</f>
        <v>Gasly</v>
      </c>
      <c r="CY216" s="30">
        <f t="shared" si="1015"/>
        <v>23</v>
      </c>
      <c r="CZ216" s="30">
        <f t="shared" si="1016"/>
        <v>17</v>
      </c>
      <c r="DA216" s="30">
        <f t="shared" si="1017"/>
        <v>0</v>
      </c>
      <c r="DB216" s="30"/>
      <c r="DC216" s="72"/>
      <c r="DD216" s="47" t="str">
        <f>$B$13</f>
        <v>Gasly</v>
      </c>
      <c r="DE216" s="30">
        <f>SUM((CY216/CY227)*100)</f>
        <v>9.0196078431372548</v>
      </c>
      <c r="DF216" s="30">
        <f>SUM((CZ216/CZ227)*100)</f>
        <v>33.333333333333329</v>
      </c>
      <c r="DG216" s="30">
        <f>SUM((DA216/DA227)*100)</f>
        <v>0</v>
      </c>
    </row>
    <row r="217" spans="4:111" ht="15.75" x14ac:dyDescent="0.5">
      <c r="D217" s="141"/>
      <c r="E217" s="74" t="s">
        <v>63</v>
      </c>
      <c r="F217" s="66" t="s">
        <v>45</v>
      </c>
      <c r="G217" s="67" t="s">
        <v>45</v>
      </c>
      <c r="H217" s="67" t="s">
        <v>45</v>
      </c>
      <c r="I217" s="67" t="s">
        <v>48</v>
      </c>
      <c r="J217" s="67" t="s">
        <v>48</v>
      </c>
      <c r="K217" s="67" t="s">
        <v>48</v>
      </c>
      <c r="L217" s="67" t="s">
        <v>48</v>
      </c>
      <c r="M217" s="67" t="s">
        <v>48</v>
      </c>
      <c r="N217" s="67" t="s">
        <v>48</v>
      </c>
      <c r="O217" s="67" t="s">
        <v>47</v>
      </c>
      <c r="P217" s="67" t="s">
        <v>47</v>
      </c>
      <c r="Q217" s="67" t="s">
        <v>47</v>
      </c>
      <c r="R217" s="67" t="s">
        <v>47</v>
      </c>
      <c r="S217" s="67" t="s">
        <v>47</v>
      </c>
      <c r="T217" s="67" t="s">
        <v>47</v>
      </c>
      <c r="U217" s="67" t="s">
        <v>47</v>
      </c>
      <c r="V217" s="67" t="s">
        <v>47</v>
      </c>
      <c r="W217" s="49" t="str">
        <f>$A$14</f>
        <v>Racing Point</v>
      </c>
      <c r="X217" s="66">
        <f>COUNTIF(F205:V222, W217)</f>
        <v>0</v>
      </c>
      <c r="Y217" s="49" t="str">
        <f>$B$14</f>
        <v>Perez</v>
      </c>
      <c r="Z217" s="99">
        <f>COUNTIF(F205:V222, Y217)</f>
        <v>0</v>
      </c>
      <c r="AA217" s="99">
        <f>COUNTIF(F223:V224,Y217)</f>
        <v>0</v>
      </c>
      <c r="AB217" s="99">
        <f>COUNTIF(F225:V226,Y217)</f>
        <v>0</v>
      </c>
      <c r="AC217" s="49" t="str">
        <f>$A$14</f>
        <v>Racing Point</v>
      </c>
      <c r="AD217" s="66">
        <f>SUM((X217/X227)*100)</f>
        <v>0</v>
      </c>
      <c r="AE217" s="49" t="str">
        <f>$B$14</f>
        <v>Perez</v>
      </c>
      <c r="AF217" s="99">
        <f>SUM((Z217/Z227)*100)</f>
        <v>0</v>
      </c>
      <c r="AG217" s="99">
        <f>SUM((AA217/AA227)*100)</f>
        <v>0</v>
      </c>
      <c r="AH217" s="99">
        <f>SUM((AB217/AB227)*100)</f>
        <v>0</v>
      </c>
      <c r="AJ217" s="141"/>
      <c r="AK217" s="74" t="s">
        <v>63</v>
      </c>
      <c r="AL217" s="66" t="s">
        <v>30</v>
      </c>
      <c r="AM217" s="67" t="s">
        <v>30</v>
      </c>
      <c r="AN217" s="67" t="s">
        <v>30</v>
      </c>
      <c r="AO217" s="67" t="s">
        <v>45</v>
      </c>
      <c r="AP217" s="67" t="s">
        <v>45</v>
      </c>
      <c r="AQ217" s="67" t="s">
        <v>45</v>
      </c>
      <c r="AR217" s="67" t="s">
        <v>45</v>
      </c>
      <c r="AS217" s="67" t="s">
        <v>43</v>
      </c>
      <c r="AT217" s="67" t="s">
        <v>43</v>
      </c>
      <c r="AU217" s="67" t="s">
        <v>43</v>
      </c>
      <c r="AV217" s="67" t="s">
        <v>43</v>
      </c>
      <c r="AW217" s="67" t="s">
        <v>43</v>
      </c>
      <c r="AX217" s="67" t="s">
        <v>43</v>
      </c>
      <c r="AY217" s="67" t="s">
        <v>43</v>
      </c>
      <c r="AZ217" s="67" t="s">
        <v>43</v>
      </c>
      <c r="BA217" s="67" t="s">
        <v>43</v>
      </c>
      <c r="BB217" s="67" t="s">
        <v>43</v>
      </c>
      <c r="BC217" s="49" t="str">
        <f>$A$14</f>
        <v>Racing Point</v>
      </c>
      <c r="BD217" s="66">
        <f>COUNTIF(AL205:BB222, BC217)</f>
        <v>0</v>
      </c>
      <c r="BE217" s="49" t="str">
        <f>$B$14</f>
        <v>Perez</v>
      </c>
      <c r="BF217" s="99">
        <f>COUNTIF(AL205:BB222, BE217)</f>
        <v>3</v>
      </c>
      <c r="BG217" s="99">
        <f>COUNTIF(AL223:BB224,BE217)</f>
        <v>3</v>
      </c>
      <c r="BH217" s="99">
        <f>COUNTIF(AL225:BB226,BE217)</f>
        <v>0</v>
      </c>
      <c r="BI217" s="49" t="str">
        <f>$A$14</f>
        <v>Racing Point</v>
      </c>
      <c r="BJ217" s="66">
        <f>SUM((BD217/BD227)*100)</f>
        <v>0</v>
      </c>
      <c r="BK217" s="49" t="str">
        <f>$B$14</f>
        <v>Perez</v>
      </c>
      <c r="BL217" s="99">
        <f>SUM((BF217/BF227)*100)</f>
        <v>3.5294117647058822</v>
      </c>
      <c r="BM217" s="99">
        <f>SUM((BG217/BG227)*100)</f>
        <v>17.647058823529413</v>
      </c>
      <c r="BN217" s="99">
        <f>SUM((BH217/BH227)*100)</f>
        <v>0</v>
      </c>
      <c r="BP217" s="141"/>
      <c r="BQ217" s="74" t="s">
        <v>63</v>
      </c>
      <c r="BR217" s="66" t="s">
        <v>47</v>
      </c>
      <c r="BS217" s="67" t="s">
        <v>47</v>
      </c>
      <c r="BT217" s="67" t="s">
        <v>47</v>
      </c>
      <c r="BU217" s="67" t="s">
        <v>35</v>
      </c>
      <c r="BV217" s="67" t="s">
        <v>35</v>
      </c>
      <c r="BW217" s="67" t="s">
        <v>35</v>
      </c>
      <c r="BX217" s="67" t="s">
        <v>35</v>
      </c>
      <c r="BY217" s="67" t="s">
        <v>35</v>
      </c>
      <c r="BZ217" s="67" t="s">
        <v>35</v>
      </c>
      <c r="CA217" s="67" t="s">
        <v>35</v>
      </c>
      <c r="CB217" s="67" t="s">
        <v>35</v>
      </c>
      <c r="CC217" s="67" t="s">
        <v>35</v>
      </c>
      <c r="CD217" s="67" t="s">
        <v>35</v>
      </c>
      <c r="CE217" s="67" t="s">
        <v>35</v>
      </c>
      <c r="CF217" s="67" t="s">
        <v>35</v>
      </c>
      <c r="CG217" s="67" t="s">
        <v>35</v>
      </c>
      <c r="CH217" s="67" t="s">
        <v>35</v>
      </c>
      <c r="CI217" s="49" t="str">
        <f>$A$14</f>
        <v>Racing Point</v>
      </c>
      <c r="CJ217" s="66">
        <f>COUNTIF(BR205:CH222, CI217)</f>
        <v>0</v>
      </c>
      <c r="CK217" s="49" t="str">
        <f>$B$14</f>
        <v>Perez</v>
      </c>
      <c r="CL217" s="99">
        <f>COUNTIF(BR205:CH222, CK217)</f>
        <v>0</v>
      </c>
      <c r="CM217" s="99">
        <f>COUNTIF(BR223:CH224,CK217)</f>
        <v>0</v>
      </c>
      <c r="CN217" s="99">
        <f>COUNTIF(BR225:CH226,CK217)</f>
        <v>0</v>
      </c>
      <c r="CO217" s="49" t="str">
        <f>$A$14</f>
        <v>Racing Point</v>
      </c>
      <c r="CP217" s="66">
        <f>SUM((CJ217/CJ227)*100)</f>
        <v>0</v>
      </c>
      <c r="CQ217" s="49" t="str">
        <f>$B$14</f>
        <v>Perez</v>
      </c>
      <c r="CR217" s="99">
        <f>SUM((CL217/CL227)*100)</f>
        <v>0</v>
      </c>
      <c r="CS217" s="99">
        <f>SUM((CM217/CM227)*100)</f>
        <v>0</v>
      </c>
      <c r="CT217" s="99">
        <f>SUM((CN217/CN227)*100)</f>
        <v>0</v>
      </c>
      <c r="CV217" s="49" t="str">
        <f>$A$14</f>
        <v>Racing Point</v>
      </c>
      <c r="CW217" s="99">
        <f>SUM(X217,BD217,CJ217)</f>
        <v>0</v>
      </c>
      <c r="CX217" s="49" t="str">
        <f>$B$14</f>
        <v>Perez</v>
      </c>
      <c r="CY217" s="99">
        <f t="shared" si="1015"/>
        <v>3</v>
      </c>
      <c r="CZ217" s="99">
        <f t="shared" si="1016"/>
        <v>3</v>
      </c>
      <c r="DA217" s="99">
        <f t="shared" si="1017"/>
        <v>0</v>
      </c>
      <c r="DB217" s="49" t="str">
        <f>$A$14</f>
        <v>Racing Point</v>
      </c>
      <c r="DC217" s="66">
        <f>SUM((CW217/CW227)*100)</f>
        <v>0</v>
      </c>
      <c r="DD217" s="49" t="str">
        <f>$B$14</f>
        <v>Perez</v>
      </c>
      <c r="DE217" s="99">
        <f>SUM((CY217/CY227)*100)</f>
        <v>1.1764705882352942</v>
      </c>
      <c r="DF217" s="99">
        <f>SUM((CZ217/CZ227)*100)</f>
        <v>5.8823529411764701</v>
      </c>
      <c r="DG217" s="99">
        <f>SUM((DA217/DA227)*100)</f>
        <v>0</v>
      </c>
    </row>
    <row r="218" spans="4:111" ht="16.149999999999999" thickBot="1" x14ac:dyDescent="0.55000000000000004">
      <c r="D218" s="141"/>
      <c r="E218" s="81" t="s">
        <v>58</v>
      </c>
      <c r="F218" s="70">
        <f>SUM(VLOOKUP($D$2,$D$2:$BL$18,MATCH(F217,$D$1:$BL$1,0),FALSE))</f>
        <v>-14</v>
      </c>
      <c r="G218" s="76">
        <f>SUM(VLOOKUP($D$3,$D$2:$BL$18,MATCH(G217,$D$1:$BL$1,0),FALSE))</f>
        <v>14</v>
      </c>
      <c r="H218" s="76">
        <f>SUM(VLOOKUP($D$4,$D$2:$BL$18,MATCH(H217,$D$1:$BL$1,0),FALSE))</f>
        <v>18</v>
      </c>
      <c r="I218" s="76">
        <f>SUM(VLOOKUP($D$5,$D$2:$BL$18,MATCH(I217,$D$1:$BL$1,0),FALSE))</f>
        <v>8</v>
      </c>
      <c r="J218" s="76">
        <f>SUM(VLOOKUP($D$6,$D$2:$BL$18,MATCH(J217,$D$1:$BL$1,0),FALSE))</f>
        <v>1</v>
      </c>
      <c r="K218" s="76">
        <f>SUM(VLOOKUP($D$7,$D$2:$BL$18,MATCH(K217,$D$1:$BL$1,0),FALSE))</f>
        <v>4</v>
      </c>
      <c r="L218" s="76">
        <f>SUM(VLOOKUP($D$8,$D$2:$BL$18,MATCH(L217,$D$1:$BL$1,0),FALSE))</f>
        <v>11</v>
      </c>
      <c r="M218" s="76">
        <f>SUM(VLOOKUP($D$9,$D$2:$BL$18,MATCH(M217,$D$1:$BL$1,0),FALSE))</f>
        <v>15</v>
      </c>
      <c r="N218" s="76">
        <f>SUM(VLOOKUP($D$10,$D$2:$BL$18,MATCH(N217,$D$1:$BL$1,0),FALSE))</f>
        <v>-14</v>
      </c>
      <c r="O218" s="76">
        <f>SUM(VLOOKUP($D$11,$D$2:$BL$18,MATCH(O217,$D$1:$BL$1,0),FALSE))</f>
        <v>0</v>
      </c>
      <c r="P218" s="76">
        <f>SUM(VLOOKUP($D$12,$D$2:$BL$18,MATCH(P217,$D$1:$BL$1,0),FALSE))</f>
        <v>-12</v>
      </c>
      <c r="Q218" s="76">
        <f>SUM(VLOOKUP($D$13,$D$2:$BL$18,MATCH(Q217,$D$1:$BL$1,0),FALSE))</f>
        <v>8</v>
      </c>
      <c r="R218" s="76">
        <f>SUM(VLOOKUP($D$14,$D$2:$BL$18,MATCH(R217,$D$1:$BL$1,0),FALSE))</f>
        <v>-11</v>
      </c>
      <c r="S218" s="76">
        <f>SUM(VLOOKUP($D$15,$D$2:$BL$18,MATCH(S217,$D$1:$BL$1,0),FALSE))</f>
        <v>15</v>
      </c>
      <c r="T218" s="76">
        <f>SUM(VLOOKUP($D$16,$D$2:$BL$18,MATCH(T217,$D$1:$BL$1,0),FALSE))</f>
        <v>12</v>
      </c>
      <c r="U218" s="76">
        <f>SUM(VLOOKUP($D$17,$D$2:$BL$18,MATCH(U217,$D$1:$BL$1,0),FALSE))</f>
        <v>7</v>
      </c>
      <c r="V218" s="29">
        <f>SUM(VLOOKUP($D$18,$D$2:$BL$18,MATCH(V217,$D$1:$BL$1,0),FALSE))</f>
        <v>9</v>
      </c>
      <c r="W218" s="30"/>
      <c r="X218" s="72"/>
      <c r="Y218" s="50" t="str">
        <f>$B$15</f>
        <v>Stroll</v>
      </c>
      <c r="Z218" s="30">
        <f>COUNTIF(F205:V222, Y218)</f>
        <v>0</v>
      </c>
      <c r="AA218" s="30">
        <f>COUNTIF(F223:V224,Y218)</f>
        <v>0</v>
      </c>
      <c r="AB218" s="30">
        <f>COUNTIF(F225:V226,Y218)</f>
        <v>0</v>
      </c>
      <c r="AC218" s="30"/>
      <c r="AD218" s="72"/>
      <c r="AE218" s="50" t="str">
        <f>$B$15</f>
        <v>Stroll</v>
      </c>
      <c r="AF218" s="30">
        <f>SUM((Z218/Z227)*100)</f>
        <v>0</v>
      </c>
      <c r="AG218" s="30">
        <f>SUM((AA218/AA227)*100)</f>
        <v>0</v>
      </c>
      <c r="AH218" s="30">
        <f>SUM((AB218/AB227)*100)</f>
        <v>0</v>
      </c>
      <c r="AJ218" s="141"/>
      <c r="AK218" s="81" t="s">
        <v>58</v>
      </c>
      <c r="AL218" s="70">
        <f>SUM(VLOOKUP($D$2,$D$2:$BL$18,MATCH(AL217,$D$1:$BL$1,0),FALSE))</f>
        <v>24</v>
      </c>
      <c r="AM218" s="76">
        <f>SUM(VLOOKUP($D$3,$D$2:$BL$18,MATCH(AM217,$D$1:$BL$1,0),FALSE))</f>
        <v>-1</v>
      </c>
      <c r="AN218" s="76">
        <f>SUM(VLOOKUP($D$4,$D$2:$BL$18,MATCH(AN217,$D$1:$BL$1,0),FALSE))</f>
        <v>-9</v>
      </c>
      <c r="AO218" s="76">
        <f>SUM(VLOOKUP($D$5,$D$2:$BL$18,MATCH(AO217,$D$1:$BL$1,0),FALSE))</f>
        <v>-12</v>
      </c>
      <c r="AP218" s="76">
        <f>SUM(VLOOKUP($D$6,$D$2:$BL$18,MATCH(AP217,$D$1:$BL$1,0),FALSE))</f>
        <v>-14</v>
      </c>
      <c r="AQ218" s="76">
        <f>SUM(VLOOKUP($D$7,$D$2:$BL$18,MATCH(AQ217,$D$1:$BL$1,0),FALSE))</f>
        <v>9</v>
      </c>
      <c r="AR218" s="76">
        <f>SUM(VLOOKUP($D$8,$D$2:$BL$18,MATCH(AR217,$D$1:$BL$1,0),FALSE))</f>
        <v>8</v>
      </c>
      <c r="AS218" s="76">
        <f>SUM(VLOOKUP($D$9,$D$2:$BL$18,MATCH(AS217,$D$1:$BL$1,0),FALSE))</f>
        <v>13</v>
      </c>
      <c r="AT218" s="76">
        <f>SUM(VLOOKUP($D$10,$D$2:$BL$18,MATCH(AT217,$D$1:$BL$1,0),FALSE))</f>
        <v>14</v>
      </c>
      <c r="AU218" s="76">
        <f>SUM(VLOOKUP($D$11,$D$2:$BL$18,MATCH(AU217,$D$1:$BL$1,0),FALSE))</f>
        <v>3</v>
      </c>
      <c r="AV218" s="76">
        <f>SUM(VLOOKUP($D$12,$D$2:$BL$18,MATCH(AV217,$D$1:$BL$1,0),FALSE))</f>
        <v>17</v>
      </c>
      <c r="AW218" s="76">
        <f>SUM(VLOOKUP($D$13,$D$2:$BL$18,MATCH(AW217,$D$1:$BL$1,0),FALSE))</f>
        <v>6</v>
      </c>
      <c r="AX218" s="76">
        <f>SUM(VLOOKUP($D$14,$D$2:$BL$18,MATCH(AX217,$D$1:$BL$1,0),FALSE))</f>
        <v>11</v>
      </c>
      <c r="AY218" s="76">
        <f>SUM(VLOOKUP($D$15,$D$2:$BL$18,MATCH(AY217,$D$1:$BL$1,0),FALSE))</f>
        <v>-14</v>
      </c>
      <c r="AZ218" s="76">
        <f>SUM(VLOOKUP($D$16,$D$2:$BL$18,MATCH(AZ217,$D$1:$BL$1,0),FALSE))</f>
        <v>-14</v>
      </c>
      <c r="BA218" s="76">
        <f>SUM(VLOOKUP($D$17,$D$2:$BL$18,MATCH(BA217,$D$1:$BL$1,0),FALSE))</f>
        <v>8</v>
      </c>
      <c r="BB218" s="29">
        <f>SUM(VLOOKUP($D$18,$D$2:$BL$18,MATCH(BB217,$D$1:$BL$1,0),FALSE))</f>
        <v>0</v>
      </c>
      <c r="BC218" s="30"/>
      <c r="BD218" s="72"/>
      <c r="BE218" s="50" t="str">
        <f>$B$15</f>
        <v>Stroll</v>
      </c>
      <c r="BF218" s="30">
        <f>COUNTIF(AL205:BB222, BE218)</f>
        <v>14</v>
      </c>
      <c r="BG218" s="30">
        <f>COUNTIF(AL223:BB224,BE218)</f>
        <v>14</v>
      </c>
      <c r="BH218" s="30">
        <f>COUNTIF(AL225:BB226,BE218)</f>
        <v>0</v>
      </c>
      <c r="BI218" s="30"/>
      <c r="BJ218" s="72"/>
      <c r="BK218" s="50" t="str">
        <f>$B$15</f>
        <v>Stroll</v>
      </c>
      <c r="BL218" s="30">
        <f>SUM((BF218/BF227)*100)</f>
        <v>16.470588235294116</v>
      </c>
      <c r="BM218" s="30">
        <f>SUM((BG218/BG227)*100)</f>
        <v>82.35294117647058</v>
      </c>
      <c r="BN218" s="30">
        <f>SUM((BH218/BH227)*100)</f>
        <v>0</v>
      </c>
      <c r="BP218" s="141"/>
      <c r="BQ218" s="81" t="s">
        <v>58</v>
      </c>
      <c r="BR218" s="70">
        <f>SUM(VLOOKUP($D$2,$D$2:$BL$18,MATCH(BR217,$D$1:$BL$1,0),FALSE))</f>
        <v>-12</v>
      </c>
      <c r="BS218" s="76">
        <f>SUM(VLOOKUP($D$3,$D$2:$BL$18,MATCH(BS217,$D$1:$BL$1,0),FALSE))</f>
        <v>3</v>
      </c>
      <c r="BT218" s="76">
        <f>SUM(VLOOKUP($D$4,$D$2:$BL$18,MATCH(BT217,$D$1:$BL$1,0),FALSE))</f>
        <v>3</v>
      </c>
      <c r="BU218" s="76">
        <f>SUM(VLOOKUP($D$5,$D$2:$BL$18,MATCH(BU217,$D$1:$BL$1,0),FALSE))</f>
        <v>10</v>
      </c>
      <c r="BV218" s="76">
        <f>SUM(VLOOKUP($D$6,$D$2:$BL$18,MATCH(BV217,$D$1:$BL$1,0),FALSE))</f>
        <v>20</v>
      </c>
      <c r="BW218" s="76">
        <f>SUM(VLOOKUP($D$7,$D$2:$BL$18,MATCH(BW217,$D$1:$BL$1,0),FALSE))</f>
        <v>37</v>
      </c>
      <c r="BX218" s="76">
        <f>SUM(VLOOKUP($D$8,$D$2:$BL$18,MATCH(BX217,$D$1:$BL$1,0),FALSE))</f>
        <v>16</v>
      </c>
      <c r="BY218" s="76">
        <f>SUM(VLOOKUP($D$9,$D$2:$BL$18,MATCH(BY217,$D$1:$BL$1,0),FALSE))</f>
        <v>35</v>
      </c>
      <c r="BZ218" s="76">
        <f>SUM(VLOOKUP($D$10,$D$2:$BL$18,MATCH(BZ217,$D$1:$BL$1,0),FALSE))</f>
        <v>-8</v>
      </c>
      <c r="CA218" s="76">
        <f>SUM(VLOOKUP($D$11,$D$2:$BL$18,MATCH(CA217,$D$1:$BL$1,0),FALSE))</f>
        <v>-13</v>
      </c>
      <c r="CB218" s="76">
        <f>SUM(VLOOKUP($D$12,$D$2:$BL$18,MATCH(CB217,$D$1:$BL$1,0),FALSE))</f>
        <v>16</v>
      </c>
      <c r="CC218" s="76">
        <f>SUM(VLOOKUP($D$13,$D$2:$BL$18,MATCH(CC217,$D$1:$BL$1,0),FALSE))</f>
        <v>-13</v>
      </c>
      <c r="CD218" s="76">
        <f>SUM(VLOOKUP($D$14,$D$2:$BL$18,MATCH(CD217,$D$1:$BL$1,0),FALSE))</f>
        <v>7</v>
      </c>
      <c r="CE218" s="76">
        <f>SUM(VLOOKUP($D$15,$D$2:$BL$18,MATCH(CE217,$D$1:$BL$1,0),FALSE))</f>
        <v>8</v>
      </c>
      <c r="CF218" s="76">
        <f>SUM(VLOOKUP($D$16,$D$2:$BL$18,MATCH(CF217,$D$1:$BL$1,0),FALSE))</f>
        <v>-13</v>
      </c>
      <c r="CG218" s="76">
        <f>SUM(VLOOKUP($D$17,$D$2:$BL$18,MATCH(CG217,$D$1:$BL$1,0),FALSE))</f>
        <v>30</v>
      </c>
      <c r="CH218" s="29">
        <f>SUM(VLOOKUP($D$18,$D$2:$BL$18,MATCH(CH217,$D$1:$BL$1,0),FALSE))</f>
        <v>9</v>
      </c>
      <c r="CI218" s="30"/>
      <c r="CJ218" s="72"/>
      <c r="CK218" s="50" t="str">
        <f>$B$15</f>
        <v>Stroll</v>
      </c>
      <c r="CL218" s="30">
        <f>COUNTIF(BR205:CH222, CK218)</f>
        <v>14</v>
      </c>
      <c r="CM218" s="30">
        <f>COUNTIF(BR223:CH224,CK218)</f>
        <v>6</v>
      </c>
      <c r="CN218" s="30">
        <f>COUNTIF(BR225:CH226,CK218)</f>
        <v>0</v>
      </c>
      <c r="CO218" s="30"/>
      <c r="CP218" s="72"/>
      <c r="CQ218" s="50" t="str">
        <f>$B$15</f>
        <v>Stroll</v>
      </c>
      <c r="CR218" s="30">
        <f>SUM((CL218/CL227)*100)</f>
        <v>16.470588235294116</v>
      </c>
      <c r="CS218" s="30">
        <f>SUM((CM218/CM227)*100)</f>
        <v>35.294117647058826</v>
      </c>
      <c r="CT218" s="30">
        <f>SUM((CN218/CN227)*100)</f>
        <v>0</v>
      </c>
      <c r="CV218" s="30"/>
      <c r="CW218" s="30"/>
      <c r="CX218" s="50" t="str">
        <f>$B$15</f>
        <v>Stroll</v>
      </c>
      <c r="CY218" s="30">
        <f t="shared" si="1015"/>
        <v>28</v>
      </c>
      <c r="CZ218" s="30">
        <f t="shared" si="1016"/>
        <v>20</v>
      </c>
      <c r="DA218" s="30">
        <f t="shared" si="1017"/>
        <v>0</v>
      </c>
      <c r="DB218" s="30"/>
      <c r="DC218" s="72"/>
      <c r="DD218" s="50" t="str">
        <f>$B$15</f>
        <v>Stroll</v>
      </c>
      <c r="DE218" s="30">
        <f>SUM((CY218/CY227)*100)</f>
        <v>10.980392156862745</v>
      </c>
      <c r="DF218" s="30">
        <f>SUM((CZ218/CZ227)*100)</f>
        <v>39.215686274509807</v>
      </c>
      <c r="DG218" s="30">
        <f>SUM((DA218/DA227)*100)</f>
        <v>0</v>
      </c>
    </row>
    <row r="219" spans="4:111" ht="16.149999999999999" thickBot="1" x14ac:dyDescent="0.55000000000000004">
      <c r="D219" s="141"/>
      <c r="E219" s="82" t="s">
        <v>1</v>
      </c>
      <c r="F219" s="72">
        <f>SUM(VLOOKUP($D$2,$BM$2:$CQ$18,MATCH(F217,$BM$1:$CQ$1,0),FALSE))</f>
        <v>8.3000000000000007</v>
      </c>
      <c r="G219" s="73">
        <f>SUM(VLOOKUP($D$3,$BM$2:$CQ$18,MATCH(G217,$BM$1:$CQ$1,0),FALSE))</f>
        <v>0</v>
      </c>
      <c r="H219" s="73">
        <f>SUM(VLOOKUP($D$4,$BM$2:$CQ$18,MATCH(H217,$BM$1:$CQ$1,0),FALSE))</f>
        <v>0</v>
      </c>
      <c r="I219" s="73">
        <f>SUM(VLOOKUP($D$5,$BM$2:$CQ$18,MATCH(I217,$BM$1:$CQ$1,0),FALSE))</f>
        <v>0</v>
      </c>
      <c r="J219" s="73">
        <f>SUM(VLOOKUP($D$6,$BM$2:$CQ$18,MATCH(J217,$BM$1:$CQ$1,0),FALSE))</f>
        <v>6.6</v>
      </c>
      <c r="K219" s="73">
        <f>SUM(VLOOKUP($D$7,$BM$2:$CQ$18,MATCH(K217,$BM$1:$CQ$1,0),FALSE))</f>
        <v>0</v>
      </c>
      <c r="L219" s="73">
        <f>SUM(VLOOKUP($D$8,$BM$2:$CQ$18,MATCH(L217,$BM$1:$CQ$1,0),FALSE))</f>
        <v>6.7</v>
      </c>
      <c r="M219" s="73">
        <f>SUM(VLOOKUP($D$9,$BM$2:$CQ$18,MATCH(M217,$BM$1:$CQ$1,0),FALSE))</f>
        <v>6.7</v>
      </c>
      <c r="N219" s="73">
        <f>SUM(VLOOKUP($D$10,$BM$2:$CQ$18,MATCH(N217,$BM$1:$CQ$1,0),FALSE))</f>
        <v>6.7</v>
      </c>
      <c r="O219" s="73">
        <f>SUM(VLOOKUP($D$11,$BM$2:$CQ$18,MATCH(O217,$BM$1:$CQ$1,0),FALSE))</f>
        <v>5.9</v>
      </c>
      <c r="P219" s="73">
        <f>SUM(VLOOKUP($D$12,$BM$2:$CQ$18,MATCH(P217,$BM$1:$CQ$1,0),FALSE))</f>
        <v>5.9</v>
      </c>
      <c r="Q219" s="73">
        <f>SUM(VLOOKUP($D$13,$BM$2:$CQ$18,MATCH(Q217,$BM$1:$CQ$1,0),FALSE))</f>
        <v>5.8</v>
      </c>
      <c r="R219" s="73">
        <f>SUM(VLOOKUP($D$14,$BM$2:$CQ$18,MATCH(R217,$BM$1:$CQ$1,0),FALSE))</f>
        <v>5.8</v>
      </c>
      <c r="S219" s="73">
        <f>SUM(VLOOKUP($D$15,$BM$2:$CQ$18,MATCH(S217,$BM$1:$CQ$1,0),FALSE))</f>
        <v>5.8</v>
      </c>
      <c r="T219" s="73">
        <f>SUM(VLOOKUP($D$16,$BM$2:$CQ$18,MATCH(T217,$BM$1:$CQ$1,0),FALSE))</f>
        <v>5.8</v>
      </c>
      <c r="U219" s="73">
        <f>SUM(VLOOKUP($D$17,$BM$2:$CQ$18,MATCH(U217,$BM$1:$CQ$1,0),FALSE))</f>
        <v>5.8</v>
      </c>
      <c r="V219" s="63">
        <f>SUM(VLOOKUP($D$18,$BM$2:$CQ$18,MATCH(V217,$BM$1:$CQ$1,0),FALSE))</f>
        <v>5.7</v>
      </c>
      <c r="W219" s="52" t="str">
        <f>$A$16</f>
        <v>Alfa Romeo</v>
      </c>
      <c r="X219" s="66">
        <f>COUNTIF(F205:V222, W219)</f>
        <v>0</v>
      </c>
      <c r="Y219" s="52" t="str">
        <f>$B$16</f>
        <v>Raikkonen</v>
      </c>
      <c r="Z219" s="99">
        <f>COUNTIF(F205:V222, Y219)</f>
        <v>0</v>
      </c>
      <c r="AA219" s="99">
        <f>COUNTIF(F223:V224,Y219)</f>
        <v>0</v>
      </c>
      <c r="AB219" s="99">
        <f>COUNTIF(F225:V226,Y219)</f>
        <v>0</v>
      </c>
      <c r="AC219" s="52" t="str">
        <f>$A$16</f>
        <v>Alfa Romeo</v>
      </c>
      <c r="AD219" s="66">
        <f>SUM((X219/X227)*100)</f>
        <v>0</v>
      </c>
      <c r="AE219" s="52" t="str">
        <f>$B$16</f>
        <v>Raikkonen</v>
      </c>
      <c r="AF219" s="99">
        <f>SUM((Z219/Z227)*100)</f>
        <v>0</v>
      </c>
      <c r="AG219" s="99">
        <f>SUM((AA219/AA227)*100)</f>
        <v>0</v>
      </c>
      <c r="AH219" s="99">
        <f>SUM((AB219/AB227)*100)</f>
        <v>0</v>
      </c>
      <c r="AJ219" s="141"/>
      <c r="AK219" s="82" t="s">
        <v>1</v>
      </c>
      <c r="AL219" s="72">
        <f>SUM(VLOOKUP($D$2,$BM$2:$CQ$18,MATCH(AL217,$BM$1:$CQ$1,0),FALSE))</f>
        <v>10.4</v>
      </c>
      <c r="AM219" s="73">
        <f>SUM(VLOOKUP($D$3,$BM$2:$CQ$18,MATCH(AM217,$BM$1:$CQ$1,0),FALSE))</f>
        <v>0</v>
      </c>
      <c r="AN219" s="73">
        <f>SUM(VLOOKUP($D$4,$BM$2:$CQ$18,MATCH(AN217,$BM$1:$CQ$1,0),FALSE))</f>
        <v>0</v>
      </c>
      <c r="AO219" s="73">
        <f>SUM(VLOOKUP($D$5,$BM$2:$CQ$18,MATCH(AO217,$BM$1:$CQ$1,0),FALSE))</f>
        <v>0</v>
      </c>
      <c r="AP219" s="73">
        <f>SUM(VLOOKUP($D$6,$BM$2:$CQ$18,MATCH(AP217,$BM$1:$CQ$1,0),FALSE))</f>
        <v>7.8</v>
      </c>
      <c r="AQ219" s="73">
        <f>SUM(VLOOKUP($D$7,$BM$2:$CQ$18,MATCH(AQ217,$BM$1:$CQ$1,0),FALSE))</f>
        <v>0</v>
      </c>
      <c r="AR219" s="73">
        <f>SUM(VLOOKUP($D$8,$BM$2:$CQ$18,MATCH(AR217,$BM$1:$CQ$1,0),FALSE))</f>
        <v>7.7</v>
      </c>
      <c r="AS219" s="73">
        <f>SUM(VLOOKUP($D$9,$BM$2:$CQ$18,MATCH(AS217,$BM$1:$CQ$1,0),FALSE))</f>
        <v>5.7</v>
      </c>
      <c r="AT219" s="73">
        <f>SUM(VLOOKUP($D$10,$BM$2:$CQ$18,MATCH(AT217,$BM$1:$CQ$1,0),FALSE))</f>
        <v>5.7</v>
      </c>
      <c r="AU219" s="73">
        <f>SUM(VLOOKUP($D$11,$BM$2:$CQ$18,MATCH(AU217,$BM$1:$CQ$1,0),FALSE))</f>
        <v>5.7</v>
      </c>
      <c r="AV219" s="73">
        <f>SUM(VLOOKUP($D$12,$BM$2:$CQ$18,MATCH(AV217,$BM$1:$CQ$1,0),FALSE))</f>
        <v>5.8</v>
      </c>
      <c r="AW219" s="73">
        <f>SUM(VLOOKUP($D$13,$BM$2:$CQ$18,MATCH(AW217,$BM$1:$CQ$1,0),FALSE))</f>
        <v>5.9</v>
      </c>
      <c r="AX219" s="73">
        <f>SUM(VLOOKUP($D$14,$BM$2:$CQ$18,MATCH(AX217,$BM$1:$CQ$1,0),FALSE))</f>
        <v>5.9</v>
      </c>
      <c r="AY219" s="73">
        <f>SUM(VLOOKUP($D$15,$BM$2:$CQ$18,MATCH(AY217,$BM$1:$CQ$1,0),FALSE))</f>
        <v>6</v>
      </c>
      <c r="AZ219" s="73">
        <f>SUM(VLOOKUP($D$16,$BM$2:$CQ$18,MATCH(AZ217,$BM$1:$CQ$1,0),FALSE))</f>
        <v>6</v>
      </c>
      <c r="BA219" s="73">
        <f>SUM(VLOOKUP($D$17,$BM$2:$CQ$18,MATCH(BA217,$BM$1:$CQ$1,0),FALSE))</f>
        <v>6</v>
      </c>
      <c r="BB219" s="63">
        <f>SUM(VLOOKUP($D$18,$BM$2:$CQ$18,MATCH(BB217,$BM$1:$CQ$1,0),FALSE))</f>
        <v>5.9</v>
      </c>
      <c r="BC219" s="52" t="str">
        <f>$A$16</f>
        <v>Alfa Romeo</v>
      </c>
      <c r="BD219" s="66">
        <f>COUNTIF(AL205:BB222, BC219)</f>
        <v>0</v>
      </c>
      <c r="BE219" s="52" t="str">
        <f>$B$16</f>
        <v>Raikkonen</v>
      </c>
      <c r="BF219" s="99">
        <f>COUNTIF(AL205:BB222, BE219)</f>
        <v>8</v>
      </c>
      <c r="BG219" s="99">
        <f>COUNTIF(AL223:BB224,BE219)</f>
        <v>0</v>
      </c>
      <c r="BH219" s="99">
        <f>COUNTIF(AL225:BB226,BE219)</f>
        <v>1</v>
      </c>
      <c r="BI219" s="52" t="str">
        <f>$A$16</f>
        <v>Alfa Romeo</v>
      </c>
      <c r="BJ219" s="66">
        <f>SUM((BD219/BD227)*100)</f>
        <v>0</v>
      </c>
      <c r="BK219" s="52" t="str">
        <f>$B$16</f>
        <v>Raikkonen</v>
      </c>
      <c r="BL219" s="99">
        <f>SUM((BF219/BF227)*100)</f>
        <v>9.4117647058823533</v>
      </c>
      <c r="BM219" s="99">
        <f>SUM((BG219/BG227)*100)</f>
        <v>0</v>
      </c>
      <c r="BN219" s="99">
        <f>SUM((BH219/BH227)*100)</f>
        <v>50</v>
      </c>
      <c r="BP219" s="141"/>
      <c r="BQ219" s="82" t="s">
        <v>1</v>
      </c>
      <c r="BR219" s="72">
        <f>SUM(VLOOKUP($D$2,$BM$2:$CQ$18,MATCH(BR217,$BM$1:$CQ$1,0),FALSE))</f>
        <v>5.9</v>
      </c>
      <c r="BS219" s="73">
        <f>SUM(VLOOKUP($D$3,$BM$2:$CQ$18,MATCH(BS217,$BM$1:$CQ$1,0),FALSE))</f>
        <v>5.9</v>
      </c>
      <c r="BT219" s="73">
        <f>SUM(VLOOKUP($D$4,$BM$2:$CQ$18,MATCH(BT217,$BM$1:$CQ$1,0),FALSE))</f>
        <v>5.9</v>
      </c>
      <c r="BU219" s="73">
        <f>SUM(VLOOKUP($D$5,$BM$2:$CQ$18,MATCH(BU217,$BM$1:$CQ$1,0),FALSE))</f>
        <v>0</v>
      </c>
      <c r="BV219" s="73">
        <f>SUM(VLOOKUP($D$6,$BM$2:$CQ$18,MATCH(BV217,$BM$1:$CQ$1,0),FALSE))</f>
        <v>10.4</v>
      </c>
      <c r="BW219" s="73">
        <f>SUM(VLOOKUP($D$7,$BM$2:$CQ$18,MATCH(BW217,$BM$1:$CQ$1,0),FALSE))</f>
        <v>10.4</v>
      </c>
      <c r="BX219" s="73">
        <f>SUM(VLOOKUP($D$8,$BM$2:$CQ$18,MATCH(BX217,$BM$1:$CQ$1,0),FALSE))</f>
        <v>10.6</v>
      </c>
      <c r="BY219" s="73">
        <f>SUM(VLOOKUP($D$9,$BM$2:$CQ$18,MATCH(BY217,$BM$1:$CQ$1,0),FALSE))</f>
        <v>10.6</v>
      </c>
      <c r="BZ219" s="73">
        <f>SUM(VLOOKUP($D$10,$BM$2:$CQ$18,MATCH(BZ217,$BM$1:$CQ$1,0),FALSE))</f>
        <v>10.6</v>
      </c>
      <c r="CA219" s="73">
        <f>SUM(VLOOKUP($D$11,$BM$2:$CQ$18,MATCH(CA217,$BM$1:$CQ$1,0),FALSE))</f>
        <v>10.6</v>
      </c>
      <c r="CB219" s="73">
        <f>SUM(VLOOKUP($D$12,$BM$2:$CQ$18,MATCH(CB217,$BM$1:$CQ$1,0),FALSE))</f>
        <v>10.6</v>
      </c>
      <c r="CC219" s="73">
        <f>SUM(VLOOKUP($D$13,$BM$2:$CQ$18,MATCH(CC217,$BM$1:$CQ$1,0),FALSE))</f>
        <v>10.5</v>
      </c>
      <c r="CD219" s="73">
        <f>SUM(VLOOKUP($D$14,$BM$2:$CQ$18,MATCH(CD217,$BM$1:$CQ$1,0),FALSE))</f>
        <v>10.4</v>
      </c>
      <c r="CE219" s="73">
        <f>SUM(VLOOKUP($D$15,$BM$2:$CQ$18,MATCH(CE217,$BM$1:$CQ$1,0),FALSE))</f>
        <v>10.3</v>
      </c>
      <c r="CF219" s="73">
        <f>SUM(VLOOKUP($D$16,$BM$2:$CQ$18,MATCH(CF217,$BM$1:$CQ$1,0),FALSE))</f>
        <v>10.199999999999999</v>
      </c>
      <c r="CG219" s="73">
        <f>SUM(VLOOKUP($D$17,$BM$2:$CQ$18,MATCH(CG217,$BM$1:$CQ$1,0),FALSE))</f>
        <v>10.1</v>
      </c>
      <c r="CH219" s="63">
        <f>SUM(VLOOKUP($D$18,$BM$2:$CQ$18,MATCH(CH217,$BM$1:$CQ$1,0),FALSE))</f>
        <v>10</v>
      </c>
      <c r="CI219" s="52" t="str">
        <f>$A$16</f>
        <v>Alfa Romeo</v>
      </c>
      <c r="CJ219" s="66">
        <f>COUNTIF(BR205:CH222, CI219)</f>
        <v>0</v>
      </c>
      <c r="CK219" s="52" t="str">
        <f>$B$16</f>
        <v>Raikkonen</v>
      </c>
      <c r="CL219" s="99">
        <f>COUNTIF(BR205:CH222, CK219)</f>
        <v>0</v>
      </c>
      <c r="CM219" s="99">
        <f>COUNTIF(BR223:CH224,CK219)</f>
        <v>0</v>
      </c>
      <c r="CN219" s="99">
        <f>COUNTIF(BR225:CH226,CK219)</f>
        <v>0</v>
      </c>
      <c r="CO219" s="52" t="str">
        <f>$A$16</f>
        <v>Alfa Romeo</v>
      </c>
      <c r="CP219" s="66">
        <f>SUM((CJ219/CJ227)*100)</f>
        <v>0</v>
      </c>
      <c r="CQ219" s="52" t="str">
        <f>$B$16</f>
        <v>Raikkonen</v>
      </c>
      <c r="CR219" s="99">
        <f>SUM((CL219/CL227)*100)</f>
        <v>0</v>
      </c>
      <c r="CS219" s="99">
        <f>SUM((CM219/CM227)*100)</f>
        <v>0</v>
      </c>
      <c r="CT219" s="99">
        <f>SUM((CN219/CN227)*100)</f>
        <v>0</v>
      </c>
      <c r="CV219" s="52" t="str">
        <f>$A$16</f>
        <v>Alfa Romeo</v>
      </c>
      <c r="CW219" s="99">
        <f>SUM(X219,BD219,CJ219)</f>
        <v>0</v>
      </c>
      <c r="CX219" s="52" t="str">
        <f>$B$16</f>
        <v>Raikkonen</v>
      </c>
      <c r="CY219" s="99">
        <f t="shared" si="1015"/>
        <v>8</v>
      </c>
      <c r="CZ219" s="99">
        <f t="shared" si="1016"/>
        <v>0</v>
      </c>
      <c r="DA219" s="99">
        <f t="shared" si="1017"/>
        <v>1</v>
      </c>
      <c r="DB219" s="52" t="str">
        <f>$A$16</f>
        <v>Alfa Romeo</v>
      </c>
      <c r="DC219" s="66">
        <f>SUM((CW219/CW227)*100)</f>
        <v>0</v>
      </c>
      <c r="DD219" s="52" t="str">
        <f>$B$16</f>
        <v>Raikkonen</v>
      </c>
      <c r="DE219" s="99">
        <f>SUM((CY219/CY227)*100)</f>
        <v>3.1372549019607843</v>
      </c>
      <c r="DF219" s="99">
        <f>SUM((CZ219/CZ227)*100)</f>
        <v>0</v>
      </c>
      <c r="DG219" s="99">
        <f>SUM((DA219/DA227)*100)</f>
        <v>20</v>
      </c>
    </row>
    <row r="220" spans="4:111" ht="16.149999999999999" thickBot="1" x14ac:dyDescent="0.55000000000000004">
      <c r="D220" s="141"/>
      <c r="E220" s="74" t="s">
        <v>64</v>
      </c>
      <c r="F220" s="67" t="s">
        <v>12</v>
      </c>
      <c r="G220" s="67" t="s">
        <v>12</v>
      </c>
      <c r="H220" s="67" t="s">
        <v>12</v>
      </c>
      <c r="I220" s="67" t="s">
        <v>12</v>
      </c>
      <c r="J220" s="67" t="s">
        <v>12</v>
      </c>
      <c r="K220" s="67" t="s">
        <v>12</v>
      </c>
      <c r="L220" s="67" t="s">
        <v>12</v>
      </c>
      <c r="M220" s="67" t="s">
        <v>12</v>
      </c>
      <c r="N220" s="67" t="s">
        <v>12</v>
      </c>
      <c r="O220" s="67" t="s">
        <v>12</v>
      </c>
      <c r="P220" s="67" t="s">
        <v>12</v>
      </c>
      <c r="Q220" s="67" t="s">
        <v>12</v>
      </c>
      <c r="R220" s="67" t="s">
        <v>12</v>
      </c>
      <c r="S220" s="67" t="s">
        <v>12</v>
      </c>
      <c r="T220" s="67" t="s">
        <v>12</v>
      </c>
      <c r="U220" s="67" t="s">
        <v>12</v>
      </c>
      <c r="V220" s="68" t="s">
        <v>12</v>
      </c>
      <c r="W220" s="30"/>
      <c r="X220" s="72"/>
      <c r="Y220" s="53" t="str">
        <f>$B$17</f>
        <v>Giovanazzi</v>
      </c>
      <c r="Z220" s="30">
        <f>COUNTIF(F205:V222, Y220)</f>
        <v>0</v>
      </c>
      <c r="AA220" s="30">
        <f>COUNTIF(F223:V224,Y220)</f>
        <v>0</v>
      </c>
      <c r="AB220" s="30">
        <f>COUNTIF(F225:V226,Y220)</f>
        <v>0</v>
      </c>
      <c r="AC220" s="30"/>
      <c r="AD220" s="72"/>
      <c r="AE220" s="53" t="str">
        <f>$B$17</f>
        <v>Giovanazzi</v>
      </c>
      <c r="AF220" s="30">
        <f>SUM((Z220/Z227)*100)</f>
        <v>0</v>
      </c>
      <c r="AG220" s="30">
        <f>SUM((AA220/AA227)*100)</f>
        <v>0</v>
      </c>
      <c r="AH220" s="30">
        <f>SUM((AB220/AB227)*100)</f>
        <v>0</v>
      </c>
      <c r="AJ220" s="141"/>
      <c r="AK220" s="74" t="s">
        <v>64</v>
      </c>
      <c r="AL220" s="67" t="s">
        <v>7</v>
      </c>
      <c r="AM220" s="67" t="s">
        <v>7</v>
      </c>
      <c r="AN220" s="67" t="s">
        <v>7</v>
      </c>
      <c r="AO220" s="67" t="s">
        <v>7</v>
      </c>
      <c r="AP220" s="67" t="s">
        <v>7</v>
      </c>
      <c r="AQ220" s="67" t="s">
        <v>7</v>
      </c>
      <c r="AR220" s="67" t="s">
        <v>7</v>
      </c>
      <c r="AS220" s="67" t="s">
        <v>7</v>
      </c>
      <c r="AT220" s="67" t="s">
        <v>7</v>
      </c>
      <c r="AU220" s="67" t="s">
        <v>7</v>
      </c>
      <c r="AV220" s="67" t="s">
        <v>7</v>
      </c>
      <c r="AW220" s="67" t="s">
        <v>7</v>
      </c>
      <c r="AX220" s="67" t="s">
        <v>7</v>
      </c>
      <c r="AY220" s="67" t="s">
        <v>7</v>
      </c>
      <c r="AZ220" s="67" t="s">
        <v>7</v>
      </c>
      <c r="BA220" s="67" t="s">
        <v>7</v>
      </c>
      <c r="BB220" s="68" t="s">
        <v>7</v>
      </c>
      <c r="BC220" s="30"/>
      <c r="BD220" s="72"/>
      <c r="BE220" s="53" t="str">
        <f>$B$17</f>
        <v>Giovanazzi</v>
      </c>
      <c r="BF220" s="30">
        <f>COUNTIF(AL205:BB222, BE220)</f>
        <v>6</v>
      </c>
      <c r="BG220" s="30">
        <f>COUNTIF(AL223:BB224,BE220)</f>
        <v>0</v>
      </c>
      <c r="BH220" s="30">
        <f>COUNTIF(AL225:BB226,BE220)</f>
        <v>0</v>
      </c>
      <c r="BI220" s="30"/>
      <c r="BJ220" s="72"/>
      <c r="BK220" s="53" t="str">
        <f>$B$17</f>
        <v>Giovanazzi</v>
      </c>
      <c r="BL220" s="30">
        <f>SUM((BF220/BF227)*100)</f>
        <v>7.0588235294117645</v>
      </c>
      <c r="BM220" s="30">
        <f>SUM((BG220/BG227)*100)</f>
        <v>0</v>
      </c>
      <c r="BN220" s="30">
        <f>SUM((BH220/BH227)*100)</f>
        <v>0</v>
      </c>
      <c r="BP220" s="141"/>
      <c r="BQ220" s="74" t="s">
        <v>64</v>
      </c>
      <c r="BR220" s="67" t="s">
        <v>17</v>
      </c>
      <c r="BS220" s="67" t="s">
        <v>17</v>
      </c>
      <c r="BT220" s="67" t="s">
        <v>17</v>
      </c>
      <c r="BU220" s="67" t="s">
        <v>17</v>
      </c>
      <c r="BV220" s="67" t="s">
        <v>17</v>
      </c>
      <c r="BW220" s="67" t="s">
        <v>17</v>
      </c>
      <c r="BX220" s="67" t="s">
        <v>17</v>
      </c>
      <c r="BY220" s="67" t="s">
        <v>17</v>
      </c>
      <c r="BZ220" s="67" t="s">
        <v>17</v>
      </c>
      <c r="CA220" s="67" t="s">
        <v>17</v>
      </c>
      <c r="CB220" s="67" t="s">
        <v>17</v>
      </c>
      <c r="CC220" s="67" t="s">
        <v>17</v>
      </c>
      <c r="CD220" s="67" t="s">
        <v>17</v>
      </c>
      <c r="CE220" s="67" t="s">
        <v>17</v>
      </c>
      <c r="CF220" s="67" t="s">
        <v>17</v>
      </c>
      <c r="CG220" s="67" t="s">
        <v>17</v>
      </c>
      <c r="CH220" s="68" t="s">
        <v>17</v>
      </c>
      <c r="CI220" s="30"/>
      <c r="CJ220" s="72"/>
      <c r="CK220" s="53" t="str">
        <f>$B$17</f>
        <v>Giovanazzi</v>
      </c>
      <c r="CL220" s="30">
        <f>COUNTIF(BR205:CH222, CK220)</f>
        <v>0</v>
      </c>
      <c r="CM220" s="30">
        <f>COUNTIF(BR223:CH224,CK220)</f>
        <v>0</v>
      </c>
      <c r="CN220" s="30">
        <f>COUNTIF(BR225:CH226,CK220)</f>
        <v>0</v>
      </c>
      <c r="CO220" s="30"/>
      <c r="CP220" s="72"/>
      <c r="CQ220" s="53" t="str">
        <f>$B$17</f>
        <v>Giovanazzi</v>
      </c>
      <c r="CR220" s="30">
        <f>SUM((CL220/CL227)*100)</f>
        <v>0</v>
      </c>
      <c r="CS220" s="30">
        <f>SUM((CM220/CM227)*100)</f>
        <v>0</v>
      </c>
      <c r="CT220" s="30">
        <f>SUM((CN220/CN227)*100)</f>
        <v>0</v>
      </c>
      <c r="CV220" s="30"/>
      <c r="CW220" s="30"/>
      <c r="CX220" s="53" t="str">
        <f>$B$17</f>
        <v>Giovanazzi</v>
      </c>
      <c r="CY220" s="30">
        <f t="shared" si="1015"/>
        <v>6</v>
      </c>
      <c r="CZ220" s="30">
        <f t="shared" si="1016"/>
        <v>0</v>
      </c>
      <c r="DA220" s="30">
        <f t="shared" si="1017"/>
        <v>0</v>
      </c>
      <c r="DB220" s="30"/>
      <c r="DC220" s="72"/>
      <c r="DD220" s="53" t="str">
        <f>$B$17</f>
        <v>Giovanazzi</v>
      </c>
      <c r="DE220" s="30">
        <f>SUM((CY220/CY227)*100)</f>
        <v>2.3529411764705883</v>
      </c>
      <c r="DF220" s="30">
        <f>SUM((CZ220/CZ227)*100)</f>
        <v>0</v>
      </c>
      <c r="DG220" s="30">
        <f>SUM((DA220/DA227)*100)</f>
        <v>0</v>
      </c>
    </row>
    <row r="221" spans="4:111" ht="15.75" x14ac:dyDescent="0.5">
      <c r="D221" s="141"/>
      <c r="E221" s="81" t="s">
        <v>58</v>
      </c>
      <c r="F221" s="70">
        <f>SUM(VLOOKUP($D$2,$D$2:$BL$18,MATCH(F220,$D$1:$BL$1,0),FALSE))</f>
        <v>11</v>
      </c>
      <c r="G221" s="76">
        <f>SUM(VLOOKUP($D$3,$D$2:$BL$18,MATCH(G220,$D$1:$BL$1,0),FALSE))</f>
        <v>50</v>
      </c>
      <c r="H221" s="76">
        <f>SUM(VLOOKUP($D$4,$D$2:$BL$18,MATCH(H220,$D$1:$BL$1,0),FALSE))</f>
        <v>59</v>
      </c>
      <c r="I221" s="76">
        <f>SUM(VLOOKUP($D$5,$D$2:$BL$18,MATCH(I220,$D$1:$BL$1,0),FALSE))</f>
        <v>57</v>
      </c>
      <c r="J221" s="76">
        <f>SUM(VLOOKUP($D$6,$D$2:$BL$18,MATCH(J220,$D$1:$BL$1,0),FALSE))</f>
        <v>66</v>
      </c>
      <c r="K221" s="76">
        <f>SUM(VLOOKUP($D$7,$D$2:$BL$18,MATCH(K220,$D$1:$BL$1,0),FALSE))</f>
        <v>41</v>
      </c>
      <c r="L221" s="76">
        <f>SUM(VLOOKUP($D$8,$D$2:$BL$18,MATCH(L220,$D$1:$BL$1,0),FALSE))</f>
        <v>58</v>
      </c>
      <c r="M221" s="76">
        <f>SUM(VLOOKUP($D$9,$D$2:$BL$18,MATCH(M220,$D$1:$BL$1,0),FALSE))</f>
        <v>5</v>
      </c>
      <c r="N221" s="76">
        <f>SUM(VLOOKUP($D$10,$D$2:$BL$18,MATCH(N220,$D$1:$BL$1,0),FALSE))</f>
        <v>39</v>
      </c>
      <c r="O221" s="76">
        <f>SUM(VLOOKUP($D$11,$D$2:$BL$18,MATCH(O220,$D$1:$BL$1,0),FALSE))</f>
        <v>52</v>
      </c>
      <c r="P221" s="76">
        <f>SUM(VLOOKUP($D$12,$D$2:$BL$18,MATCH(P220,$D$1:$BL$1,0),FALSE))</f>
        <v>41</v>
      </c>
      <c r="Q221" s="76">
        <f>SUM(VLOOKUP($D$13,$D$2:$BL$18,MATCH(Q220,$D$1:$BL$1,0),FALSE))</f>
        <v>26</v>
      </c>
      <c r="R221" s="76">
        <f>SUM(VLOOKUP($D$14,$D$2:$BL$18,MATCH(R220,$D$1:$BL$1,0),FALSE))</f>
        <v>15</v>
      </c>
      <c r="S221" s="76">
        <f>SUM(VLOOKUP($D$15,$D$2:$BL$18,MATCH(S220,$D$1:$BL$1,0),FALSE))</f>
        <v>24</v>
      </c>
      <c r="T221" s="76">
        <f>SUM(VLOOKUP($D$16,$D$2:$BL$18,MATCH(T220,$D$1:$BL$1,0),FALSE))</f>
        <v>60</v>
      </c>
      <c r="U221" s="76">
        <f>SUM(VLOOKUP($D$17,$D$2:$BL$18,MATCH(U220,$D$1:$BL$1,0),FALSE))</f>
        <v>32</v>
      </c>
      <c r="V221" s="29">
        <f>SUM(VLOOKUP($D$18,$D$2:$BL$18,MATCH(V220,$D$1:$BL$1,0),FALSE))</f>
        <v>63</v>
      </c>
      <c r="W221" s="55" t="str">
        <f>$A$18</f>
        <v>Haas</v>
      </c>
      <c r="X221" s="66">
        <f>COUNTIF(F205:V222, W221)</f>
        <v>0</v>
      </c>
      <c r="Y221" s="103" t="str">
        <f>$B$18</f>
        <v>Grosjean</v>
      </c>
      <c r="Z221" s="99">
        <f>COUNTIF(F205:V222, Y221)</f>
        <v>0</v>
      </c>
      <c r="AA221" s="99">
        <f>COUNTIF(F223:V224,Y221)</f>
        <v>0</v>
      </c>
      <c r="AB221" s="99">
        <f>COUNTIF(F225:V226,Y221)</f>
        <v>0</v>
      </c>
      <c r="AC221" s="55" t="str">
        <f>$A$18</f>
        <v>Haas</v>
      </c>
      <c r="AD221" s="66">
        <f>SUM((X221/X227)*100)</f>
        <v>0</v>
      </c>
      <c r="AE221" s="103" t="str">
        <f>$B$18</f>
        <v>Grosjean</v>
      </c>
      <c r="AF221" s="99">
        <f>SUM((Z221/Z227)*100)</f>
        <v>0</v>
      </c>
      <c r="AG221" s="99">
        <f>SUM((AA221/AA227)*100)</f>
        <v>0</v>
      </c>
      <c r="AH221" s="99">
        <f>SUM((AB221/AB227)*100)</f>
        <v>0</v>
      </c>
      <c r="AJ221" s="141"/>
      <c r="AK221" s="81" t="s">
        <v>58</v>
      </c>
      <c r="AL221" s="70">
        <f>SUM(VLOOKUP($D$2,$D$2:$BL$18,MATCH(AL220,$D$1:$BL$1,0),FALSE))</f>
        <v>42</v>
      </c>
      <c r="AM221" s="76">
        <f>SUM(VLOOKUP($D$3,$D$2:$BL$18,MATCH(AM220,$D$1:$BL$1,0),FALSE))</f>
        <v>6</v>
      </c>
      <c r="AN221" s="76">
        <f>SUM(VLOOKUP($D$4,$D$2:$BL$18,MATCH(AN220,$D$1:$BL$1,0),FALSE))</f>
        <v>15</v>
      </c>
      <c r="AO221" s="76">
        <f>SUM(VLOOKUP($D$5,$D$2:$BL$18,MATCH(AO220,$D$1:$BL$1,0),FALSE))</f>
        <v>34</v>
      </c>
      <c r="AP221" s="76">
        <f>SUM(VLOOKUP($D$6,$D$2:$BL$18,MATCH(AP220,$D$1:$BL$1,0),FALSE))</f>
        <v>29</v>
      </c>
      <c r="AQ221" s="76">
        <f>SUM(VLOOKUP($D$7,$D$2:$BL$18,MATCH(AQ220,$D$1:$BL$1,0),FALSE))</f>
        <v>22</v>
      </c>
      <c r="AR221" s="76">
        <f>SUM(VLOOKUP($D$8,$D$2:$BL$18,MATCH(AR220,$D$1:$BL$1,0),FALSE))</f>
        <v>7</v>
      </c>
      <c r="AS221" s="76">
        <f>SUM(VLOOKUP($D$9,$D$2:$BL$18,MATCH(AS220,$D$1:$BL$1,0),FALSE))</f>
        <v>3</v>
      </c>
      <c r="AT221" s="76">
        <f>SUM(VLOOKUP($D$10,$D$2:$BL$18,MATCH(AT220,$D$1:$BL$1,0),FALSE))</f>
        <v>20</v>
      </c>
      <c r="AU221" s="76">
        <f>SUM(VLOOKUP($D$11,$D$2:$BL$18,MATCH(AU220,$D$1:$BL$1,0),FALSE))</f>
        <v>24</v>
      </c>
      <c r="AV221" s="76">
        <f>SUM(VLOOKUP($D$12,$D$2:$BL$18,MATCH(AV220,$D$1:$BL$1,0),FALSE))</f>
        <v>14</v>
      </c>
      <c r="AW221" s="76">
        <f>SUM(VLOOKUP($D$13,$D$2:$BL$18,MATCH(AW220,$D$1:$BL$1,0),FALSE))</f>
        <v>37</v>
      </c>
      <c r="AX221" s="76">
        <f>SUM(VLOOKUP($D$14,$D$2:$BL$18,MATCH(AX220,$D$1:$BL$1,0),FALSE))</f>
        <v>29</v>
      </c>
      <c r="AY221" s="76">
        <f>SUM(VLOOKUP($D$15,$D$2:$BL$18,MATCH(AY220,$D$1:$BL$1,0),FALSE))</f>
        <v>53</v>
      </c>
      <c r="AZ221" s="76">
        <f>SUM(VLOOKUP($D$16,$D$2:$BL$18,MATCH(AZ220,$D$1:$BL$1,0),FALSE))</f>
        <v>9</v>
      </c>
      <c r="BA221" s="76">
        <f>SUM(VLOOKUP($D$17,$D$2:$BL$18,MATCH(BA220,$D$1:$BL$1,0),FALSE))</f>
        <v>15</v>
      </c>
      <c r="BB221" s="29">
        <f>SUM(VLOOKUP($D$18,$D$2:$BL$18,MATCH(BB220,$D$1:$BL$1,0),FALSE))</f>
        <v>7</v>
      </c>
      <c r="BC221" s="55" t="str">
        <f>$A$18</f>
        <v>Haas</v>
      </c>
      <c r="BD221" s="66">
        <f>COUNTIF(AL205:BB222, BC221)</f>
        <v>0</v>
      </c>
      <c r="BE221" s="103" t="str">
        <f>$B$18</f>
        <v>Grosjean</v>
      </c>
      <c r="BF221" s="99">
        <f>COUNTIF(AL205:BB222, BE221)</f>
        <v>10</v>
      </c>
      <c r="BG221" s="99">
        <f>COUNTIF(AL223:BB224,BE221)</f>
        <v>0</v>
      </c>
      <c r="BH221" s="99">
        <f>COUNTIF(AL225:BB226,BE221)</f>
        <v>0</v>
      </c>
      <c r="BI221" s="55" t="str">
        <f>$A$18</f>
        <v>Haas</v>
      </c>
      <c r="BJ221" s="66">
        <f>SUM((BD221/BD227)*100)</f>
        <v>0</v>
      </c>
      <c r="BK221" s="103" t="str">
        <f>$B$18</f>
        <v>Grosjean</v>
      </c>
      <c r="BL221" s="99">
        <f>SUM((BF221/BF227)*100)</f>
        <v>11.76470588235294</v>
      </c>
      <c r="BM221" s="99">
        <f>SUM((BG221/BG227)*100)</f>
        <v>0</v>
      </c>
      <c r="BN221" s="99">
        <f>SUM((BH221/BH227)*100)</f>
        <v>0</v>
      </c>
      <c r="BP221" s="141"/>
      <c r="BQ221" s="81" t="s">
        <v>58</v>
      </c>
      <c r="BR221" s="70">
        <f>SUM(VLOOKUP($D$2,$D$2:$BL$18,MATCH(BR220,$D$1:$BL$1,0),FALSE))</f>
        <v>49</v>
      </c>
      <c r="BS221" s="76">
        <f>SUM(VLOOKUP($D$3,$D$2:$BL$18,MATCH(BS220,$D$1:$BL$1,0),FALSE))</f>
        <v>31</v>
      </c>
      <c r="BT221" s="76">
        <f>SUM(VLOOKUP($D$4,$D$2:$BL$18,MATCH(BT220,$D$1:$BL$1,0),FALSE))</f>
        <v>10</v>
      </c>
      <c r="BU221" s="76">
        <f>SUM(VLOOKUP($D$5,$D$2:$BL$18,MATCH(BU220,$D$1:$BL$1,0),FALSE))</f>
        <v>18</v>
      </c>
      <c r="BV221" s="76">
        <f>SUM(VLOOKUP($D$6,$D$2:$BL$18,MATCH(BV220,$D$1:$BL$1,0),FALSE))</f>
        <v>11</v>
      </c>
      <c r="BW221" s="76">
        <f>SUM(VLOOKUP($D$7,$D$2:$BL$18,MATCH(BW220,$D$1:$BL$1,0),FALSE))</f>
        <v>22</v>
      </c>
      <c r="BX221" s="76">
        <f>SUM(VLOOKUP($D$8,$D$2:$BL$18,MATCH(BX220,$D$1:$BL$1,0),FALSE))</f>
        <v>24</v>
      </c>
      <c r="BY221" s="76">
        <f>SUM(VLOOKUP($D$9,$D$2:$BL$18,MATCH(BY220,$D$1:$BL$1,0),FALSE))</f>
        <v>62</v>
      </c>
      <c r="BZ221" s="76">
        <f>SUM(VLOOKUP($D$10,$D$2:$BL$18,MATCH(BZ220,$D$1:$BL$1,0),FALSE))</f>
        <v>26</v>
      </c>
      <c r="CA221" s="76">
        <f>SUM(VLOOKUP($D$11,$D$2:$BL$18,MATCH(CA220,$D$1:$BL$1,0),FALSE))</f>
        <v>5</v>
      </c>
      <c r="CB221" s="76">
        <f>SUM(VLOOKUP($D$12,$D$2:$BL$18,MATCH(CB220,$D$1:$BL$1,0),FALSE))</f>
        <v>31</v>
      </c>
      <c r="CC221" s="76">
        <f>SUM(VLOOKUP($D$13,$D$2:$BL$18,MATCH(CC220,$D$1:$BL$1,0),FALSE))</f>
        <v>20</v>
      </c>
      <c r="CD221" s="76">
        <f>SUM(VLOOKUP($D$14,$D$2:$BL$18,MATCH(CD220,$D$1:$BL$1,0),FALSE))</f>
        <v>29</v>
      </c>
      <c r="CE221" s="76">
        <f>SUM(VLOOKUP($D$15,$D$2:$BL$18,MATCH(CE220,$D$1:$BL$1,0),FALSE))</f>
        <v>40</v>
      </c>
      <c r="CF221" s="76">
        <f>SUM(VLOOKUP($D$16,$D$2:$BL$18,MATCH(CF220,$D$1:$BL$1,0),FALSE))</f>
        <v>61</v>
      </c>
      <c r="CG221" s="76">
        <f>SUM(VLOOKUP($D$17,$D$2:$BL$18,MATCH(CG220,$D$1:$BL$1,0),FALSE))</f>
        <v>41</v>
      </c>
      <c r="CH221" s="29">
        <f>SUM(VLOOKUP($D$18,$D$2:$BL$18,MATCH(CH220,$D$1:$BL$1,0),FALSE))</f>
        <v>36</v>
      </c>
      <c r="CI221" s="55" t="str">
        <f>$A$18</f>
        <v>Haas</v>
      </c>
      <c r="CJ221" s="66">
        <f>COUNTIF(BR205:CH222, CI221)</f>
        <v>0</v>
      </c>
      <c r="CK221" s="103" t="str">
        <f>$B$18</f>
        <v>Grosjean</v>
      </c>
      <c r="CL221" s="99">
        <f>COUNTIF(BR205:CH222, CK221)</f>
        <v>0</v>
      </c>
      <c r="CM221" s="99">
        <f>COUNTIF(BR223:CH224,CK221)</f>
        <v>0</v>
      </c>
      <c r="CN221" s="99">
        <f>COUNTIF(BR225:CH226,CK221)</f>
        <v>0</v>
      </c>
      <c r="CO221" s="55" t="str">
        <f>$A$18</f>
        <v>Haas</v>
      </c>
      <c r="CP221" s="66">
        <f>SUM((CJ221/CJ227)*100)</f>
        <v>0</v>
      </c>
      <c r="CQ221" s="103" t="str">
        <f>$B$18</f>
        <v>Grosjean</v>
      </c>
      <c r="CR221" s="99">
        <f>SUM((CL221/CL227)*100)</f>
        <v>0</v>
      </c>
      <c r="CS221" s="99">
        <f>SUM((CM221/CM227)*100)</f>
        <v>0</v>
      </c>
      <c r="CT221" s="99">
        <f>SUM((CN221/CN227)*100)</f>
        <v>0</v>
      </c>
      <c r="CV221" s="55" t="str">
        <f>$A$18</f>
        <v>Haas</v>
      </c>
      <c r="CW221" s="99">
        <f>SUM(X221,BD221,CJ221)</f>
        <v>0</v>
      </c>
      <c r="CX221" s="103" t="str">
        <f>$B$18</f>
        <v>Grosjean</v>
      </c>
      <c r="CY221" s="99">
        <f t="shared" si="1015"/>
        <v>10</v>
      </c>
      <c r="CZ221" s="99">
        <f t="shared" si="1016"/>
        <v>0</v>
      </c>
      <c r="DA221" s="99">
        <f t="shared" si="1017"/>
        <v>0</v>
      </c>
      <c r="DB221" s="55" t="str">
        <f>$A$18</f>
        <v>Haas</v>
      </c>
      <c r="DC221" s="66">
        <f>SUM((CW221/CW227)*100)</f>
        <v>0</v>
      </c>
      <c r="DD221" s="103" t="str">
        <f>$B$18</f>
        <v>Grosjean</v>
      </c>
      <c r="DE221" s="99">
        <f>SUM((CY221/CY227)*100)</f>
        <v>3.9215686274509802</v>
      </c>
      <c r="DF221" s="99">
        <f>SUM((CZ221/CZ227)*100)</f>
        <v>0</v>
      </c>
      <c r="DG221" s="99">
        <f>SUM((DA221/DA227)*100)</f>
        <v>0</v>
      </c>
    </row>
    <row r="222" spans="4:111" ht="16.149999999999999" thickBot="1" x14ac:dyDescent="0.55000000000000004">
      <c r="D222" s="141"/>
      <c r="E222" s="82" t="s">
        <v>1</v>
      </c>
      <c r="F222" s="72">
        <f>SUM(VLOOKUP($D$2,$BM$2:$CQ$18,MATCH(F220,$BM$1:$CQ$1,0),FALSE))</f>
        <v>24.6</v>
      </c>
      <c r="G222" s="73">
        <f>SUM(VLOOKUP($D$3,$BM$2:$CQ$18,MATCH(G220,$BM$1:$CQ$1,0),FALSE))</f>
        <v>0</v>
      </c>
      <c r="H222" s="73">
        <f>SUM(VLOOKUP($D$4,$BM$2:$CQ$18,MATCH(H220,$BM$1:$CQ$1,0),FALSE))</f>
        <v>0</v>
      </c>
      <c r="I222" s="73">
        <f>SUM(VLOOKUP($D$5,$BM$2:$CQ$18,MATCH(I220,$BM$1:$CQ$1,0),FALSE))</f>
        <v>0</v>
      </c>
      <c r="J222" s="73">
        <f>SUM(VLOOKUP($D$6,$BM$2:$CQ$18,MATCH(J220,$BM$1:$CQ$1,0),FALSE))</f>
        <v>24.2</v>
      </c>
      <c r="K222" s="73">
        <f>SUM(VLOOKUP($D$7,$BM$2:$CQ$18,MATCH(K220,$BM$1:$CQ$1,0),FALSE))</f>
        <v>0</v>
      </c>
      <c r="L222" s="73">
        <f>SUM(VLOOKUP($D$8,$BM$2:$CQ$18,MATCH(L220,$BM$1:$CQ$1,0),FALSE))</f>
        <v>24.2</v>
      </c>
      <c r="M222" s="73">
        <f>SUM(VLOOKUP($D$9,$BM$2:$CQ$18,MATCH(M220,$BM$1:$CQ$1,0),FALSE))</f>
        <v>24.2</v>
      </c>
      <c r="N222" s="73">
        <f>SUM(VLOOKUP($D$10,$BM$2:$CQ$18,MATCH(N220,$BM$1:$CQ$1,0),FALSE))</f>
        <v>24.2</v>
      </c>
      <c r="O222" s="73">
        <f>SUM(VLOOKUP($D$11,$BM$2:$CQ$18,MATCH(O220,$BM$1:$CQ$1,0),FALSE))</f>
        <v>24.2</v>
      </c>
      <c r="P222" s="73">
        <f>SUM(VLOOKUP($D$12,$BM$2:$CQ$18,MATCH(P220,$BM$1:$CQ$1,0),FALSE))</f>
        <v>24.2</v>
      </c>
      <c r="Q222" s="73">
        <f>SUM(VLOOKUP($D$13,$BM$2:$CQ$18,MATCH(Q220,$BM$1:$CQ$1,0),FALSE))</f>
        <v>24.2</v>
      </c>
      <c r="R222" s="73">
        <f>SUM(VLOOKUP($D$14,$BM$2:$CQ$18,MATCH(R220,$BM$1:$CQ$1,0),FALSE))</f>
        <v>24.2</v>
      </c>
      <c r="S222" s="73">
        <f>SUM(VLOOKUP($D$15,$BM$2:$CQ$18,MATCH(S220,$BM$1:$CQ$1,0),FALSE))</f>
        <v>24.2</v>
      </c>
      <c r="T222" s="73">
        <f>SUM(VLOOKUP($D$16,$BM$2:$CQ$18,MATCH(T220,$BM$1:$CQ$1,0),FALSE))</f>
        <v>24.3</v>
      </c>
      <c r="U222" s="73">
        <f>SUM(VLOOKUP($D$17,$BM$2:$CQ$18,MATCH(U220,$BM$1:$CQ$1,0),FALSE))</f>
        <v>24.3</v>
      </c>
      <c r="V222" s="63">
        <f>SUM(VLOOKUP($D$18,$BM$2:$CQ$18,MATCH(V220,$BM$1:$CQ$1,0),FALSE))</f>
        <v>0</v>
      </c>
      <c r="W222" s="30"/>
      <c r="X222" s="72"/>
      <c r="Y222" s="104" t="str">
        <f>$B$19</f>
        <v>Magnussen</v>
      </c>
      <c r="Z222" s="30">
        <f>COUNTIF(F205:V222, Y222)</f>
        <v>3</v>
      </c>
      <c r="AA222" s="30">
        <f>COUNTIF(F223:V224,Y222)</f>
        <v>0</v>
      </c>
      <c r="AB222" s="30">
        <f>COUNTIF(F225:V226,Y222)</f>
        <v>0</v>
      </c>
      <c r="AC222" s="30"/>
      <c r="AD222" s="72"/>
      <c r="AE222" s="104" t="str">
        <f>$B$19</f>
        <v>Magnussen</v>
      </c>
      <c r="AF222" s="30">
        <f>SUM((Z222/Z227)*100)</f>
        <v>3.5294117647058822</v>
      </c>
      <c r="AG222" s="30">
        <f>SUM((AA222/AA227)*100)</f>
        <v>0</v>
      </c>
      <c r="AH222" s="30">
        <f>SUM((AB222/AB227)*100)</f>
        <v>0</v>
      </c>
      <c r="AJ222" s="141"/>
      <c r="AK222" s="82" t="s">
        <v>1</v>
      </c>
      <c r="AL222" s="72">
        <f>SUM(VLOOKUP($D$2,$BM$2:$CQ$18,MATCH(AL220,$BM$1:$CQ$1,0),FALSE))</f>
        <v>27.4</v>
      </c>
      <c r="AM222" s="73">
        <f>SUM(VLOOKUP($D$3,$BM$2:$CQ$18,MATCH(AM220,$BM$1:$CQ$1,0),FALSE))</f>
        <v>0</v>
      </c>
      <c r="AN222" s="73">
        <f>SUM(VLOOKUP($D$4,$BM$2:$CQ$18,MATCH(AN220,$BM$1:$CQ$1,0),FALSE))</f>
        <v>0</v>
      </c>
      <c r="AO222" s="73">
        <f>SUM(VLOOKUP($D$5,$BM$2:$CQ$18,MATCH(AO220,$BM$1:$CQ$1,0),FALSE))</f>
        <v>0</v>
      </c>
      <c r="AP222" s="73">
        <f>SUM(VLOOKUP($D$6,$BM$2:$CQ$18,MATCH(AP220,$BM$1:$CQ$1,0),FALSE))</f>
        <v>26.2</v>
      </c>
      <c r="AQ222" s="73">
        <f>SUM(VLOOKUP($D$7,$BM$2:$CQ$18,MATCH(AQ220,$BM$1:$CQ$1,0),FALSE))</f>
        <v>0</v>
      </c>
      <c r="AR222" s="73">
        <f>SUM(VLOOKUP($D$8,$BM$2:$CQ$18,MATCH(AR220,$BM$1:$CQ$1,0),FALSE))</f>
        <v>26</v>
      </c>
      <c r="AS222" s="73">
        <f>SUM(VLOOKUP($D$9,$BM$2:$CQ$18,MATCH(AS220,$BM$1:$CQ$1,0),FALSE))</f>
        <v>26</v>
      </c>
      <c r="AT222" s="73">
        <f>SUM(VLOOKUP($D$10,$BM$2:$CQ$18,MATCH(AT220,$BM$1:$CQ$1,0),FALSE))</f>
        <v>25.9</v>
      </c>
      <c r="AU222" s="73">
        <f>SUM(VLOOKUP($D$11,$BM$2:$CQ$18,MATCH(AU220,$BM$1:$CQ$1,0),FALSE))</f>
        <v>25.9</v>
      </c>
      <c r="AV222" s="73">
        <f>SUM(VLOOKUP($D$12,$BM$2:$CQ$18,MATCH(AV220,$BM$1:$CQ$1,0),FALSE))</f>
        <v>25.8</v>
      </c>
      <c r="AW222" s="73">
        <f>SUM(VLOOKUP($D$13,$BM$2:$CQ$18,MATCH(AW220,$BM$1:$CQ$1,0),FALSE))</f>
        <v>25.7</v>
      </c>
      <c r="AX222" s="73">
        <f>SUM(VLOOKUP($D$14,$BM$2:$CQ$18,MATCH(AX220,$BM$1:$CQ$1,0),FALSE))</f>
        <v>25.7</v>
      </c>
      <c r="AY222" s="73">
        <f>SUM(VLOOKUP($D$15,$BM$2:$CQ$18,MATCH(AY220,$BM$1:$CQ$1,0),FALSE))</f>
        <v>25.7</v>
      </c>
      <c r="AZ222" s="73">
        <f>SUM(VLOOKUP($D$16,$BM$2:$CQ$18,MATCH(AZ220,$BM$1:$CQ$1,0),FALSE))</f>
        <v>25.7</v>
      </c>
      <c r="BA222" s="73">
        <f>SUM(VLOOKUP($D$17,$BM$2:$CQ$18,MATCH(BA220,$BM$1:$CQ$1,0),FALSE))</f>
        <v>25.6</v>
      </c>
      <c r="BB222" s="63">
        <f>SUM(VLOOKUP($D$18,$BM$2:$CQ$18,MATCH(BB220,$BM$1:$CQ$1,0),FALSE))</f>
        <v>25.6</v>
      </c>
      <c r="BC222" s="30"/>
      <c r="BD222" s="72"/>
      <c r="BE222" s="104" t="str">
        <f>$B$19</f>
        <v>Magnussen</v>
      </c>
      <c r="BF222" s="30">
        <f>COUNTIF(AL205:BB222, BE222)</f>
        <v>4</v>
      </c>
      <c r="BG222" s="30">
        <f>COUNTIF(AL223:BB224,BE222)</f>
        <v>0</v>
      </c>
      <c r="BH222" s="30">
        <f>COUNTIF(AL225:BB226,BE222)</f>
        <v>0</v>
      </c>
      <c r="BI222" s="30"/>
      <c r="BJ222" s="72"/>
      <c r="BK222" s="104" t="str">
        <f>$B$19</f>
        <v>Magnussen</v>
      </c>
      <c r="BL222" s="30">
        <f>SUM((BF222/BF227)*100)</f>
        <v>4.7058823529411766</v>
      </c>
      <c r="BM222" s="30">
        <f>SUM((BG222/BG227)*100)</f>
        <v>0</v>
      </c>
      <c r="BN222" s="30">
        <f>SUM((BH222/BH227)*100)</f>
        <v>0</v>
      </c>
      <c r="BP222" s="141"/>
      <c r="BQ222" s="82" t="s">
        <v>1</v>
      </c>
      <c r="BR222" s="72">
        <f>SUM(VLOOKUP($D$2,$BM$2:$CQ$18,MATCH(BR220,$BM$1:$CQ$1,0),FALSE))</f>
        <v>14.9</v>
      </c>
      <c r="BS222" s="73">
        <f>SUM(VLOOKUP($D$3,$BM$2:$CQ$18,MATCH(BS220,$BM$1:$CQ$1,0),FALSE))</f>
        <v>0</v>
      </c>
      <c r="BT222" s="73">
        <f>SUM(VLOOKUP($D$4,$BM$2:$CQ$18,MATCH(BT220,$BM$1:$CQ$1,0),FALSE))</f>
        <v>0</v>
      </c>
      <c r="BU222" s="73">
        <f>SUM(VLOOKUP($D$5,$BM$2:$CQ$18,MATCH(BU220,$BM$1:$CQ$1,0),FALSE))</f>
        <v>0</v>
      </c>
      <c r="BV222" s="73">
        <f>SUM(VLOOKUP($D$6,$BM$2:$CQ$18,MATCH(BV220,$BM$1:$CQ$1,0),FALSE))</f>
        <v>15.9</v>
      </c>
      <c r="BW222" s="73">
        <f>SUM(VLOOKUP($D$7,$BM$2:$CQ$18,MATCH(BW220,$BM$1:$CQ$1,0),FALSE))</f>
        <v>0</v>
      </c>
      <c r="BX222" s="73">
        <f>SUM(VLOOKUP($D$8,$BM$2:$CQ$18,MATCH(BX220,$BM$1:$CQ$1,0),FALSE))</f>
        <v>15.7</v>
      </c>
      <c r="BY222" s="73">
        <f>SUM(VLOOKUP($D$9,$BM$2:$CQ$18,MATCH(BY220,$BM$1:$CQ$1,0),FALSE))</f>
        <v>15.7</v>
      </c>
      <c r="BZ222" s="73">
        <f>SUM(VLOOKUP($D$10,$BM$2:$CQ$18,MATCH(BZ220,$BM$1:$CQ$1,0),FALSE))</f>
        <v>15.7</v>
      </c>
      <c r="CA222" s="73">
        <f>SUM(VLOOKUP($D$11,$BM$2:$CQ$18,MATCH(CA220,$BM$1:$CQ$1,0),FALSE))</f>
        <v>15.7</v>
      </c>
      <c r="CB222" s="73">
        <f>SUM(VLOOKUP($D$12,$BM$2:$CQ$18,MATCH(CB220,$BM$1:$CQ$1,0),FALSE))</f>
        <v>15.7</v>
      </c>
      <c r="CC222" s="73">
        <f>SUM(VLOOKUP($D$13,$BM$2:$CQ$18,MATCH(CC220,$BM$1:$CQ$1,0),FALSE))</f>
        <v>15.7</v>
      </c>
      <c r="CD222" s="73">
        <f>SUM(VLOOKUP($D$14,$BM$2:$CQ$18,MATCH(CD220,$BM$1:$CQ$1,0),FALSE))</f>
        <v>15.7</v>
      </c>
      <c r="CE222" s="73">
        <f>SUM(VLOOKUP($D$15,$BM$2:$CQ$18,MATCH(CE220,$BM$1:$CQ$1,0),FALSE))</f>
        <v>15.7</v>
      </c>
      <c r="CF222" s="73">
        <f>SUM(VLOOKUP($D$16,$BM$2:$CQ$18,MATCH(CF220,$BM$1:$CQ$1,0),FALSE))</f>
        <v>15.7</v>
      </c>
      <c r="CG222" s="73">
        <f>SUM(VLOOKUP($D$17,$BM$2:$CQ$18,MATCH(CG220,$BM$1:$CQ$1,0),FALSE))</f>
        <v>15.7</v>
      </c>
      <c r="CH222" s="63">
        <f>SUM(VLOOKUP($D$18,$BM$2:$CQ$18,MATCH(CH220,$BM$1:$CQ$1,0),FALSE))</f>
        <v>15.7</v>
      </c>
      <c r="CI222" s="30"/>
      <c r="CJ222" s="72"/>
      <c r="CK222" s="104" t="str">
        <f>$B$19</f>
        <v>Magnussen</v>
      </c>
      <c r="CL222" s="30">
        <f>COUNTIF(BR205:CH222, CK222)</f>
        <v>0</v>
      </c>
      <c r="CM222" s="30">
        <f>COUNTIF(BR223:CH224,CK222)</f>
        <v>0</v>
      </c>
      <c r="CN222" s="30">
        <f>COUNTIF(BR225:CH226,CK222)</f>
        <v>0</v>
      </c>
      <c r="CO222" s="30"/>
      <c r="CP222" s="72"/>
      <c r="CQ222" s="104" t="str">
        <f>$B$19</f>
        <v>Magnussen</v>
      </c>
      <c r="CR222" s="30">
        <f>SUM((CL222/CL227)*100)</f>
        <v>0</v>
      </c>
      <c r="CS222" s="30">
        <f>SUM((CM222/CM227)*100)</f>
        <v>0</v>
      </c>
      <c r="CT222" s="30">
        <f>SUM((CN222/CN227)*100)</f>
        <v>0</v>
      </c>
      <c r="CV222" s="30"/>
      <c r="CW222" s="30"/>
      <c r="CX222" s="104" t="str">
        <f>$B$19</f>
        <v>Magnussen</v>
      </c>
      <c r="CY222" s="30">
        <f t="shared" si="1015"/>
        <v>7</v>
      </c>
      <c r="CZ222" s="30">
        <f t="shared" si="1016"/>
        <v>0</v>
      </c>
      <c r="DA222" s="30">
        <f t="shared" si="1017"/>
        <v>0</v>
      </c>
      <c r="DB222" s="30"/>
      <c r="DC222" s="72"/>
      <c r="DD222" s="104" t="str">
        <f>$B$19</f>
        <v>Magnussen</v>
      </c>
      <c r="DE222" s="30">
        <f>SUM((CY222/CY227)*100)</f>
        <v>2.7450980392156863</v>
      </c>
      <c r="DF222" s="30">
        <f>SUM((CZ222/CZ227)*100)</f>
        <v>0</v>
      </c>
      <c r="DG222" s="30">
        <f>SUM((DA222/DA227)*100)</f>
        <v>0</v>
      </c>
    </row>
    <row r="223" spans="4:111" ht="15.75" x14ac:dyDescent="0.5">
      <c r="D223" s="141"/>
      <c r="E223" s="74" t="s">
        <v>65</v>
      </c>
      <c r="F223" s="66" t="s">
        <v>30</v>
      </c>
      <c r="G223" s="67" t="s">
        <v>30</v>
      </c>
      <c r="H223" s="67" t="s">
        <v>30</v>
      </c>
      <c r="I223" s="67" t="s">
        <v>30</v>
      </c>
      <c r="J223" s="67" t="s">
        <v>30</v>
      </c>
      <c r="K223" s="67" t="s">
        <v>30</v>
      </c>
      <c r="L223" s="67" t="s">
        <v>30</v>
      </c>
      <c r="M223" s="67" t="s">
        <v>30</v>
      </c>
      <c r="N223" s="67" t="s">
        <v>30</v>
      </c>
      <c r="O223" s="67" t="s">
        <v>30</v>
      </c>
      <c r="P223" s="67" t="s">
        <v>30</v>
      </c>
      <c r="Q223" s="67" t="s">
        <v>30</v>
      </c>
      <c r="R223" s="67" t="s">
        <v>30</v>
      </c>
      <c r="S223" s="67" t="s">
        <v>30</v>
      </c>
      <c r="T223" s="67" t="s">
        <v>30</v>
      </c>
      <c r="U223" s="67" t="s">
        <v>30</v>
      </c>
      <c r="V223" s="67" t="s">
        <v>30</v>
      </c>
      <c r="W223" s="59" t="str">
        <f>$A$20</f>
        <v>Williams</v>
      </c>
      <c r="X223" s="66">
        <f>COUNTIF(F205:V222, W223)</f>
        <v>0</v>
      </c>
      <c r="Y223" s="59" t="str">
        <f>$B$20</f>
        <v>Russell</v>
      </c>
      <c r="Z223" s="99">
        <f>COUNTIF(F205:V222, Y223)</f>
        <v>8</v>
      </c>
      <c r="AA223" s="99">
        <f>COUNTIF(F223:V224,Y223)</f>
        <v>0</v>
      </c>
      <c r="AB223" s="99">
        <f>COUNTIF(F225:V226,Y223)</f>
        <v>1</v>
      </c>
      <c r="AC223" s="59" t="str">
        <f>$A$20</f>
        <v>Williams</v>
      </c>
      <c r="AD223" s="66">
        <f>SUM((X223/X227)*100)</f>
        <v>0</v>
      </c>
      <c r="AE223" s="59" t="str">
        <f>$B$20</f>
        <v>Russell</v>
      </c>
      <c r="AF223" s="99">
        <f>SUM((Z223/Z227)*100)</f>
        <v>9.4117647058823533</v>
      </c>
      <c r="AG223" s="99">
        <f>SUM((AA223/AA227)*100)</f>
        <v>0</v>
      </c>
      <c r="AH223" s="99">
        <f>SUM((AB223/AB227)*100)</f>
        <v>50</v>
      </c>
      <c r="AJ223" s="141"/>
      <c r="AK223" s="74" t="s">
        <v>65</v>
      </c>
      <c r="AL223" s="66" t="s">
        <v>33</v>
      </c>
      <c r="AM223" s="67" t="s">
        <v>33</v>
      </c>
      <c r="AN223" s="67" t="s">
        <v>33</v>
      </c>
      <c r="AO223" s="67" t="s">
        <v>35</v>
      </c>
      <c r="AP223" s="67" t="s">
        <v>35</v>
      </c>
      <c r="AQ223" s="67" t="s">
        <v>35</v>
      </c>
      <c r="AR223" s="67" t="s">
        <v>35</v>
      </c>
      <c r="AS223" s="67" t="s">
        <v>35</v>
      </c>
      <c r="AT223" s="67" t="s">
        <v>35</v>
      </c>
      <c r="AU223" s="67" t="s">
        <v>35</v>
      </c>
      <c r="AV223" s="67" t="s">
        <v>35</v>
      </c>
      <c r="AW223" s="67" t="s">
        <v>35</v>
      </c>
      <c r="AX223" s="67" t="s">
        <v>35</v>
      </c>
      <c r="AY223" s="67" t="s">
        <v>35</v>
      </c>
      <c r="AZ223" s="67" t="s">
        <v>35</v>
      </c>
      <c r="BA223" s="67" t="s">
        <v>35</v>
      </c>
      <c r="BB223" s="67" t="s">
        <v>35</v>
      </c>
      <c r="BC223" s="59" t="str">
        <f>$A$20</f>
        <v>Williams</v>
      </c>
      <c r="BD223" s="66">
        <f>COUNTIF(AL205:BB222, BC223)</f>
        <v>0</v>
      </c>
      <c r="BE223" s="59" t="str">
        <f>$B$20</f>
        <v>Russell</v>
      </c>
      <c r="BF223" s="99">
        <f>COUNTIF(AL205:BB222, BE223)</f>
        <v>3</v>
      </c>
      <c r="BG223" s="99">
        <f>COUNTIF(AL223:BB224,BE223)</f>
        <v>0</v>
      </c>
      <c r="BH223" s="99">
        <f>COUNTIF(AL225:BB226,BE223)</f>
        <v>0</v>
      </c>
      <c r="BI223" s="59" t="str">
        <f>$A$20</f>
        <v>Williams</v>
      </c>
      <c r="BJ223" s="66">
        <f>SUM((BD223/BD227)*100)</f>
        <v>0</v>
      </c>
      <c r="BK223" s="59" t="str">
        <f>$B$20</f>
        <v>Russell</v>
      </c>
      <c r="BL223" s="99">
        <f>SUM((BF223/BF227)*100)</f>
        <v>3.5294117647058822</v>
      </c>
      <c r="BM223" s="99">
        <f>SUM((BG223/BG227)*100)</f>
        <v>0</v>
      </c>
      <c r="BN223" s="99">
        <f>SUM((BH223/BH227)*100)</f>
        <v>0</v>
      </c>
      <c r="BP223" s="141"/>
      <c r="BQ223" s="74" t="s">
        <v>65</v>
      </c>
      <c r="BR223" s="66" t="s">
        <v>18</v>
      </c>
      <c r="BS223" s="67" t="s">
        <v>18</v>
      </c>
      <c r="BT223" s="67" t="s">
        <v>18</v>
      </c>
      <c r="BU223" s="67" t="s">
        <v>35</v>
      </c>
      <c r="BV223" s="67" t="s">
        <v>35</v>
      </c>
      <c r="BW223" s="67" t="s">
        <v>35</v>
      </c>
      <c r="BX223" s="67" t="s">
        <v>35</v>
      </c>
      <c r="BY223" s="67" t="s">
        <v>35</v>
      </c>
      <c r="BZ223" s="67" t="s">
        <v>35</v>
      </c>
      <c r="CA223" s="67" t="s">
        <v>23</v>
      </c>
      <c r="CB223" s="67" t="s">
        <v>23</v>
      </c>
      <c r="CC223" s="67" t="s">
        <v>23</v>
      </c>
      <c r="CD223" s="67" t="s">
        <v>23</v>
      </c>
      <c r="CE223" s="67" t="s">
        <v>23</v>
      </c>
      <c r="CF223" s="67" t="s">
        <v>23</v>
      </c>
      <c r="CG223" s="67" t="s">
        <v>23</v>
      </c>
      <c r="CH223" s="67" t="s">
        <v>23</v>
      </c>
      <c r="CI223" s="59" t="str">
        <f>$A$20</f>
        <v>Williams</v>
      </c>
      <c r="CJ223" s="66">
        <f>COUNTIF(BR205:CH222, CI223)</f>
        <v>0</v>
      </c>
      <c r="CK223" s="59" t="str">
        <f>$B$20</f>
        <v>Russell</v>
      </c>
      <c r="CL223" s="99">
        <f>COUNTIF(BR205:CH222, CK223)</f>
        <v>3</v>
      </c>
      <c r="CM223" s="99">
        <f>COUNTIF(BR223:CH224,CK223)</f>
        <v>0</v>
      </c>
      <c r="CN223" s="99">
        <f>COUNTIF(BR225:CH226,CK223)</f>
        <v>0</v>
      </c>
      <c r="CO223" s="59" t="str">
        <f>$A$20</f>
        <v>Williams</v>
      </c>
      <c r="CP223" s="66">
        <f>SUM((CJ223/CJ227)*100)</f>
        <v>0</v>
      </c>
      <c r="CQ223" s="59" t="str">
        <f>$B$20</f>
        <v>Russell</v>
      </c>
      <c r="CR223" s="99">
        <f>SUM((CL223/CL227)*100)</f>
        <v>3.5294117647058822</v>
      </c>
      <c r="CS223" s="99">
        <f>SUM((CM223/CM227)*100)</f>
        <v>0</v>
      </c>
      <c r="CT223" s="99">
        <f>SUM((CN223/CN227)*100)</f>
        <v>0</v>
      </c>
      <c r="CV223" s="59" t="str">
        <f>$A$20</f>
        <v>Williams</v>
      </c>
      <c r="CW223" s="99">
        <f>SUM(X223,BD223,CJ223)</f>
        <v>0</v>
      </c>
      <c r="CX223" s="59" t="str">
        <f>$B$20</f>
        <v>Russell</v>
      </c>
      <c r="CY223" s="99">
        <f t="shared" si="1015"/>
        <v>14</v>
      </c>
      <c r="CZ223" s="99">
        <f t="shared" si="1016"/>
        <v>0</v>
      </c>
      <c r="DA223" s="99">
        <f t="shared" si="1017"/>
        <v>1</v>
      </c>
      <c r="DB223" s="59" t="str">
        <f>$A$20</f>
        <v>Williams</v>
      </c>
      <c r="DC223" s="66">
        <f>SUM((CW223/CW227)*100)</f>
        <v>0</v>
      </c>
      <c r="DD223" s="59" t="str">
        <f>$B$20</f>
        <v>Russell</v>
      </c>
      <c r="DE223" s="99">
        <f>SUM((CY223/CY227)*100)</f>
        <v>5.4901960784313726</v>
      </c>
      <c r="DF223" s="99">
        <f>SUM((CZ223/CZ227)*100)</f>
        <v>0</v>
      </c>
      <c r="DG223" s="99">
        <f>SUM((DA223/DA227)*100)</f>
        <v>20</v>
      </c>
    </row>
    <row r="224" spans="4:111" ht="16.149999999999999" thickBot="1" x14ac:dyDescent="0.55000000000000004">
      <c r="D224" s="141"/>
      <c r="E224" s="82" t="s">
        <v>58</v>
      </c>
      <c r="F224" s="70">
        <f>SUM(VLOOKUP($D$2,$D$2:$BL$18,MATCH(F223,$D$1:$BL$1,0),FALSE))</f>
        <v>24</v>
      </c>
      <c r="G224" s="76">
        <f>SUM(VLOOKUP($D$3,$D$2:$BL$18,MATCH(G223,$D$1:$BL$1,0),FALSE))</f>
        <v>-1</v>
      </c>
      <c r="H224" s="76">
        <f>SUM(VLOOKUP($D$4,$D$2:$BL$18,MATCH(H223,$D$1:$BL$1,0),FALSE))</f>
        <v>-9</v>
      </c>
      <c r="I224" s="76">
        <f>SUM(VLOOKUP($D$5,$D$2:$BL$18,MATCH(I223,$D$1:$BL$1,0),FALSE))</f>
        <v>22</v>
      </c>
      <c r="J224" s="76">
        <f>SUM(VLOOKUP($D$6,$D$2:$BL$18,MATCH(J223,$D$1:$BL$1,0),FALSE))</f>
        <v>2</v>
      </c>
      <c r="K224" s="76">
        <f>SUM(VLOOKUP($D$7,$D$2:$BL$18,MATCH(K223,$D$1:$BL$1,0),FALSE))</f>
        <v>14</v>
      </c>
      <c r="L224" s="76">
        <f>SUM(VLOOKUP($D$8,$D$2:$BL$18,MATCH(L223,$D$1:$BL$1,0),FALSE))</f>
        <v>18</v>
      </c>
      <c r="M224" s="76">
        <f>SUM(VLOOKUP($D$9,$D$2:$BL$18,MATCH(M223,$D$1:$BL$1,0),FALSE))</f>
        <v>45</v>
      </c>
      <c r="N224" s="76">
        <f>SUM(VLOOKUP($D$10,$D$2:$BL$18,MATCH(N223,$D$1:$BL$1,0),FALSE))</f>
        <v>-14</v>
      </c>
      <c r="O224" s="76">
        <f>SUM(VLOOKUP($D$11,$D$2:$BL$18,MATCH(O223,$D$1:$BL$1,0),FALSE))</f>
        <v>10</v>
      </c>
      <c r="P224" s="76">
        <f>SUM(VLOOKUP($D$12,$D$2:$BL$18,MATCH(P223,$D$1:$BL$1,0),FALSE))</f>
        <v>26</v>
      </c>
      <c r="Q224" s="76">
        <f>SUM(VLOOKUP($D$13,$D$2:$BL$18,MATCH(Q223,$D$1:$BL$1,0),FALSE))</f>
        <v>29</v>
      </c>
      <c r="R224" s="76">
        <f>SUM(VLOOKUP($D$14,$D$2:$BL$18,MATCH(R223,$D$1:$BL$1,0),FALSE))</f>
        <v>-3</v>
      </c>
      <c r="S224" s="76">
        <f>SUM(VLOOKUP($D$15,$D$2:$BL$18,MATCH(S223,$D$1:$BL$1,0),FALSE))</f>
        <v>15</v>
      </c>
      <c r="T224" s="76">
        <f>SUM(VLOOKUP($D$16,$D$2:$BL$18,MATCH(T223,$D$1:$BL$1,0),FALSE))</f>
        <v>24</v>
      </c>
      <c r="U224" s="76">
        <f>SUM(VLOOKUP($D$17,$D$2:$BL$18,MATCH(U223,$D$1:$BL$1,0),FALSE))</f>
        <v>2</v>
      </c>
      <c r="V224" s="29">
        <f>SUM(VLOOKUP($D$18,$D$2:$BL$18,MATCH(V223,$D$1:$BL$1,0),FALSE))</f>
        <v>14</v>
      </c>
      <c r="W224" s="30"/>
      <c r="X224" s="72"/>
      <c r="Y224" s="60" t="str">
        <f>$B$21</f>
        <v>Latifi</v>
      </c>
      <c r="Z224" s="30">
        <f>COUNTIF(F205:V222, Y224)</f>
        <v>6</v>
      </c>
      <c r="AA224" s="30">
        <f>COUNTIF(F223:V224,Y224)</f>
        <v>0</v>
      </c>
      <c r="AB224" s="30">
        <f>COUNTIF(F225:V226,Y224)</f>
        <v>1</v>
      </c>
      <c r="AC224" s="30"/>
      <c r="AD224" s="72"/>
      <c r="AE224" s="60" t="str">
        <f>$B$21</f>
        <v>Latifi</v>
      </c>
      <c r="AF224" s="30">
        <f>SUM((Z224/Z227)*100)</f>
        <v>7.0588235294117645</v>
      </c>
      <c r="AG224" s="30">
        <f>SUM((AA224/AA227)*100)</f>
        <v>0</v>
      </c>
      <c r="AH224" s="30">
        <f>SUM((AB224/AB227)*100)</f>
        <v>50</v>
      </c>
      <c r="AJ224" s="141"/>
      <c r="AK224" s="82" t="s">
        <v>58</v>
      </c>
      <c r="AL224" s="70">
        <f>SUM(VLOOKUP($D$2,$D$2:$BL$18,MATCH(AL223,$D$1:$BL$1,0),FALSE))</f>
        <v>22</v>
      </c>
      <c r="AM224" s="76">
        <f>SUM(VLOOKUP($D$3,$D$2:$BL$18,MATCH(AM223,$D$1:$BL$1,0),FALSE))</f>
        <v>23</v>
      </c>
      <c r="AN224" s="76">
        <f>SUM(VLOOKUP($D$4,$D$2:$BL$18,MATCH(AN223,$D$1:$BL$1,0),FALSE))</f>
        <v>11</v>
      </c>
      <c r="AO224" s="76">
        <f>SUM(VLOOKUP($D$5,$D$2:$BL$18,MATCH(AO223,$D$1:$BL$1,0),FALSE))</f>
        <v>10</v>
      </c>
      <c r="AP224" s="76">
        <f>SUM(VLOOKUP($D$6,$D$2:$BL$18,MATCH(AP223,$D$1:$BL$1,0),FALSE))</f>
        <v>20</v>
      </c>
      <c r="AQ224" s="76">
        <f>SUM(VLOOKUP($D$7,$D$2:$BL$18,MATCH(AQ223,$D$1:$BL$1,0),FALSE))</f>
        <v>37</v>
      </c>
      <c r="AR224" s="76">
        <f>SUM(VLOOKUP($D$8,$D$2:$BL$18,MATCH(AR223,$D$1:$BL$1,0),FALSE))</f>
        <v>16</v>
      </c>
      <c r="AS224" s="76">
        <f>SUM(VLOOKUP($D$9,$D$2:$BL$18,MATCH(AS223,$D$1:$BL$1,0),FALSE))</f>
        <v>35</v>
      </c>
      <c r="AT224" s="76">
        <f>SUM(VLOOKUP($D$10,$D$2:$BL$18,MATCH(AT223,$D$1:$BL$1,0),FALSE))</f>
        <v>-8</v>
      </c>
      <c r="AU224" s="76">
        <f>SUM(VLOOKUP($D$11,$D$2:$BL$18,MATCH(AU223,$D$1:$BL$1,0),FALSE))</f>
        <v>-13</v>
      </c>
      <c r="AV224" s="76">
        <f>SUM(VLOOKUP($D$12,$D$2:$BL$18,MATCH(AV223,$D$1:$BL$1,0),FALSE))</f>
        <v>16</v>
      </c>
      <c r="AW224" s="76">
        <f>SUM(VLOOKUP($D$13,$D$2:$BL$18,MATCH(AW223,$D$1:$BL$1,0),FALSE))</f>
        <v>-13</v>
      </c>
      <c r="AX224" s="76">
        <f>SUM(VLOOKUP($D$14,$D$2:$BL$18,MATCH(AX223,$D$1:$BL$1,0),FALSE))</f>
        <v>7</v>
      </c>
      <c r="AY224" s="76">
        <f>SUM(VLOOKUP($D$15,$D$2:$BL$18,MATCH(AY223,$D$1:$BL$1,0),FALSE))</f>
        <v>8</v>
      </c>
      <c r="AZ224" s="76">
        <f>SUM(VLOOKUP($D$16,$D$2:$BL$18,MATCH(AZ223,$D$1:$BL$1,0),FALSE))</f>
        <v>-13</v>
      </c>
      <c r="BA224" s="76">
        <f>SUM(VLOOKUP($D$17,$D$2:$BL$18,MATCH(BA223,$D$1:$BL$1,0),FALSE))</f>
        <v>30</v>
      </c>
      <c r="BB224" s="29">
        <f>SUM(VLOOKUP($D$18,$D$2:$BL$18,MATCH(BB223,$D$1:$BL$1,0),FALSE))</f>
        <v>9</v>
      </c>
      <c r="BC224" s="30"/>
      <c r="BD224" s="72"/>
      <c r="BE224" s="60" t="str">
        <f>$B$21</f>
        <v>Latifi</v>
      </c>
      <c r="BF224" s="30">
        <f>COUNTIF(AL205:BB222, BE224)</f>
        <v>0</v>
      </c>
      <c r="BG224" s="30">
        <f>COUNTIF(AL223:BB224,BE224)</f>
        <v>0</v>
      </c>
      <c r="BH224" s="30">
        <f>COUNTIF(AL225:BB226,BE224)</f>
        <v>0</v>
      </c>
      <c r="BI224" s="30"/>
      <c r="BJ224" s="72"/>
      <c r="BK224" s="60" t="str">
        <f>$B$21</f>
        <v>Latifi</v>
      </c>
      <c r="BL224" s="30">
        <f>SUM((BF224/BF227)*100)</f>
        <v>0</v>
      </c>
      <c r="BM224" s="30">
        <f>SUM((BG224/BG227)*100)</f>
        <v>0</v>
      </c>
      <c r="BN224" s="30">
        <f>SUM((BH224/BH227)*100)</f>
        <v>0</v>
      </c>
      <c r="BP224" s="141"/>
      <c r="BQ224" s="82" t="s">
        <v>58</v>
      </c>
      <c r="BR224" s="70">
        <f>SUM(VLOOKUP($D$2,$D$2:$BL$18,MATCH(BR223,$D$1:$BL$1,0),FALSE))</f>
        <v>23</v>
      </c>
      <c r="BS224" s="76">
        <f>SUM(VLOOKUP($D$3,$D$2:$BL$18,MATCH(BS223,$D$1:$BL$1,0),FALSE))</f>
        <v>11</v>
      </c>
      <c r="BT224" s="76">
        <f>SUM(VLOOKUP($D$4,$D$2:$BL$18,MATCH(BT223,$D$1:$BL$1,0),FALSE))</f>
        <v>11</v>
      </c>
      <c r="BU224" s="76">
        <f>SUM(VLOOKUP($D$5,$D$2:$BL$18,MATCH(BU223,$D$1:$BL$1,0),FALSE))</f>
        <v>10</v>
      </c>
      <c r="BV224" s="76">
        <f>SUM(VLOOKUP($D$6,$D$2:$BL$18,MATCH(BV223,$D$1:$BL$1,0),FALSE))</f>
        <v>20</v>
      </c>
      <c r="BW224" s="76">
        <f>SUM(VLOOKUP($D$7,$D$2:$BL$18,MATCH(BW223,$D$1:$BL$1,0),FALSE))</f>
        <v>37</v>
      </c>
      <c r="BX224" s="76">
        <f>SUM(VLOOKUP($D$8,$D$2:$BL$18,MATCH(BX223,$D$1:$BL$1,0),FALSE))</f>
        <v>16</v>
      </c>
      <c r="BY224" s="76">
        <f>SUM(VLOOKUP($D$9,$D$2:$BL$18,MATCH(BY223,$D$1:$BL$1,0),FALSE))</f>
        <v>35</v>
      </c>
      <c r="BZ224" s="76">
        <f>SUM(VLOOKUP($D$10,$D$2:$BL$18,MATCH(BZ223,$D$1:$BL$1,0),FALSE))</f>
        <v>-8</v>
      </c>
      <c r="CA224" s="76">
        <f>SUM(VLOOKUP($D$11,$D$2:$BL$18,MATCH(CA223,$D$1:$BL$1,0),FALSE))</f>
        <v>25</v>
      </c>
      <c r="CB224" s="76">
        <f>SUM(VLOOKUP($D$12,$D$2:$BL$18,MATCH(CB223,$D$1:$BL$1,0),FALSE))</f>
        <v>50</v>
      </c>
      <c r="CC224" s="76">
        <f>SUM(VLOOKUP($D$13,$D$2:$BL$18,MATCH(CC223,$D$1:$BL$1,0),FALSE))</f>
        <v>11</v>
      </c>
      <c r="CD224" s="76">
        <f>SUM(VLOOKUP($D$14,$D$2:$BL$18,MATCH(CD223,$D$1:$BL$1,0),FALSE))</f>
        <v>34</v>
      </c>
      <c r="CE224" s="76">
        <f>SUM(VLOOKUP($D$15,$D$2:$BL$18,MATCH(CE223,$D$1:$BL$1,0),FALSE))</f>
        <v>6</v>
      </c>
      <c r="CF224" s="76">
        <f>SUM(VLOOKUP($D$16,$D$2:$BL$18,MATCH(CF223,$D$1:$BL$1,0),FALSE))</f>
        <v>18</v>
      </c>
      <c r="CG224" s="76">
        <f>SUM(VLOOKUP($D$17,$D$2:$BL$18,MATCH(CG223,$D$1:$BL$1,0),FALSE))</f>
        <v>39</v>
      </c>
      <c r="CH224" s="29">
        <f>SUM(VLOOKUP($D$18,$D$2:$BL$18,MATCH(CH223,$D$1:$BL$1,0),FALSE))</f>
        <v>25</v>
      </c>
      <c r="CI224" s="30"/>
      <c r="CJ224" s="72"/>
      <c r="CK224" s="60" t="str">
        <f>$B$21</f>
        <v>Latifi</v>
      </c>
      <c r="CL224" s="30">
        <f>COUNTIF(BR205:CH222, CK224)</f>
        <v>0</v>
      </c>
      <c r="CM224" s="30">
        <f>COUNTIF(BR223:CH224,CK224)</f>
        <v>0</v>
      </c>
      <c r="CN224" s="30">
        <f>COUNTIF(BR225:CH226,CK224)</f>
        <v>0</v>
      </c>
      <c r="CO224" s="30"/>
      <c r="CP224" s="72"/>
      <c r="CQ224" s="60" t="str">
        <f>$B$21</f>
        <v>Latifi</v>
      </c>
      <c r="CR224" s="30">
        <f>SUM((CL224/CL227)*100)</f>
        <v>0</v>
      </c>
      <c r="CS224" s="30">
        <f>SUM((CM224/CM227)*100)</f>
        <v>0</v>
      </c>
      <c r="CT224" s="30">
        <f>SUM((CN224/CN227)*100)</f>
        <v>0</v>
      </c>
      <c r="CV224" s="30"/>
      <c r="CW224" s="30"/>
      <c r="CX224" s="60" t="str">
        <f>$B$21</f>
        <v>Latifi</v>
      </c>
      <c r="CY224" s="30">
        <f t="shared" si="1015"/>
        <v>6</v>
      </c>
      <c r="CZ224" s="30">
        <f t="shared" si="1016"/>
        <v>0</v>
      </c>
      <c r="DA224" s="30">
        <f t="shared" si="1017"/>
        <v>1</v>
      </c>
      <c r="DB224" s="30"/>
      <c r="DC224" s="72"/>
      <c r="DD224" s="60" t="str">
        <f>$B$21</f>
        <v>Latifi</v>
      </c>
      <c r="DE224" s="30">
        <f>SUM((CY224/CY227)*100)</f>
        <v>2.3529411764705883</v>
      </c>
      <c r="DF224" s="30">
        <f>SUM((CZ224/CZ227)*100)</f>
        <v>0</v>
      </c>
      <c r="DG224" s="30">
        <f>SUM((DA224/DA227)*100)</f>
        <v>20</v>
      </c>
    </row>
    <row r="225" spans="4:111" ht="16.149999999999999" thickBot="1" x14ac:dyDescent="0.55000000000000004">
      <c r="D225" s="141"/>
      <c r="E225" s="74" t="s">
        <v>66</v>
      </c>
      <c r="F225" s="66" t="s">
        <v>67</v>
      </c>
      <c r="G225" s="67" t="s">
        <v>67</v>
      </c>
      <c r="H225" s="67" t="s">
        <v>67</v>
      </c>
      <c r="I225" s="67" t="s">
        <v>48</v>
      </c>
      <c r="J225" s="67" t="s">
        <v>67</v>
      </c>
      <c r="K225" s="67" t="s">
        <v>67</v>
      </c>
      <c r="L225" s="67" t="s">
        <v>67</v>
      </c>
      <c r="M225" s="67" t="s">
        <v>67</v>
      </c>
      <c r="N225" s="67" t="s">
        <v>67</v>
      </c>
      <c r="O225" s="67" t="s">
        <v>47</v>
      </c>
      <c r="P225" s="67" t="s">
        <v>67</v>
      </c>
      <c r="Q225" s="67" t="s">
        <v>67</v>
      </c>
      <c r="R225" s="67" t="s">
        <v>67</v>
      </c>
      <c r="S225" s="67" t="s">
        <v>67</v>
      </c>
      <c r="T225" s="67" t="s">
        <v>67</v>
      </c>
      <c r="U225" s="67" t="s">
        <v>67</v>
      </c>
      <c r="V225" s="68" t="s">
        <v>67</v>
      </c>
      <c r="AJ225" s="141"/>
      <c r="AK225" s="74" t="s">
        <v>66</v>
      </c>
      <c r="AL225" s="67" t="s">
        <v>67</v>
      </c>
      <c r="AM225" s="67" t="s">
        <v>67</v>
      </c>
      <c r="AN225" s="67" t="s">
        <v>67</v>
      </c>
      <c r="AO225" s="67" t="s">
        <v>8</v>
      </c>
      <c r="AP225" s="67" t="s">
        <v>67</v>
      </c>
      <c r="AQ225" s="67" t="s">
        <v>67</v>
      </c>
      <c r="AR225" s="67" t="s">
        <v>67</v>
      </c>
      <c r="AS225" s="67" t="s">
        <v>67</v>
      </c>
      <c r="AT225" s="67" t="s">
        <v>67</v>
      </c>
      <c r="AU225" s="67" t="s">
        <v>38</v>
      </c>
      <c r="AV225" s="67" t="s">
        <v>67</v>
      </c>
      <c r="AW225" s="67" t="s">
        <v>67</v>
      </c>
      <c r="AX225" s="67" t="s">
        <v>67</v>
      </c>
      <c r="AY225" s="67" t="s">
        <v>67</v>
      </c>
      <c r="AZ225" s="67" t="s">
        <v>67</v>
      </c>
      <c r="BA225" s="67" t="s">
        <v>67</v>
      </c>
      <c r="BB225" s="68" t="s">
        <v>67</v>
      </c>
      <c r="BP225" s="141"/>
      <c r="BQ225" s="74" t="s">
        <v>66</v>
      </c>
      <c r="BR225" s="66" t="s">
        <v>67</v>
      </c>
      <c r="BS225" s="67" t="s">
        <v>67</v>
      </c>
      <c r="BT225" s="67" t="s">
        <v>67</v>
      </c>
      <c r="BU225" s="67" t="s">
        <v>3</v>
      </c>
      <c r="BV225" s="67" t="s">
        <v>67</v>
      </c>
      <c r="BW225" s="67" t="s">
        <v>67</v>
      </c>
      <c r="BX225" s="67" t="s">
        <v>67</v>
      </c>
      <c r="BY225" s="67" t="s">
        <v>67</v>
      </c>
      <c r="BZ225" s="67" t="s">
        <v>67</v>
      </c>
      <c r="CA225" s="67" t="s">
        <v>67</v>
      </c>
      <c r="CB225" s="67" t="s">
        <v>67</v>
      </c>
      <c r="CC225" s="67" t="s">
        <v>67</v>
      </c>
      <c r="CD225" s="67" t="s">
        <v>67</v>
      </c>
      <c r="CE225" s="67" t="s">
        <v>67</v>
      </c>
      <c r="CF225" s="67" t="s">
        <v>67</v>
      </c>
      <c r="CG225" s="67" t="s">
        <v>67</v>
      </c>
      <c r="CH225" s="68" t="s">
        <v>67</v>
      </c>
    </row>
    <row r="226" spans="4:111" ht="16.149999999999999" thickBot="1" x14ac:dyDescent="0.55000000000000004">
      <c r="D226" s="141"/>
      <c r="E226" s="82" t="s">
        <v>58</v>
      </c>
      <c r="F226" s="72">
        <f>IF(F225="None",0,SUM(VLOOKUP($D$2,$D$2:$BL$18,MATCH(F225,$D$1:$BL$1,0),FALSE)))</f>
        <v>0</v>
      </c>
      <c r="G226" s="73">
        <f>IF(G225="None",0,SUM(VLOOKUP($D$3,$D$2:$BL$18,MATCH(G225,$D$1:$BL$1,0),FALSE)))</f>
        <v>0</v>
      </c>
      <c r="H226" s="73">
        <f>IF(H225="None",0,SUM(VLOOKUP($D$4,$D$2:$BL$18,MATCH(H225,$D$1:$BL$1,0),FALSE)))</f>
        <v>0</v>
      </c>
      <c r="I226" s="73">
        <f>IF(I225="None",0,SUM(VLOOKUP($D$5,$D$2:$BL$18,MATCH(I225,$D$1:$BL$1,0),FALSE)))</f>
        <v>8</v>
      </c>
      <c r="J226" s="73">
        <f>IF(J225="None",0,SUM(VLOOKUP($D$6,$D$2:$BL$18,MATCH(J225,$D$1:$BL$1,0),FALSE)))</f>
        <v>0</v>
      </c>
      <c r="K226" s="73">
        <f>IF(K225="None",0,SUM(VLOOKUP($D$7,$D$2:$BL$18,MATCH(K225,$D$1:$BL$1,0),FALSE)))</f>
        <v>0</v>
      </c>
      <c r="L226" s="73">
        <f>IF(L225="None",0,SUM(VLOOKUP($D$8,$D$2:$BL$18,MATCH(L225,$D$1:$BL$1,0),FALSE)))</f>
        <v>0</v>
      </c>
      <c r="M226" s="73">
        <f>IF(M225="None",0,SUM(VLOOKUP($D$9,$D$2:$BL$18,MATCH(M225,$D$1:$BL$1,0),FALSE)))</f>
        <v>0</v>
      </c>
      <c r="N226" s="73">
        <f>IF(N225="None",0,SUM(VLOOKUP($D$10,$D$2:$BL$18,MATCH(N225,$D$1:$BL$1,0),FALSE)))</f>
        <v>0</v>
      </c>
      <c r="O226" s="73">
        <f>IF(O225="None",0,SUM(VLOOKUP($D$11,$D$2:$BL$18,MATCH(O225,$D$1:$BL$1,0),FALSE)))</f>
        <v>0</v>
      </c>
      <c r="P226" s="73">
        <f>IF(P225="None",0,SUM(VLOOKUP($D$12,$D$2:$BL$18,MATCH(P225,$D$1:$BL$1,0),FALSE)))</f>
        <v>0</v>
      </c>
      <c r="Q226" s="73">
        <f>IF(Q225="None",0,SUM(VLOOKUP($D$13,$D$2:$BL$18,MATCH(Q225,$D$1:$BL$1,0),FALSE)))</f>
        <v>0</v>
      </c>
      <c r="R226" s="73">
        <f>IF(R225="None",0,SUM(VLOOKUP($D$14,$D$2:$BL$18,MATCH(R225,$D$1:$BL$1,0),FALSE)))</f>
        <v>0</v>
      </c>
      <c r="S226" s="73">
        <f>IF(S225="None",0,SUM(VLOOKUP($D$15,$D$2:$BL$18,MATCH(S225,$D$1:$BL$1,0),FALSE)))</f>
        <v>0</v>
      </c>
      <c r="T226" s="73">
        <f>IF(T225="None",0,SUM(VLOOKUP($D$16,$D$2:$BL$18,MATCH(T225,$D$1:$BL$1,0),FALSE)))</f>
        <v>0</v>
      </c>
      <c r="U226" s="73">
        <f>IF(U225="None",0,SUM(VLOOKUP($D$17,$D$2:$BL$18,MATCH(U225,$D$1:$BL$1,0),FALSE)))</f>
        <v>0</v>
      </c>
      <c r="V226" s="63">
        <f>IF(V225="None",0,SUM(VLOOKUP($D$18,$D$2:$BL$18,MATCH(V225,$D$1:$BL$1,0),FALSE)))</f>
        <v>0</v>
      </c>
      <c r="W226" s="1" t="s">
        <v>82</v>
      </c>
      <c r="X226" s="68">
        <f>COUNTIF(X205:X224,"&lt;&gt;0")-10</f>
        <v>1</v>
      </c>
      <c r="Y226" s="27" t="s">
        <v>82</v>
      </c>
      <c r="Z226" s="66">
        <f>COUNTIF(Z205:Z224,"&lt;&gt;0")</f>
        <v>7</v>
      </c>
      <c r="AA226" s="67">
        <f>COUNTIF(AA205:AA224,"&lt;&gt;0")</f>
        <v>1</v>
      </c>
      <c r="AB226" s="68">
        <f>COUNTIF(AB205:AB224,"&lt;&gt;0")</f>
        <v>2</v>
      </c>
      <c r="AJ226" s="141"/>
      <c r="AK226" s="82" t="s">
        <v>58</v>
      </c>
      <c r="AL226" s="72">
        <f>IF(AL225="None",0,SUM(VLOOKUP($D$2,$D$2:$BL$18,MATCH(AL225,$D$1:$BL$1,0),FALSE)))</f>
        <v>0</v>
      </c>
      <c r="AM226" s="73">
        <f>IF(AM225="None",0,SUM(VLOOKUP($D$3,$D$2:$BL$18,MATCH(AM225,$D$1:$BL$1,0),FALSE)))</f>
        <v>0</v>
      </c>
      <c r="AN226" s="73">
        <f>IF(AN225="None",0,SUM(VLOOKUP($D$4,$D$2:$BL$18,MATCH(AN225,$D$1:$BL$1,0),FALSE)))</f>
        <v>0</v>
      </c>
      <c r="AO226" s="73">
        <f>IF(AO225="None",0,SUM(VLOOKUP($D$5,$D$2:$BL$18,MATCH(AO225,$D$1:$BL$1,0),FALSE)))</f>
        <v>6</v>
      </c>
      <c r="AP226" s="73">
        <f>IF(AP225="None",0,SUM(VLOOKUP($D$6,$D$2:$BL$18,MATCH(AP225,$D$1:$BL$1,0),FALSE)))</f>
        <v>0</v>
      </c>
      <c r="AQ226" s="73">
        <f>IF(AQ225="None",0,SUM(VLOOKUP($D$7,$D$2:$BL$18,MATCH(AQ225,$D$1:$BL$1,0),FALSE)))</f>
        <v>0</v>
      </c>
      <c r="AR226" s="73">
        <f>IF(AR225="None",0,SUM(VLOOKUP($D$8,$D$2:$BL$18,MATCH(AR225,$D$1:$BL$1,0),FALSE)))</f>
        <v>0</v>
      </c>
      <c r="AS226" s="73">
        <f>IF(AS225="None",0,SUM(VLOOKUP($D$9,$D$2:$BL$18,MATCH(AS225,$D$1:$BL$1,0),FALSE)))</f>
        <v>0</v>
      </c>
      <c r="AT226" s="73">
        <f>IF(AT225="None",0,SUM(VLOOKUP($D$10,$D$2:$BL$18,MATCH(AT225,$D$1:$BL$1,0),FALSE)))</f>
        <v>0</v>
      </c>
      <c r="AU226" s="73">
        <f>IF(AU225="None",0,SUM(VLOOKUP($D$11,$D$2:$BL$18,MATCH(AU225,$D$1:$BL$1,0),FALSE)))</f>
        <v>12</v>
      </c>
      <c r="AV226" s="73">
        <f>IF(AV225="None",0,SUM(VLOOKUP($D$12,$D$2:$BL$18,MATCH(AV225,$D$1:$BL$1,0),FALSE)))</f>
        <v>0</v>
      </c>
      <c r="AW226" s="73">
        <f>IF(AW225="None",0,SUM(VLOOKUP($D$13,$D$2:$BL$18,MATCH(AW225,$D$1:$BL$1,0),FALSE)))</f>
        <v>0</v>
      </c>
      <c r="AX226" s="73">
        <f>IF(AX225="None",0,SUM(VLOOKUP($D$14,$D$2:$BL$18,MATCH(AX225,$D$1:$BL$1,0),FALSE)))</f>
        <v>0</v>
      </c>
      <c r="AY226" s="73">
        <f>IF(AY225="None",0,SUM(VLOOKUP($D$15,$D$2:$BL$18,MATCH(AY225,$D$1:$BL$1,0),FALSE)))</f>
        <v>0</v>
      </c>
      <c r="AZ226" s="73">
        <f>IF(AZ225="None",0,SUM(VLOOKUP($D$16,$D$2:$BL$18,MATCH(AZ225,$D$1:$BL$1,0),FALSE)))</f>
        <v>0</v>
      </c>
      <c r="BA226" s="73">
        <f>IF(BA225="None",0,SUM(VLOOKUP($D$17,$D$2:$BL$18,MATCH(BA225,$D$1:$BL$1,0),FALSE)))</f>
        <v>0</v>
      </c>
      <c r="BB226" s="63">
        <f>IF(BB225="None",0,SUM(VLOOKUP($D$18,$D$2:$BL$18,MATCH(BB225,$D$1:$BL$1,0),FALSE)))</f>
        <v>0</v>
      </c>
      <c r="BC226" s="1" t="s">
        <v>82</v>
      </c>
      <c r="BD226" s="68">
        <f>COUNTIF(BD205:BD224,"&lt;&gt;0")-10</f>
        <v>1</v>
      </c>
      <c r="BE226" s="27" t="s">
        <v>82</v>
      </c>
      <c r="BF226" s="66">
        <f>COUNTIF(BF205:BF224,"&lt;&gt;0")</f>
        <v>10</v>
      </c>
      <c r="BG226" s="67">
        <f>COUNTIF(BG205:BG224,"&lt;&gt;0")</f>
        <v>2</v>
      </c>
      <c r="BH226" s="68">
        <f>COUNTIF(BH205:BH224,"&lt;&gt;0")</f>
        <v>2</v>
      </c>
      <c r="BP226" s="141"/>
      <c r="BQ226" s="82" t="s">
        <v>58</v>
      </c>
      <c r="BR226" s="72">
        <f>IF(BR225="None",0,SUM(VLOOKUP($D$2,$D$2:$BL$18,MATCH(BR225,$D$1:$BL$1,0),FALSE)))</f>
        <v>0</v>
      </c>
      <c r="BS226" s="73">
        <f>IF(BS225="None",0,SUM(VLOOKUP($D$3,$D$2:$BL$18,MATCH(BS225,$D$1:$BL$1,0),FALSE)))</f>
        <v>0</v>
      </c>
      <c r="BT226" s="73">
        <f>IF(BT225="None",0,SUM(VLOOKUP($D$4,$D$2:$BL$18,MATCH(BT225,$D$1:$BL$1,0),FALSE)))</f>
        <v>0</v>
      </c>
      <c r="BU226" s="73">
        <f>IF(BU225="None",0,SUM(VLOOKUP($D$5,$D$2:$BL$18,MATCH(BU225,$D$1:$BL$1,0),FALSE)))</f>
        <v>44</v>
      </c>
      <c r="BV226" s="73">
        <f>IF(BV225="None",0,SUM(VLOOKUP($D$6,$D$2:$BL$18,MATCH(BV225,$D$1:$BL$1,0),FALSE)))</f>
        <v>0</v>
      </c>
      <c r="BW226" s="73">
        <f>IF(BW225="None",0,SUM(VLOOKUP($D$7,$D$2:$BL$18,MATCH(BW225,$D$1:$BL$1,0),FALSE)))</f>
        <v>0</v>
      </c>
      <c r="BX226" s="73">
        <f>IF(BX225="None",0,SUM(VLOOKUP($D$8,$D$2:$BL$18,MATCH(BX225,$D$1:$BL$1,0),FALSE)))</f>
        <v>0</v>
      </c>
      <c r="BY226" s="73">
        <f>IF(BY225="None",0,SUM(VLOOKUP($D$9,$D$2:$BL$18,MATCH(BY225,$D$1:$BL$1,0),FALSE)))</f>
        <v>0</v>
      </c>
      <c r="BZ226" s="73">
        <f>IF(BZ225="None",0,SUM(VLOOKUP($D$10,$D$2:$BL$18,MATCH(BZ225,$D$1:$BL$1,0),FALSE)))</f>
        <v>0</v>
      </c>
      <c r="CA226" s="73">
        <f>IF(CA225="None",0,SUM(VLOOKUP($D$11,$D$2:$BL$18,MATCH(CA225,$D$1:$BL$1,0),FALSE)))</f>
        <v>0</v>
      </c>
      <c r="CB226" s="73">
        <f>IF(CB225="None",0,SUM(VLOOKUP($D$12,$D$2:$BL$18,MATCH(CB225,$D$1:$BL$1,0),FALSE)))</f>
        <v>0</v>
      </c>
      <c r="CC226" s="73">
        <f>IF(CC225="None",0,SUM(VLOOKUP($D$13,$D$2:$BL$18,MATCH(CC225,$D$1:$BL$1,0),FALSE)))</f>
        <v>0</v>
      </c>
      <c r="CD226" s="73">
        <f>IF(CD225="None",0,SUM(VLOOKUP($D$14,$D$2:$BL$18,MATCH(CD225,$D$1:$BL$1,0),FALSE)))</f>
        <v>0</v>
      </c>
      <c r="CE226" s="73">
        <f>IF(CE225="None",0,SUM(VLOOKUP($D$15,$D$2:$BL$18,MATCH(CE225,$D$1:$BL$1,0),FALSE)))</f>
        <v>0</v>
      </c>
      <c r="CF226" s="73">
        <f>IF(CF225="None",0,SUM(VLOOKUP($D$16,$D$2:$BL$18,MATCH(CF225,$D$1:$BL$1,0),FALSE)))</f>
        <v>0</v>
      </c>
      <c r="CG226" s="73">
        <f>IF(CG225="None",0,SUM(VLOOKUP($D$17,$D$2:$BL$18,MATCH(CG225,$D$1:$BL$1,0),FALSE)))</f>
        <v>0</v>
      </c>
      <c r="CH226" s="63">
        <f>IF(CH225="None",0,SUM(VLOOKUP($D$18,$D$2:$BL$18,MATCH(CH225,$D$1:$BL$1,0),FALSE)))</f>
        <v>0</v>
      </c>
      <c r="CI226" s="1" t="s">
        <v>82</v>
      </c>
      <c r="CJ226" s="68">
        <f>COUNTIF(CJ205:CJ224,"&lt;&gt;0")-10</f>
        <v>1</v>
      </c>
      <c r="CK226" s="27" t="s">
        <v>82</v>
      </c>
      <c r="CL226" s="66">
        <f>COUNTIF(CL205:CL224,"&lt;&gt;0")</f>
        <v>7</v>
      </c>
      <c r="CM226" s="67">
        <f>COUNTIF(CM205:CM224,"&lt;&gt;0")</f>
        <v>3</v>
      </c>
      <c r="CN226" s="68">
        <f>COUNTIF(CN205:CN224,"&lt;&gt;0")</f>
        <v>1</v>
      </c>
      <c r="CV226" s="1" t="s">
        <v>82</v>
      </c>
      <c r="CW226" s="68">
        <f>COUNTIF(CW205:CW224,"&lt;&gt;0")-10</f>
        <v>3</v>
      </c>
      <c r="CX226" s="27" t="s">
        <v>82</v>
      </c>
      <c r="CY226" s="66">
        <f>COUNTIF(CY205:CY224,"&lt;&gt;0")</f>
        <v>18</v>
      </c>
      <c r="CZ226" s="67">
        <f>COUNTIF(CZ205:CZ224,"&lt;&gt;0")</f>
        <v>5</v>
      </c>
      <c r="DA226" s="68">
        <f>COUNTIF(DA205:DA224,"&lt;&gt;0")</f>
        <v>5</v>
      </c>
    </row>
    <row r="227" spans="4:111" ht="16.149999999999999" thickBot="1" x14ac:dyDescent="0.55000000000000004">
      <c r="D227" s="141"/>
      <c r="E227" s="74" t="s">
        <v>68</v>
      </c>
      <c r="F227" s="67">
        <v>0</v>
      </c>
      <c r="G227" s="67">
        <v>0</v>
      </c>
      <c r="H227" s="67">
        <v>0</v>
      </c>
      <c r="I227" s="67">
        <v>0</v>
      </c>
      <c r="J227" s="67">
        <v>0</v>
      </c>
      <c r="K227" s="67">
        <v>0</v>
      </c>
      <c r="L227" s="67">
        <v>0</v>
      </c>
      <c r="M227" s="67">
        <v>0</v>
      </c>
      <c r="N227" s="67">
        <v>0</v>
      </c>
      <c r="O227" s="67">
        <v>0</v>
      </c>
      <c r="P227" s="67">
        <v>0</v>
      </c>
      <c r="Q227" s="67">
        <v>0</v>
      </c>
      <c r="R227" s="67">
        <v>0</v>
      </c>
      <c r="S227" s="67">
        <v>0</v>
      </c>
      <c r="T227" s="67">
        <v>0</v>
      </c>
      <c r="U227" s="67">
        <v>0</v>
      </c>
      <c r="V227" s="68">
        <v>0</v>
      </c>
      <c r="W227" s="71" t="s">
        <v>0</v>
      </c>
      <c r="X227" s="63">
        <f>SUM(X205:X224)</f>
        <v>17</v>
      </c>
      <c r="Y227" s="61" t="s">
        <v>0</v>
      </c>
      <c r="Z227" s="72">
        <f>SUM(Z205:Z224)</f>
        <v>85</v>
      </c>
      <c r="AA227" s="73">
        <f>SUM(AA205:AA224)</f>
        <v>17</v>
      </c>
      <c r="AB227" s="63">
        <f>SUM(AB205:AB224)</f>
        <v>2</v>
      </c>
      <c r="AJ227" s="141"/>
      <c r="AK227" s="74" t="s">
        <v>68</v>
      </c>
      <c r="AL227" s="67">
        <v>0</v>
      </c>
      <c r="AM227" s="67">
        <v>0</v>
      </c>
      <c r="AN227" s="67">
        <v>0</v>
      </c>
      <c r="AO227" s="67">
        <v>2</v>
      </c>
      <c r="AP227" s="67">
        <v>0</v>
      </c>
      <c r="AQ227" s="67">
        <v>0</v>
      </c>
      <c r="AR227" s="67">
        <v>0</v>
      </c>
      <c r="AS227" s="67">
        <v>0</v>
      </c>
      <c r="AT227" s="67">
        <v>0</v>
      </c>
      <c r="AU227" s="67">
        <v>0</v>
      </c>
      <c r="AV227" s="67">
        <v>0</v>
      </c>
      <c r="AW227" s="67">
        <v>0</v>
      </c>
      <c r="AX227" s="67">
        <v>0</v>
      </c>
      <c r="AY227" s="67">
        <v>0</v>
      </c>
      <c r="AZ227" s="67">
        <v>0</v>
      </c>
      <c r="BA227" s="67">
        <v>0</v>
      </c>
      <c r="BB227" s="68">
        <v>0</v>
      </c>
      <c r="BC227" s="71" t="s">
        <v>0</v>
      </c>
      <c r="BD227" s="63">
        <f>SUM(BD205:BD224)</f>
        <v>17</v>
      </c>
      <c r="BE227" s="61" t="s">
        <v>0</v>
      </c>
      <c r="BF227" s="72">
        <f>SUM(BF205:BF224)</f>
        <v>85</v>
      </c>
      <c r="BG227" s="73">
        <f>SUM(BG205:BG224)</f>
        <v>17</v>
      </c>
      <c r="BH227" s="63">
        <f>SUM(BH205:BH224)</f>
        <v>2</v>
      </c>
      <c r="BP227" s="141"/>
      <c r="BQ227" s="74" t="s">
        <v>68</v>
      </c>
      <c r="BR227" s="67">
        <v>0</v>
      </c>
      <c r="BS227" s="67">
        <v>0</v>
      </c>
      <c r="BT227" s="67">
        <v>0</v>
      </c>
      <c r="BU227" s="67">
        <v>1</v>
      </c>
      <c r="BV227" s="67">
        <v>0</v>
      </c>
      <c r="BW227" s="67">
        <v>0</v>
      </c>
      <c r="BX227" s="67">
        <v>0</v>
      </c>
      <c r="BY227" s="67">
        <v>0</v>
      </c>
      <c r="BZ227" s="67">
        <v>0</v>
      </c>
      <c r="CA227" s="67">
        <v>0</v>
      </c>
      <c r="CB227" s="67">
        <v>0</v>
      </c>
      <c r="CC227" s="67">
        <v>0</v>
      </c>
      <c r="CD227" s="67">
        <v>0</v>
      </c>
      <c r="CE227" s="67">
        <v>0</v>
      </c>
      <c r="CF227" s="67">
        <v>0</v>
      </c>
      <c r="CG227" s="67">
        <v>0</v>
      </c>
      <c r="CH227" s="68">
        <v>0</v>
      </c>
      <c r="CI227" s="71" t="s">
        <v>0</v>
      </c>
      <c r="CJ227" s="63">
        <f>SUM(CJ205:CJ224)</f>
        <v>17</v>
      </c>
      <c r="CK227" s="61" t="s">
        <v>0</v>
      </c>
      <c r="CL227" s="72">
        <f>SUM(CL205:CL224)</f>
        <v>85</v>
      </c>
      <c r="CM227" s="73">
        <f>SUM(CM205:CM224)</f>
        <v>17</v>
      </c>
      <c r="CN227" s="63">
        <f>SUM(CN205:CN224)</f>
        <v>1</v>
      </c>
      <c r="CV227" s="71" t="s">
        <v>0</v>
      </c>
      <c r="CW227" s="63">
        <f>SUM(CW205:CW224)</f>
        <v>51</v>
      </c>
      <c r="CX227" s="61" t="s">
        <v>0</v>
      </c>
      <c r="CY227" s="72">
        <f>SUM(CY205:CY224)</f>
        <v>255</v>
      </c>
      <c r="CZ227" s="73">
        <f>SUM(CZ205:CZ224)</f>
        <v>51</v>
      </c>
      <c r="DA227" s="63">
        <f>SUM(DA205:DA224)</f>
        <v>5</v>
      </c>
    </row>
    <row r="228" spans="4:111" ht="16.149999999999999" thickBot="1" x14ac:dyDescent="0.55000000000000004">
      <c r="D228" s="141"/>
      <c r="E228" s="82" t="s">
        <v>58</v>
      </c>
      <c r="F228" s="73">
        <f t="shared" ref="F228" si="1018">SUM(F227*-10)</f>
        <v>0</v>
      </c>
      <c r="G228" s="73">
        <f t="shared" ref="G228" si="1019">SUM(G227*-10)</f>
        <v>0</v>
      </c>
      <c r="H228" s="73">
        <f t="shared" ref="H228" si="1020">SUM(H227*-10)</f>
        <v>0</v>
      </c>
      <c r="I228" s="73">
        <f t="shared" ref="I228" si="1021">SUM(I227*-10)</f>
        <v>0</v>
      </c>
      <c r="J228" s="73">
        <f t="shared" ref="J228" si="1022">SUM(J227*-10)</f>
        <v>0</v>
      </c>
      <c r="K228" s="73">
        <f t="shared" ref="K228" si="1023">SUM(K227*-10)</f>
        <v>0</v>
      </c>
      <c r="L228" s="73">
        <f t="shared" ref="L228" si="1024">SUM(L227*-10)</f>
        <v>0</v>
      </c>
      <c r="M228" s="73">
        <f t="shared" ref="M228" si="1025">SUM(M227*-10)</f>
        <v>0</v>
      </c>
      <c r="N228" s="73">
        <f t="shared" ref="N228" si="1026">SUM(N227*-10)</f>
        <v>0</v>
      </c>
      <c r="O228" s="73">
        <f t="shared" ref="O228" si="1027">SUM(O227*-10)</f>
        <v>0</v>
      </c>
      <c r="P228" s="73">
        <f t="shared" ref="P228" si="1028">SUM(P227*-10)</f>
        <v>0</v>
      </c>
      <c r="Q228" s="73">
        <f t="shared" ref="Q228" si="1029">SUM(Q227*-10)</f>
        <v>0</v>
      </c>
      <c r="R228" s="73">
        <f t="shared" ref="R228" si="1030">SUM(R227*-10)</f>
        <v>0</v>
      </c>
      <c r="S228" s="73">
        <f t="shared" ref="S228" si="1031">SUM(S227*-10)</f>
        <v>0</v>
      </c>
      <c r="T228" s="73">
        <f t="shared" ref="T228" si="1032">SUM(T227*-10)</f>
        <v>0</v>
      </c>
      <c r="U228" s="73">
        <f t="shared" ref="U228" si="1033">SUM(U227*-10)</f>
        <v>0</v>
      </c>
      <c r="V228" s="63">
        <f t="shared" ref="V228" si="1034">SUM(V227*-10)</f>
        <v>0</v>
      </c>
      <c r="AJ228" s="141"/>
      <c r="AK228" s="82" t="s">
        <v>58</v>
      </c>
      <c r="AL228" s="73">
        <f t="shared" ref="AL228" si="1035">SUM(AL227*-10)</f>
        <v>0</v>
      </c>
      <c r="AM228" s="73">
        <f t="shared" ref="AM228" si="1036">SUM(AM227*-10)</f>
        <v>0</v>
      </c>
      <c r="AN228" s="73">
        <f t="shared" ref="AN228" si="1037">SUM(AN227*-10)</f>
        <v>0</v>
      </c>
      <c r="AO228" s="73">
        <f t="shared" ref="AO228" si="1038">SUM(AO227*-10)</f>
        <v>-20</v>
      </c>
      <c r="AP228" s="73">
        <f t="shared" ref="AP228" si="1039">SUM(AP227*-10)</f>
        <v>0</v>
      </c>
      <c r="AQ228" s="73">
        <f t="shared" ref="AQ228" si="1040">SUM(AQ227*-10)</f>
        <v>0</v>
      </c>
      <c r="AR228" s="73">
        <f t="shared" ref="AR228" si="1041">SUM(AR227*-10)</f>
        <v>0</v>
      </c>
      <c r="AS228" s="73">
        <f t="shared" ref="AS228" si="1042">SUM(AS227*-10)</f>
        <v>0</v>
      </c>
      <c r="AT228" s="73">
        <f t="shared" ref="AT228" si="1043">SUM(AT227*-10)</f>
        <v>0</v>
      </c>
      <c r="AU228" s="73">
        <f t="shared" ref="AU228" si="1044">SUM(AU227*-10)</f>
        <v>0</v>
      </c>
      <c r="AV228" s="73">
        <f t="shared" ref="AV228" si="1045">SUM(AV227*-10)</f>
        <v>0</v>
      </c>
      <c r="AW228" s="73">
        <f t="shared" ref="AW228" si="1046">SUM(AW227*-10)</f>
        <v>0</v>
      </c>
      <c r="AX228" s="73">
        <f t="shared" ref="AX228" si="1047">SUM(AX227*-10)</f>
        <v>0</v>
      </c>
      <c r="AY228" s="73">
        <f t="shared" ref="AY228" si="1048">SUM(AY227*-10)</f>
        <v>0</v>
      </c>
      <c r="AZ228" s="73">
        <f t="shared" ref="AZ228" si="1049">SUM(AZ227*-10)</f>
        <v>0</v>
      </c>
      <c r="BA228" s="73">
        <f t="shared" ref="BA228" si="1050">SUM(BA227*-10)</f>
        <v>0</v>
      </c>
      <c r="BB228" s="63">
        <f t="shared" ref="BB228" si="1051">SUM(BB227*-10)</f>
        <v>0</v>
      </c>
      <c r="BP228" s="141"/>
      <c r="BQ228" s="82" t="s">
        <v>58</v>
      </c>
      <c r="BR228" s="73">
        <f t="shared" ref="BR228" si="1052">SUM(BR227*-10)</f>
        <v>0</v>
      </c>
      <c r="BS228" s="73">
        <f t="shared" ref="BS228" si="1053">SUM(BS227*-10)</f>
        <v>0</v>
      </c>
      <c r="BT228" s="73">
        <f t="shared" ref="BT228" si="1054">SUM(BT227*-10)</f>
        <v>0</v>
      </c>
      <c r="BU228" s="73">
        <f t="shared" ref="BU228" si="1055">SUM(BU227*-10)</f>
        <v>-10</v>
      </c>
      <c r="BV228" s="73">
        <f t="shared" ref="BV228" si="1056">SUM(BV227*-10)</f>
        <v>0</v>
      </c>
      <c r="BW228" s="73">
        <f t="shared" ref="BW228" si="1057">SUM(BW227*-10)</f>
        <v>0</v>
      </c>
      <c r="BX228" s="73">
        <f t="shared" ref="BX228" si="1058">SUM(BX227*-10)</f>
        <v>0</v>
      </c>
      <c r="BY228" s="73">
        <f t="shared" ref="BY228" si="1059">SUM(BY227*-10)</f>
        <v>0</v>
      </c>
      <c r="BZ228" s="73">
        <f t="shared" ref="BZ228" si="1060">SUM(BZ227*-10)</f>
        <v>0</v>
      </c>
      <c r="CA228" s="73">
        <f t="shared" ref="CA228" si="1061">SUM(CA227*-10)</f>
        <v>0</v>
      </c>
      <c r="CB228" s="73">
        <f t="shared" ref="CB228" si="1062">SUM(CB227*-10)</f>
        <v>0</v>
      </c>
      <c r="CC228" s="73">
        <f t="shared" ref="CC228" si="1063">SUM(CC227*-10)</f>
        <v>0</v>
      </c>
      <c r="CD228" s="73">
        <f t="shared" ref="CD228" si="1064">SUM(CD227*-10)</f>
        <v>0</v>
      </c>
      <c r="CE228" s="73">
        <f t="shared" ref="CE228" si="1065">SUM(CE227*-10)</f>
        <v>0</v>
      </c>
      <c r="CF228" s="73">
        <f t="shared" ref="CF228" si="1066">SUM(CF227*-10)</f>
        <v>0</v>
      </c>
      <c r="CG228" s="73">
        <f t="shared" ref="CG228" si="1067">SUM(CG227*-10)</f>
        <v>0</v>
      </c>
      <c r="CH228" s="63">
        <f t="shared" ref="CH228" si="1068">SUM(CH227*-10)</f>
        <v>0</v>
      </c>
    </row>
    <row r="229" spans="4:111" ht="16.149999999999999" thickBot="1" x14ac:dyDescent="0.55000000000000004">
      <c r="D229" s="141"/>
      <c r="E229" s="74" t="s">
        <v>69</v>
      </c>
      <c r="F229" s="67">
        <f t="shared" ref="F229:V229" si="1069">SUM(F206+F209+F212+F215+F218+F221+F224+(2*F226)+F228)</f>
        <v>51</v>
      </c>
      <c r="G229" s="67">
        <f t="shared" si="1069"/>
        <v>130</v>
      </c>
      <c r="H229" s="67">
        <f t="shared" si="1069"/>
        <v>138</v>
      </c>
      <c r="I229" s="67">
        <f t="shared" si="1069"/>
        <v>169</v>
      </c>
      <c r="J229" s="67">
        <f t="shared" si="1069"/>
        <v>163</v>
      </c>
      <c r="K229" s="67">
        <f t="shared" si="1069"/>
        <v>142</v>
      </c>
      <c r="L229" s="67">
        <f t="shared" si="1069"/>
        <v>158</v>
      </c>
      <c r="M229" s="67">
        <f t="shared" si="1069"/>
        <v>114</v>
      </c>
      <c r="N229" s="67">
        <f t="shared" si="1069"/>
        <v>55</v>
      </c>
      <c r="O229" s="67">
        <f t="shared" si="1069"/>
        <v>145</v>
      </c>
      <c r="P229" s="67">
        <f t="shared" si="1069"/>
        <v>118</v>
      </c>
      <c r="Q229" s="67">
        <f t="shared" si="1069"/>
        <v>121</v>
      </c>
      <c r="R229" s="67">
        <f t="shared" si="1069"/>
        <v>28</v>
      </c>
      <c r="S229" s="67">
        <f t="shared" si="1069"/>
        <v>116</v>
      </c>
      <c r="T229" s="67">
        <f t="shared" si="1069"/>
        <v>198</v>
      </c>
      <c r="U229" s="67">
        <f t="shared" si="1069"/>
        <v>83</v>
      </c>
      <c r="V229" s="68">
        <f t="shared" si="1069"/>
        <v>170</v>
      </c>
      <c r="AJ229" s="141"/>
      <c r="AK229" s="74" t="s">
        <v>69</v>
      </c>
      <c r="AL229" s="67">
        <f t="shared" ref="AL229:BB229" si="1070">SUM(AL206+AL209+AL212+AL215+AL218+AL221+AL224+(2*AL226)+AL228)</f>
        <v>145</v>
      </c>
      <c r="AM229" s="67">
        <f t="shared" si="1070"/>
        <v>32</v>
      </c>
      <c r="AN229" s="67">
        <f t="shared" si="1070"/>
        <v>51</v>
      </c>
      <c r="AO229" s="67">
        <f t="shared" si="1070"/>
        <v>82</v>
      </c>
      <c r="AP229" s="67">
        <f t="shared" si="1070"/>
        <v>97</v>
      </c>
      <c r="AQ229" s="67">
        <f t="shared" si="1070"/>
        <v>127</v>
      </c>
      <c r="AR229" s="67">
        <f t="shared" si="1070"/>
        <v>45</v>
      </c>
      <c r="AS229" s="67">
        <f t="shared" si="1070"/>
        <v>67</v>
      </c>
      <c r="AT229" s="67">
        <f t="shared" si="1070"/>
        <v>29</v>
      </c>
      <c r="AU229" s="67">
        <f t="shared" si="1070"/>
        <v>66</v>
      </c>
      <c r="AV229" s="67">
        <f t="shared" si="1070"/>
        <v>94</v>
      </c>
      <c r="AW229" s="67">
        <f t="shared" si="1070"/>
        <v>76</v>
      </c>
      <c r="AX229" s="67">
        <f t="shared" si="1070"/>
        <v>117</v>
      </c>
      <c r="AY229" s="67">
        <f t="shared" si="1070"/>
        <v>115</v>
      </c>
      <c r="AZ229" s="67">
        <f t="shared" si="1070"/>
        <v>-8</v>
      </c>
      <c r="BA229" s="67">
        <f t="shared" si="1070"/>
        <v>98</v>
      </c>
      <c r="BB229" s="68">
        <f t="shared" si="1070"/>
        <v>48</v>
      </c>
      <c r="BP229" s="141"/>
      <c r="BQ229" s="74" t="s">
        <v>69</v>
      </c>
      <c r="BR229" s="67">
        <f t="shared" ref="BR229:CH229" si="1071">SUM(BR206+BR209+BR212+BR215+BR218+BR221+BR224+(2*BR226)+BR228)</f>
        <v>170</v>
      </c>
      <c r="BS229" s="67">
        <f t="shared" si="1071"/>
        <v>129</v>
      </c>
      <c r="BT229" s="67">
        <f t="shared" si="1071"/>
        <v>74</v>
      </c>
      <c r="BU229" s="67">
        <f t="shared" si="1071"/>
        <v>215</v>
      </c>
      <c r="BV229" s="67">
        <f t="shared" si="1071"/>
        <v>128</v>
      </c>
      <c r="BW229" s="67">
        <f t="shared" si="1071"/>
        <v>179</v>
      </c>
      <c r="BX229" s="67">
        <f t="shared" si="1071"/>
        <v>147</v>
      </c>
      <c r="BY229" s="67">
        <f t="shared" si="1071"/>
        <v>244</v>
      </c>
      <c r="BZ229" s="67">
        <f t="shared" si="1071"/>
        <v>107</v>
      </c>
      <c r="CA229" s="67">
        <f t="shared" si="1071"/>
        <v>84</v>
      </c>
      <c r="CB229" s="67">
        <f t="shared" si="1071"/>
        <v>211</v>
      </c>
      <c r="CC229" s="67">
        <f t="shared" si="1071"/>
        <v>98</v>
      </c>
      <c r="CD229" s="67">
        <f t="shared" si="1071"/>
        <v>186</v>
      </c>
      <c r="CE229" s="67">
        <f t="shared" si="1071"/>
        <v>159</v>
      </c>
      <c r="CF229" s="67">
        <f t="shared" si="1071"/>
        <v>209</v>
      </c>
      <c r="CG229" s="67">
        <f t="shared" si="1071"/>
        <v>205</v>
      </c>
      <c r="CH229" s="68">
        <f t="shared" si="1071"/>
        <v>173</v>
      </c>
      <c r="CI229" s="64" t="s">
        <v>54</v>
      </c>
      <c r="CJ229" s="27" t="str">
        <f>$D$2</f>
        <v>Austria</v>
      </c>
      <c r="CK229" s="80" t="str">
        <f>$D$3</f>
        <v>Styria</v>
      </c>
      <c r="CL229" s="80" t="str">
        <f>$D$4</f>
        <v>Hungary</v>
      </c>
      <c r="CM229" s="80" t="str">
        <f>$D$5</f>
        <v>Great Britain</v>
      </c>
      <c r="CN229" s="80" t="str">
        <f>$D$6</f>
        <v>70th Anniversary</v>
      </c>
      <c r="CO229" s="80" t="str">
        <f>$D$7</f>
        <v>Spain</v>
      </c>
      <c r="CP229" s="80" t="str">
        <f>$D$8</f>
        <v>Belgium</v>
      </c>
      <c r="CQ229" s="80" t="str">
        <f>$D$9</f>
        <v>Monza</v>
      </c>
      <c r="CR229" s="80" t="str">
        <f>$D$10</f>
        <v>Tuscany</v>
      </c>
      <c r="CS229" s="80" t="str">
        <f>$D$11</f>
        <v>Russia</v>
      </c>
      <c r="CT229" s="80" t="str">
        <f>$D$12</f>
        <v>Eifel</v>
      </c>
      <c r="CU229" s="80" t="str">
        <f>$D$13</f>
        <v>Portugal</v>
      </c>
      <c r="CV229" s="80" t="str">
        <f>$D$14</f>
        <v>Romagna</v>
      </c>
      <c r="CW229" s="80" t="str">
        <f>$D$15</f>
        <v>Turkey</v>
      </c>
      <c r="CX229" s="80" t="str">
        <f>$D$16</f>
        <v>Bahrain</v>
      </c>
      <c r="CY229" s="80" t="str">
        <f>$D$17</f>
        <v>Sakhir</v>
      </c>
      <c r="CZ229" s="74" t="str">
        <f>$D$18</f>
        <v>Abu Dhabi</v>
      </c>
    </row>
    <row r="230" spans="4:111" ht="16.149999999999999" thickBot="1" x14ac:dyDescent="0.55000000000000004">
      <c r="D230" s="142"/>
      <c r="E230" s="82" t="s">
        <v>70</v>
      </c>
      <c r="F230" s="73">
        <f>F229</f>
        <v>51</v>
      </c>
      <c r="G230" s="73">
        <f>SUM(F230+G229)</f>
        <v>181</v>
      </c>
      <c r="H230" s="73">
        <f t="shared" ref="H230" si="1072">SUM(G230+H229)</f>
        <v>319</v>
      </c>
      <c r="I230" s="73">
        <f t="shared" ref="I230" si="1073">SUM(H230+I229)</f>
        <v>488</v>
      </c>
      <c r="J230" s="73">
        <f t="shared" ref="J230" si="1074">SUM(I230+J229)</f>
        <v>651</v>
      </c>
      <c r="K230" s="73">
        <f t="shared" ref="K230" si="1075">SUM(J230+K229)</f>
        <v>793</v>
      </c>
      <c r="L230" s="73">
        <f t="shared" ref="L230" si="1076">SUM(K230+L229)</f>
        <v>951</v>
      </c>
      <c r="M230" s="73">
        <f t="shared" ref="M230" si="1077">SUM(L230+M229)</f>
        <v>1065</v>
      </c>
      <c r="N230" s="73">
        <f t="shared" ref="N230" si="1078">SUM(M230+N229)</f>
        <v>1120</v>
      </c>
      <c r="O230" s="73">
        <f t="shared" ref="O230" si="1079">SUM(N230+O229)</f>
        <v>1265</v>
      </c>
      <c r="P230" s="73">
        <f t="shared" ref="P230" si="1080">SUM(O230+P229)</f>
        <v>1383</v>
      </c>
      <c r="Q230" s="73">
        <f t="shared" ref="Q230" si="1081">SUM(P230+Q229)</f>
        <v>1504</v>
      </c>
      <c r="R230" s="73">
        <f t="shared" ref="R230" si="1082">SUM(Q230+R229)</f>
        <v>1532</v>
      </c>
      <c r="S230" s="73">
        <f t="shared" ref="S230" si="1083">SUM(R230+S229)</f>
        <v>1648</v>
      </c>
      <c r="T230" s="73">
        <f t="shared" ref="T230" si="1084">SUM(S230+T229)</f>
        <v>1846</v>
      </c>
      <c r="U230" s="73">
        <f t="shared" ref="U230" si="1085">SUM(T230+U229)</f>
        <v>1929</v>
      </c>
      <c r="V230" s="63">
        <f t="shared" ref="V230" si="1086">SUM(U230+V229)</f>
        <v>2099</v>
      </c>
      <c r="AJ230" s="142"/>
      <c r="AK230" s="82" t="s">
        <v>70</v>
      </c>
      <c r="AL230" s="73">
        <f>AL229</f>
        <v>145</v>
      </c>
      <c r="AM230" s="73">
        <f>SUM(AL230+AM229)</f>
        <v>177</v>
      </c>
      <c r="AN230" s="73">
        <f t="shared" ref="AN230" si="1087">SUM(AM230+AN229)</f>
        <v>228</v>
      </c>
      <c r="AO230" s="73">
        <f t="shared" ref="AO230" si="1088">SUM(AN230+AO229)</f>
        <v>310</v>
      </c>
      <c r="AP230" s="73">
        <f t="shared" ref="AP230" si="1089">SUM(AO230+AP229)</f>
        <v>407</v>
      </c>
      <c r="AQ230" s="73">
        <f t="shared" ref="AQ230" si="1090">SUM(AP230+AQ229)</f>
        <v>534</v>
      </c>
      <c r="AR230" s="73">
        <f t="shared" ref="AR230" si="1091">SUM(AQ230+AR229)</f>
        <v>579</v>
      </c>
      <c r="AS230" s="73">
        <f t="shared" ref="AS230" si="1092">SUM(AR230+AS229)</f>
        <v>646</v>
      </c>
      <c r="AT230" s="73">
        <f t="shared" ref="AT230" si="1093">SUM(AS230+AT229)</f>
        <v>675</v>
      </c>
      <c r="AU230" s="73">
        <f t="shared" ref="AU230" si="1094">SUM(AT230+AU229)</f>
        <v>741</v>
      </c>
      <c r="AV230" s="73">
        <f t="shared" ref="AV230" si="1095">SUM(AU230+AV229)</f>
        <v>835</v>
      </c>
      <c r="AW230" s="73">
        <f t="shared" ref="AW230" si="1096">SUM(AV230+AW229)</f>
        <v>911</v>
      </c>
      <c r="AX230" s="73">
        <f t="shared" ref="AX230" si="1097">SUM(AW230+AX229)</f>
        <v>1028</v>
      </c>
      <c r="AY230" s="73">
        <f t="shared" ref="AY230" si="1098">SUM(AX230+AY229)</f>
        <v>1143</v>
      </c>
      <c r="AZ230" s="73">
        <f t="shared" ref="AZ230" si="1099">SUM(AY230+AZ229)</f>
        <v>1135</v>
      </c>
      <c r="BA230" s="73">
        <f t="shared" ref="BA230" si="1100">SUM(AZ230+BA229)</f>
        <v>1233</v>
      </c>
      <c r="BB230" s="63">
        <f t="shared" ref="BB230" si="1101">SUM(BA230+BB229)</f>
        <v>1281</v>
      </c>
      <c r="BP230" s="142"/>
      <c r="BQ230" s="82" t="s">
        <v>70</v>
      </c>
      <c r="BR230" s="73">
        <f>BR229</f>
        <v>170</v>
      </c>
      <c r="BS230" s="73">
        <f>SUM(BR230+BS229)</f>
        <v>299</v>
      </c>
      <c r="BT230" s="73">
        <f t="shared" ref="BT230" si="1102">SUM(BS230+BT229)</f>
        <v>373</v>
      </c>
      <c r="BU230" s="73">
        <f t="shared" ref="BU230" si="1103">SUM(BT230+BU229)</f>
        <v>588</v>
      </c>
      <c r="BV230" s="73">
        <f t="shared" ref="BV230" si="1104">SUM(BU230+BV229)</f>
        <v>716</v>
      </c>
      <c r="BW230" s="73">
        <f t="shared" ref="BW230" si="1105">SUM(BV230+BW229)</f>
        <v>895</v>
      </c>
      <c r="BX230" s="73">
        <f t="shared" ref="BX230" si="1106">SUM(BW230+BX229)</f>
        <v>1042</v>
      </c>
      <c r="BY230" s="73">
        <f t="shared" ref="BY230" si="1107">SUM(BX230+BY229)</f>
        <v>1286</v>
      </c>
      <c r="BZ230" s="73">
        <f t="shared" ref="BZ230" si="1108">SUM(BY230+BZ229)</f>
        <v>1393</v>
      </c>
      <c r="CA230" s="73">
        <f t="shared" ref="CA230" si="1109">SUM(BZ230+CA229)</f>
        <v>1477</v>
      </c>
      <c r="CB230" s="73">
        <f t="shared" ref="CB230" si="1110">SUM(CA230+CB229)</f>
        <v>1688</v>
      </c>
      <c r="CC230" s="73">
        <f t="shared" ref="CC230" si="1111">SUM(CB230+CC229)</f>
        <v>1786</v>
      </c>
      <c r="CD230" s="73">
        <f t="shared" ref="CD230" si="1112">SUM(CC230+CD229)</f>
        <v>1972</v>
      </c>
      <c r="CE230" s="73">
        <f t="shared" ref="CE230" si="1113">SUM(CD230+CE229)</f>
        <v>2131</v>
      </c>
      <c r="CF230" s="73">
        <f t="shared" ref="CF230" si="1114">SUM(CE230+CF229)</f>
        <v>2340</v>
      </c>
      <c r="CG230" s="73">
        <f t="shared" ref="CG230" si="1115">SUM(CF230+CG229)</f>
        <v>2545</v>
      </c>
      <c r="CH230" s="63">
        <f t="shared" ref="CH230" si="1116">SUM(CG230+CH229)</f>
        <v>2718</v>
      </c>
      <c r="CI230" s="108" t="str">
        <f>$D205</f>
        <v>Jake Male</v>
      </c>
      <c r="CJ230" s="106" t="s">
        <v>85</v>
      </c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8"/>
    </row>
    <row r="231" spans="4:111" ht="16.149999999999999" thickBot="1" x14ac:dyDescent="0.55000000000000004">
      <c r="D231" s="142"/>
      <c r="E231" s="74" t="s">
        <v>71</v>
      </c>
      <c r="F231" s="67">
        <f>SUM(F229/6)</f>
        <v>8.5</v>
      </c>
      <c r="G231" s="67">
        <f t="shared" ref="G231:V231" si="1117">SUM(G229/6)</f>
        <v>21.666666666666668</v>
      </c>
      <c r="H231" s="67">
        <f t="shared" si="1117"/>
        <v>23</v>
      </c>
      <c r="I231" s="67">
        <f t="shared" si="1117"/>
        <v>28.166666666666668</v>
      </c>
      <c r="J231" s="67">
        <f t="shared" si="1117"/>
        <v>27.166666666666668</v>
      </c>
      <c r="K231" s="67">
        <f t="shared" si="1117"/>
        <v>23.666666666666668</v>
      </c>
      <c r="L231" s="67">
        <f t="shared" si="1117"/>
        <v>26.333333333333332</v>
      </c>
      <c r="M231" s="67">
        <f t="shared" si="1117"/>
        <v>19</v>
      </c>
      <c r="N231" s="67">
        <f t="shared" si="1117"/>
        <v>9.1666666666666661</v>
      </c>
      <c r="O231" s="67">
        <f t="shared" si="1117"/>
        <v>24.166666666666668</v>
      </c>
      <c r="P231" s="67">
        <f t="shared" si="1117"/>
        <v>19.666666666666668</v>
      </c>
      <c r="Q231" s="67">
        <f t="shared" si="1117"/>
        <v>20.166666666666668</v>
      </c>
      <c r="R231" s="67">
        <f t="shared" si="1117"/>
        <v>4.666666666666667</v>
      </c>
      <c r="S231" s="67">
        <f t="shared" si="1117"/>
        <v>19.333333333333332</v>
      </c>
      <c r="T231" s="67">
        <f t="shared" si="1117"/>
        <v>33</v>
      </c>
      <c r="U231" s="67">
        <f t="shared" si="1117"/>
        <v>13.833333333333334</v>
      </c>
      <c r="V231" s="68">
        <f t="shared" si="1117"/>
        <v>28.333333333333332</v>
      </c>
      <c r="AJ231" s="142"/>
      <c r="AK231" s="74" t="s">
        <v>71</v>
      </c>
      <c r="AL231" s="67">
        <f>SUM(AL229/6)</f>
        <v>24.166666666666668</v>
      </c>
      <c r="AM231" s="67">
        <f t="shared" ref="AM231:BB231" si="1118">SUM(AM229/6)</f>
        <v>5.333333333333333</v>
      </c>
      <c r="AN231" s="67">
        <f t="shared" si="1118"/>
        <v>8.5</v>
      </c>
      <c r="AO231" s="67">
        <f t="shared" si="1118"/>
        <v>13.666666666666666</v>
      </c>
      <c r="AP231" s="67">
        <f t="shared" si="1118"/>
        <v>16.166666666666668</v>
      </c>
      <c r="AQ231" s="67">
        <f t="shared" si="1118"/>
        <v>21.166666666666668</v>
      </c>
      <c r="AR231" s="67">
        <f t="shared" si="1118"/>
        <v>7.5</v>
      </c>
      <c r="AS231" s="67">
        <f t="shared" si="1118"/>
        <v>11.166666666666666</v>
      </c>
      <c r="AT231" s="67">
        <f t="shared" si="1118"/>
        <v>4.833333333333333</v>
      </c>
      <c r="AU231" s="67">
        <f t="shared" si="1118"/>
        <v>11</v>
      </c>
      <c r="AV231" s="67">
        <f t="shared" si="1118"/>
        <v>15.666666666666666</v>
      </c>
      <c r="AW231" s="67">
        <f t="shared" si="1118"/>
        <v>12.666666666666666</v>
      </c>
      <c r="AX231" s="67">
        <f t="shared" si="1118"/>
        <v>19.5</v>
      </c>
      <c r="AY231" s="67">
        <f t="shared" si="1118"/>
        <v>19.166666666666668</v>
      </c>
      <c r="AZ231" s="67">
        <f t="shared" si="1118"/>
        <v>-1.3333333333333333</v>
      </c>
      <c r="BA231" s="67">
        <f t="shared" si="1118"/>
        <v>16.333333333333332</v>
      </c>
      <c r="BB231" s="68">
        <f t="shared" si="1118"/>
        <v>8</v>
      </c>
      <c r="BP231" s="142"/>
      <c r="BQ231" s="74" t="s">
        <v>71</v>
      </c>
      <c r="BR231" s="67">
        <f>SUM(BR229/6)</f>
        <v>28.333333333333332</v>
      </c>
      <c r="BS231" s="67">
        <f t="shared" ref="BS231:CH231" si="1119">SUM(BS229/6)</f>
        <v>21.5</v>
      </c>
      <c r="BT231" s="67">
        <f t="shared" si="1119"/>
        <v>12.333333333333334</v>
      </c>
      <c r="BU231" s="67">
        <f t="shared" si="1119"/>
        <v>35.833333333333336</v>
      </c>
      <c r="BV231" s="67">
        <f t="shared" si="1119"/>
        <v>21.333333333333332</v>
      </c>
      <c r="BW231" s="67">
        <f t="shared" si="1119"/>
        <v>29.833333333333332</v>
      </c>
      <c r="BX231" s="67">
        <f t="shared" si="1119"/>
        <v>24.5</v>
      </c>
      <c r="BY231" s="67">
        <f t="shared" si="1119"/>
        <v>40.666666666666664</v>
      </c>
      <c r="BZ231" s="67">
        <f t="shared" si="1119"/>
        <v>17.833333333333332</v>
      </c>
      <c r="CA231" s="67">
        <f t="shared" si="1119"/>
        <v>14</v>
      </c>
      <c r="CB231" s="67">
        <f t="shared" si="1119"/>
        <v>35.166666666666664</v>
      </c>
      <c r="CC231" s="67">
        <f t="shared" si="1119"/>
        <v>16.333333333333332</v>
      </c>
      <c r="CD231" s="67">
        <f t="shared" si="1119"/>
        <v>31</v>
      </c>
      <c r="CE231" s="67">
        <f t="shared" si="1119"/>
        <v>26.5</v>
      </c>
      <c r="CF231" s="67">
        <f t="shared" si="1119"/>
        <v>34.833333333333336</v>
      </c>
      <c r="CG231" s="67">
        <f t="shared" si="1119"/>
        <v>34.166666666666664</v>
      </c>
      <c r="CH231" s="68">
        <f t="shared" si="1119"/>
        <v>28.833333333333332</v>
      </c>
      <c r="CI231" s="109" t="s">
        <v>126</v>
      </c>
      <c r="CJ231" s="72">
        <f>AVERAGE(CJ233,CJ235,CJ237)</f>
        <v>122</v>
      </c>
      <c r="CK231" s="73">
        <f t="shared" ref="CK231:CZ231" si="1120">AVERAGE(CK233,CK235,CK237)</f>
        <v>219</v>
      </c>
      <c r="CL231" s="73">
        <f t="shared" si="1120"/>
        <v>306.66666666666669</v>
      </c>
      <c r="CM231" s="73">
        <f t="shared" si="1120"/>
        <v>462</v>
      </c>
      <c r="CN231" s="73">
        <f t="shared" si="1120"/>
        <v>591.33333333333337</v>
      </c>
      <c r="CO231" s="73">
        <f t="shared" si="1120"/>
        <v>740.66666666666663</v>
      </c>
      <c r="CP231" s="73">
        <f t="shared" si="1120"/>
        <v>857.33333333333337</v>
      </c>
      <c r="CQ231" s="73">
        <f t="shared" si="1120"/>
        <v>999</v>
      </c>
      <c r="CR231" s="73">
        <f t="shared" si="1120"/>
        <v>1062.6666666666667</v>
      </c>
      <c r="CS231" s="73">
        <f t="shared" si="1120"/>
        <v>1161</v>
      </c>
      <c r="CT231" s="73">
        <f t="shared" si="1120"/>
        <v>1302</v>
      </c>
      <c r="CU231" s="73">
        <f t="shared" si="1120"/>
        <v>1400.3333333333333</v>
      </c>
      <c r="CV231" s="73">
        <f t="shared" si="1120"/>
        <v>1510.6666666666667</v>
      </c>
      <c r="CW231" s="73">
        <f t="shared" si="1120"/>
        <v>1640.6666666666667</v>
      </c>
      <c r="CX231" s="73">
        <f t="shared" si="1120"/>
        <v>1773.6666666666667</v>
      </c>
      <c r="CY231" s="73">
        <f t="shared" si="1120"/>
        <v>1902.3333333333333</v>
      </c>
      <c r="CZ231" s="63">
        <f t="shared" si="1120"/>
        <v>2032.6666666666667</v>
      </c>
    </row>
    <row r="232" spans="4:111" ht="15.75" x14ac:dyDescent="0.5">
      <c r="D232" s="142"/>
      <c r="E232" s="81" t="s">
        <v>72</v>
      </c>
      <c r="F232" s="26">
        <f>SUM(F230/1)</f>
        <v>51</v>
      </c>
      <c r="G232" s="26">
        <f>SUM(G230/2)</f>
        <v>90.5</v>
      </c>
      <c r="H232" s="26">
        <f>SUM(H230/3)</f>
        <v>106.33333333333333</v>
      </c>
      <c r="I232" s="26">
        <f>SUM(I230/4)</f>
        <v>122</v>
      </c>
      <c r="J232" s="26">
        <f>SUM(J230/5)</f>
        <v>130.19999999999999</v>
      </c>
      <c r="K232" s="26">
        <f>SUM(K230/6)</f>
        <v>132.16666666666666</v>
      </c>
      <c r="L232" s="26">
        <f>SUM(L230/7)</f>
        <v>135.85714285714286</v>
      </c>
      <c r="M232" s="26">
        <f>SUM(M230/8)</f>
        <v>133.125</v>
      </c>
      <c r="N232" s="26">
        <f>SUM(N230/9)</f>
        <v>124.44444444444444</v>
      </c>
      <c r="O232" s="26">
        <f>SUM(O230/10)</f>
        <v>126.5</v>
      </c>
      <c r="P232" s="26">
        <f>SUM(P230/11)</f>
        <v>125.72727272727273</v>
      </c>
      <c r="Q232" s="26">
        <f>SUM(Q230/12)</f>
        <v>125.33333333333333</v>
      </c>
      <c r="R232" s="26">
        <f>SUM(R230/13)</f>
        <v>117.84615384615384</v>
      </c>
      <c r="S232" s="26">
        <f>SUM(S230/14)</f>
        <v>117.71428571428571</v>
      </c>
      <c r="T232" s="26">
        <f>SUM(T230/15)</f>
        <v>123.06666666666666</v>
      </c>
      <c r="U232" s="26">
        <f>SUM(U230/16)</f>
        <v>120.5625</v>
      </c>
      <c r="V232" s="29">
        <f>SUM(V230/17)</f>
        <v>123.47058823529412</v>
      </c>
      <c r="AJ232" s="142"/>
      <c r="AK232" s="81" t="s">
        <v>72</v>
      </c>
      <c r="AL232" s="26">
        <f>SUM(AL230/1)</f>
        <v>145</v>
      </c>
      <c r="AM232" s="26">
        <f>SUM(AM230/2)</f>
        <v>88.5</v>
      </c>
      <c r="AN232" s="26">
        <f>SUM(AN230/3)</f>
        <v>76</v>
      </c>
      <c r="AO232" s="26">
        <f>SUM(AO230/4)</f>
        <v>77.5</v>
      </c>
      <c r="AP232" s="26">
        <f>SUM(AP230/5)</f>
        <v>81.400000000000006</v>
      </c>
      <c r="AQ232" s="26">
        <f>SUM(AQ230/6)</f>
        <v>89</v>
      </c>
      <c r="AR232" s="26">
        <f>SUM(AR230/7)</f>
        <v>82.714285714285708</v>
      </c>
      <c r="AS232" s="26">
        <f>SUM(AS230/8)</f>
        <v>80.75</v>
      </c>
      <c r="AT232" s="26">
        <f>SUM(AT230/9)</f>
        <v>75</v>
      </c>
      <c r="AU232" s="26">
        <f>SUM(AU230/10)</f>
        <v>74.099999999999994</v>
      </c>
      <c r="AV232" s="26">
        <f>SUM(AV230/11)</f>
        <v>75.909090909090907</v>
      </c>
      <c r="AW232" s="26">
        <f>SUM(AW230/12)</f>
        <v>75.916666666666671</v>
      </c>
      <c r="AX232" s="26">
        <f>SUM(AX230/13)</f>
        <v>79.07692307692308</v>
      </c>
      <c r="AY232" s="26">
        <f>SUM(AY230/14)</f>
        <v>81.642857142857139</v>
      </c>
      <c r="AZ232" s="26">
        <f>SUM(AZ230/15)</f>
        <v>75.666666666666671</v>
      </c>
      <c r="BA232" s="26">
        <f>SUM(BA230/16)</f>
        <v>77.0625</v>
      </c>
      <c r="BB232" s="29">
        <f>SUM(BB230/17)</f>
        <v>75.352941176470594</v>
      </c>
      <c r="BP232" s="142"/>
      <c r="BQ232" s="81" t="s">
        <v>72</v>
      </c>
      <c r="BR232" s="26">
        <f>SUM(BR230/1)</f>
        <v>170</v>
      </c>
      <c r="BS232" s="26">
        <f>SUM(BS230/2)</f>
        <v>149.5</v>
      </c>
      <c r="BT232" s="26">
        <f>SUM(BT230/3)</f>
        <v>124.33333333333333</v>
      </c>
      <c r="BU232" s="26">
        <f>SUM(BU230/4)</f>
        <v>147</v>
      </c>
      <c r="BV232" s="26">
        <f>SUM(BV230/5)</f>
        <v>143.19999999999999</v>
      </c>
      <c r="BW232" s="26">
        <f>SUM(BW230/6)</f>
        <v>149.16666666666666</v>
      </c>
      <c r="BX232" s="26">
        <f>SUM(BX230/7)</f>
        <v>148.85714285714286</v>
      </c>
      <c r="BY232" s="26">
        <f>SUM(BY230/8)</f>
        <v>160.75</v>
      </c>
      <c r="BZ232" s="26">
        <f>SUM(BZ230/9)</f>
        <v>154.77777777777777</v>
      </c>
      <c r="CA232" s="26">
        <f>SUM(CA230/10)</f>
        <v>147.69999999999999</v>
      </c>
      <c r="CB232" s="26">
        <f>SUM(CB230/11)</f>
        <v>153.45454545454547</v>
      </c>
      <c r="CC232" s="26">
        <f>SUM(CC230/12)</f>
        <v>148.83333333333334</v>
      </c>
      <c r="CD232" s="26">
        <f>SUM(CD230/13)</f>
        <v>151.69230769230768</v>
      </c>
      <c r="CE232" s="26">
        <f>SUM(CE230/14)</f>
        <v>152.21428571428572</v>
      </c>
      <c r="CF232" s="26">
        <f>SUM(CF230/15)</f>
        <v>156</v>
      </c>
      <c r="CG232" s="26">
        <f>SUM(CG230/16)</f>
        <v>159.0625</v>
      </c>
      <c r="CH232" s="29">
        <f>SUM(CH230/17)</f>
        <v>159.88235294117646</v>
      </c>
      <c r="CI232" s="92" t="s">
        <v>57</v>
      </c>
      <c r="CJ232" s="110" t="s">
        <v>80</v>
      </c>
      <c r="CK232" s="76"/>
      <c r="CL232" s="76"/>
      <c r="CM232" s="76"/>
      <c r="CN232" s="76"/>
      <c r="CO232" s="76"/>
      <c r="CP232" s="76"/>
      <c r="CQ232" s="76"/>
      <c r="CR232" s="76"/>
      <c r="CS232" s="76"/>
      <c r="CT232" s="76"/>
      <c r="CU232" s="76"/>
      <c r="CV232" s="76"/>
      <c r="CW232" s="76"/>
      <c r="CX232" s="76"/>
      <c r="CY232" s="76"/>
      <c r="CZ232" s="29"/>
    </row>
    <row r="233" spans="4:111" ht="16.149999999999999" thickBot="1" x14ac:dyDescent="0.55000000000000004">
      <c r="D233" s="142"/>
      <c r="E233" s="82" t="s">
        <v>73</v>
      </c>
      <c r="F233" s="73">
        <f t="shared" ref="F233:V233" si="1121">SUM(F206,F209,F212,F215,F218, F224,F226)/5</f>
        <v>8</v>
      </c>
      <c r="G233" s="73">
        <f t="shared" si="1121"/>
        <v>16</v>
      </c>
      <c r="H233" s="73">
        <f t="shared" si="1121"/>
        <v>15.8</v>
      </c>
      <c r="I233" s="73">
        <f t="shared" si="1121"/>
        <v>20.8</v>
      </c>
      <c r="J233" s="73">
        <f t="shared" si="1121"/>
        <v>19.399999999999999</v>
      </c>
      <c r="K233" s="73">
        <f t="shared" si="1121"/>
        <v>20.2</v>
      </c>
      <c r="L233" s="73">
        <f t="shared" si="1121"/>
        <v>20</v>
      </c>
      <c r="M233" s="73">
        <f t="shared" si="1121"/>
        <v>21.8</v>
      </c>
      <c r="N233" s="73">
        <f t="shared" si="1121"/>
        <v>3.2</v>
      </c>
      <c r="O233" s="73">
        <f t="shared" si="1121"/>
        <v>18.600000000000001</v>
      </c>
      <c r="P233" s="73">
        <f t="shared" si="1121"/>
        <v>15.4</v>
      </c>
      <c r="Q233" s="73">
        <f t="shared" si="1121"/>
        <v>19</v>
      </c>
      <c r="R233" s="73">
        <f t="shared" si="1121"/>
        <v>2.6</v>
      </c>
      <c r="S233" s="73">
        <f t="shared" si="1121"/>
        <v>18.399999999999999</v>
      </c>
      <c r="T233" s="73">
        <f t="shared" si="1121"/>
        <v>27.6</v>
      </c>
      <c r="U233" s="73">
        <f t="shared" si="1121"/>
        <v>10.199999999999999</v>
      </c>
      <c r="V233" s="63">
        <f t="shared" si="1121"/>
        <v>21.4</v>
      </c>
      <c r="AJ233" s="142"/>
      <c r="AK233" s="82" t="s">
        <v>73</v>
      </c>
      <c r="AL233" s="73">
        <f t="shared" ref="AL233:BB233" si="1122">SUM(AL206,AL209,AL212,AL215,AL218, AL224,AL226)/5</f>
        <v>20.6</v>
      </c>
      <c r="AM233" s="73">
        <f t="shared" si="1122"/>
        <v>5.2</v>
      </c>
      <c r="AN233" s="73">
        <f t="shared" si="1122"/>
        <v>7.2</v>
      </c>
      <c r="AO233" s="73">
        <f t="shared" si="1122"/>
        <v>12.4</v>
      </c>
      <c r="AP233" s="73">
        <f t="shared" si="1122"/>
        <v>13.6</v>
      </c>
      <c r="AQ233" s="73">
        <f t="shared" si="1122"/>
        <v>21</v>
      </c>
      <c r="AR233" s="73">
        <f t="shared" si="1122"/>
        <v>7.6</v>
      </c>
      <c r="AS233" s="73">
        <f t="shared" si="1122"/>
        <v>12.8</v>
      </c>
      <c r="AT233" s="73">
        <f t="shared" si="1122"/>
        <v>1.8</v>
      </c>
      <c r="AU233" s="73">
        <f t="shared" si="1122"/>
        <v>6</v>
      </c>
      <c r="AV233" s="73">
        <f t="shared" si="1122"/>
        <v>16</v>
      </c>
      <c r="AW233" s="73">
        <f t="shared" si="1122"/>
        <v>7.8</v>
      </c>
      <c r="AX233" s="73">
        <f t="shared" si="1122"/>
        <v>17.600000000000001</v>
      </c>
      <c r="AY233" s="73">
        <f t="shared" si="1122"/>
        <v>12.4</v>
      </c>
      <c r="AZ233" s="73">
        <f t="shared" si="1122"/>
        <v>-3.4</v>
      </c>
      <c r="BA233" s="73">
        <f t="shared" si="1122"/>
        <v>16.600000000000001</v>
      </c>
      <c r="BB233" s="63">
        <f t="shared" si="1122"/>
        <v>8.1999999999999993</v>
      </c>
      <c r="BP233" s="142"/>
      <c r="BQ233" s="82" t="s">
        <v>73</v>
      </c>
      <c r="BR233" s="73">
        <f t="shared" ref="BR233:CH233" si="1123">SUM(BR206,BR209,BR212,BR215,BR218, BR224,BR226)/5</f>
        <v>24.2</v>
      </c>
      <c r="BS233" s="73">
        <f t="shared" si="1123"/>
        <v>19.600000000000001</v>
      </c>
      <c r="BT233" s="73">
        <f t="shared" si="1123"/>
        <v>12.8</v>
      </c>
      <c r="BU233" s="73">
        <f t="shared" si="1123"/>
        <v>32.6</v>
      </c>
      <c r="BV233" s="73">
        <f t="shared" si="1123"/>
        <v>23.4</v>
      </c>
      <c r="BW233" s="73">
        <f t="shared" si="1123"/>
        <v>31.4</v>
      </c>
      <c r="BX233" s="73">
        <f t="shared" si="1123"/>
        <v>24.6</v>
      </c>
      <c r="BY233" s="73">
        <f t="shared" si="1123"/>
        <v>36.4</v>
      </c>
      <c r="BZ233" s="73">
        <f t="shared" si="1123"/>
        <v>16.2</v>
      </c>
      <c r="CA233" s="73">
        <f t="shared" si="1123"/>
        <v>15.8</v>
      </c>
      <c r="CB233" s="73">
        <f t="shared" si="1123"/>
        <v>36</v>
      </c>
      <c r="CC233" s="73">
        <f t="shared" si="1123"/>
        <v>15.6</v>
      </c>
      <c r="CD233" s="73">
        <f t="shared" si="1123"/>
        <v>31.4</v>
      </c>
      <c r="CE233" s="73">
        <f t="shared" si="1123"/>
        <v>23.8</v>
      </c>
      <c r="CF233" s="73">
        <f t="shared" si="1123"/>
        <v>29.6</v>
      </c>
      <c r="CG233" s="73">
        <f t="shared" si="1123"/>
        <v>32.799999999999997</v>
      </c>
      <c r="CH233" s="63">
        <f t="shared" si="1123"/>
        <v>27.4</v>
      </c>
      <c r="CI233" s="94" t="str">
        <f>$D207</f>
        <v>Red Alpha Rosso Honda F1</v>
      </c>
      <c r="CJ233" s="72">
        <f>F230</f>
        <v>51</v>
      </c>
      <c r="CK233" s="73">
        <f t="shared" ref="CK233" si="1124">G230</f>
        <v>181</v>
      </c>
      <c r="CL233" s="73">
        <f t="shared" ref="CL233" si="1125">H230</f>
        <v>319</v>
      </c>
      <c r="CM233" s="73">
        <f t="shared" ref="CM233" si="1126">I230</f>
        <v>488</v>
      </c>
      <c r="CN233" s="73">
        <f t="shared" ref="CN233" si="1127">J230</f>
        <v>651</v>
      </c>
      <c r="CO233" s="73">
        <f t="shared" ref="CO233" si="1128">K230</f>
        <v>793</v>
      </c>
      <c r="CP233" s="73">
        <f t="shared" ref="CP233" si="1129">L230</f>
        <v>951</v>
      </c>
      <c r="CQ233" s="73">
        <f t="shared" ref="CQ233" si="1130">M230</f>
        <v>1065</v>
      </c>
      <c r="CR233" s="73">
        <f t="shared" ref="CR233" si="1131">N230</f>
        <v>1120</v>
      </c>
      <c r="CS233" s="73">
        <f t="shared" ref="CS233" si="1132">O230</f>
        <v>1265</v>
      </c>
      <c r="CT233" s="73">
        <f t="shared" ref="CT233" si="1133">P230</f>
        <v>1383</v>
      </c>
      <c r="CU233" s="73">
        <f t="shared" ref="CU233" si="1134">Q230</f>
        <v>1504</v>
      </c>
      <c r="CV233" s="73">
        <f t="shared" ref="CV233" si="1135">R230</f>
        <v>1532</v>
      </c>
      <c r="CW233" s="73">
        <f t="shared" ref="CW233" si="1136">S230</f>
        <v>1648</v>
      </c>
      <c r="CX233" s="73">
        <f t="shared" ref="CX233" si="1137">T230</f>
        <v>1846</v>
      </c>
      <c r="CY233" s="73">
        <f t="shared" ref="CY233" si="1138">U230</f>
        <v>1929</v>
      </c>
      <c r="CZ233" s="63">
        <f t="shared" ref="CZ233" si="1139">V230</f>
        <v>2099</v>
      </c>
    </row>
    <row r="234" spans="4:111" ht="15.75" x14ac:dyDescent="0.5">
      <c r="D234" s="142"/>
      <c r="E234" s="74" t="s">
        <v>74</v>
      </c>
      <c r="F234" s="66">
        <f>SUM(F207,F210,F213,F216,F219,F222)</f>
        <v>99.6</v>
      </c>
      <c r="G234" s="67">
        <f t="shared" ref="G234:V234" si="1140">SUM(G207,G210,G213,G216,G219,G222)</f>
        <v>26.1</v>
      </c>
      <c r="H234" s="67">
        <f t="shared" si="1140"/>
        <v>26.1</v>
      </c>
      <c r="I234" s="67">
        <f t="shared" si="1140"/>
        <v>26</v>
      </c>
      <c r="J234" s="67">
        <f t="shared" si="1140"/>
        <v>97.5</v>
      </c>
      <c r="K234" s="67">
        <f t="shared" si="1140"/>
        <v>46.7</v>
      </c>
      <c r="L234" s="67">
        <f t="shared" si="1140"/>
        <v>97.600000000000009</v>
      </c>
      <c r="M234" s="67">
        <f t="shared" si="1140"/>
        <v>97.600000000000009</v>
      </c>
      <c r="N234" s="67">
        <f t="shared" si="1140"/>
        <v>97.800000000000011</v>
      </c>
      <c r="O234" s="67">
        <f t="shared" si="1140"/>
        <v>97.000000000000014</v>
      </c>
      <c r="P234" s="67">
        <f t="shared" si="1140"/>
        <v>97.4</v>
      </c>
      <c r="Q234" s="67">
        <f t="shared" si="1140"/>
        <v>97.4</v>
      </c>
      <c r="R234" s="67">
        <f t="shared" si="1140"/>
        <v>97.2</v>
      </c>
      <c r="S234" s="67">
        <f t="shared" si="1140"/>
        <v>97.3</v>
      </c>
      <c r="T234" s="67">
        <f t="shared" si="1140"/>
        <v>97.399999999999991</v>
      </c>
      <c r="U234" s="67">
        <f t="shared" si="1140"/>
        <v>97.499999999999986</v>
      </c>
      <c r="V234" s="68">
        <f t="shared" si="1140"/>
        <v>73.2</v>
      </c>
      <c r="AJ234" s="142"/>
      <c r="AK234" s="74" t="s">
        <v>74</v>
      </c>
      <c r="AL234" s="66">
        <f>SUM(AL207,AL210,AL213,AL216,AL219,AL222)</f>
        <v>99</v>
      </c>
      <c r="AM234" s="67">
        <f t="shared" ref="AM234:BB234" si="1141">SUM(AM207,AM210,AM213,AM216,AM219,AM222)</f>
        <v>15.5</v>
      </c>
      <c r="AN234" s="67">
        <f t="shared" si="1141"/>
        <v>15.700000000000001</v>
      </c>
      <c r="AO234" s="67">
        <f t="shared" si="1141"/>
        <v>0</v>
      </c>
      <c r="AP234" s="67">
        <f t="shared" si="1141"/>
        <v>97.7</v>
      </c>
      <c r="AQ234" s="67">
        <f t="shared" si="1141"/>
        <v>10.4</v>
      </c>
      <c r="AR234" s="67">
        <f t="shared" si="1141"/>
        <v>97.3</v>
      </c>
      <c r="AS234" s="67">
        <f t="shared" si="1141"/>
        <v>95.3</v>
      </c>
      <c r="AT234" s="67">
        <f t="shared" si="1141"/>
        <v>94.9</v>
      </c>
      <c r="AU234" s="67">
        <f t="shared" si="1141"/>
        <v>95.6</v>
      </c>
      <c r="AV234" s="67">
        <f t="shared" si="1141"/>
        <v>95.399999999999991</v>
      </c>
      <c r="AW234" s="67">
        <f t="shared" si="1141"/>
        <v>95.2</v>
      </c>
      <c r="AX234" s="67">
        <f t="shared" si="1141"/>
        <v>95.100000000000009</v>
      </c>
      <c r="AY234" s="67">
        <f t="shared" si="1141"/>
        <v>95.1</v>
      </c>
      <c r="AZ234" s="67">
        <f t="shared" si="1141"/>
        <v>95</v>
      </c>
      <c r="BA234" s="67">
        <f t="shared" si="1141"/>
        <v>94.799999999999983</v>
      </c>
      <c r="BB234" s="68">
        <f t="shared" si="1141"/>
        <v>94.5</v>
      </c>
      <c r="BP234" s="142"/>
      <c r="BQ234" s="74" t="s">
        <v>74</v>
      </c>
      <c r="BR234" s="66">
        <f>SUM(BR207,BR210,BR213,BR216,BR219,BR222)</f>
        <v>89.500000000000014</v>
      </c>
      <c r="BS234" s="67">
        <f t="shared" ref="BS234:CH234" si="1142">SUM(BS207,BS210,BS213,BS216,BS219,BS222)</f>
        <v>49.6</v>
      </c>
      <c r="BT234" s="67">
        <f t="shared" si="1142"/>
        <v>49.9</v>
      </c>
      <c r="BU234" s="67">
        <f t="shared" si="1142"/>
        <v>57.900000000000006</v>
      </c>
      <c r="BV234" s="67">
        <f t="shared" si="1142"/>
        <v>99.700000000000017</v>
      </c>
      <c r="BW234" s="67">
        <f t="shared" si="1142"/>
        <v>68.5</v>
      </c>
      <c r="BX234" s="67">
        <f t="shared" si="1142"/>
        <v>99.8</v>
      </c>
      <c r="BY234" s="67">
        <f t="shared" si="1142"/>
        <v>99.8</v>
      </c>
      <c r="BZ234" s="67">
        <f t="shared" si="1142"/>
        <v>100</v>
      </c>
      <c r="CA234" s="67">
        <f t="shared" si="1142"/>
        <v>100</v>
      </c>
      <c r="CB234" s="67">
        <f t="shared" si="1142"/>
        <v>100.2</v>
      </c>
      <c r="CC234" s="67">
        <f t="shared" si="1142"/>
        <v>100.2</v>
      </c>
      <c r="CD234" s="67">
        <f t="shared" si="1142"/>
        <v>100.10000000000001</v>
      </c>
      <c r="CE234" s="67">
        <f t="shared" si="1142"/>
        <v>99.9</v>
      </c>
      <c r="CF234" s="67">
        <f t="shared" si="1142"/>
        <v>99.800000000000011</v>
      </c>
      <c r="CG234" s="67">
        <f t="shared" si="1142"/>
        <v>99.7</v>
      </c>
      <c r="CH234" s="68">
        <f t="shared" si="1142"/>
        <v>99.6</v>
      </c>
      <c r="CI234" s="92" t="s">
        <v>57</v>
      </c>
      <c r="CJ234" s="107" t="s">
        <v>80</v>
      </c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8"/>
    </row>
    <row r="235" spans="4:111" ht="16.149999999999999" thickBot="1" x14ac:dyDescent="0.55000000000000004">
      <c r="D235" s="142"/>
      <c r="E235" s="82" t="s">
        <v>75</v>
      </c>
      <c r="F235" s="72">
        <f>F234</f>
        <v>99.6</v>
      </c>
      <c r="G235" s="73">
        <f>SUM(G234,F235)</f>
        <v>125.69999999999999</v>
      </c>
      <c r="H235" s="73">
        <f t="shared" ref="H235" si="1143">H234</f>
        <v>26.1</v>
      </c>
      <c r="I235" s="73">
        <f t="shared" ref="I235" si="1144">SUM(I234,H235)</f>
        <v>52.1</v>
      </c>
      <c r="J235" s="73">
        <f t="shared" ref="J235" si="1145">J234</f>
        <v>97.5</v>
      </c>
      <c r="K235" s="73">
        <f t="shared" ref="K235" si="1146">SUM(K234,J235)</f>
        <v>144.19999999999999</v>
      </c>
      <c r="L235" s="73">
        <f t="shared" ref="L235" si="1147">L234</f>
        <v>97.600000000000009</v>
      </c>
      <c r="M235" s="73">
        <f t="shared" ref="M235" si="1148">SUM(M234,L235)</f>
        <v>195.20000000000002</v>
      </c>
      <c r="N235" s="73">
        <f t="shared" ref="N235" si="1149">N234</f>
        <v>97.800000000000011</v>
      </c>
      <c r="O235" s="73">
        <f t="shared" ref="O235" si="1150">SUM(O234,N235)</f>
        <v>194.8</v>
      </c>
      <c r="P235" s="73">
        <f t="shared" ref="P235" si="1151">P234</f>
        <v>97.4</v>
      </c>
      <c r="Q235" s="73">
        <f t="shared" ref="Q235" si="1152">SUM(Q234,P235)</f>
        <v>194.8</v>
      </c>
      <c r="R235" s="73">
        <f t="shared" ref="R235" si="1153">R234</f>
        <v>97.2</v>
      </c>
      <c r="S235" s="73">
        <f t="shared" ref="S235" si="1154">SUM(S234,R235)</f>
        <v>194.5</v>
      </c>
      <c r="T235" s="73">
        <f t="shared" ref="T235" si="1155">T234</f>
        <v>97.399999999999991</v>
      </c>
      <c r="U235" s="73">
        <f t="shared" ref="U235" si="1156">SUM(U234,T235)</f>
        <v>194.89999999999998</v>
      </c>
      <c r="V235" s="63">
        <f t="shared" ref="V235" si="1157">V234</f>
        <v>73.2</v>
      </c>
      <c r="AJ235" s="142"/>
      <c r="AK235" s="82" t="s">
        <v>75</v>
      </c>
      <c r="AL235" s="72">
        <f>AL234</f>
        <v>99</v>
      </c>
      <c r="AM235" s="73">
        <f>SUM(AM234,AL235)</f>
        <v>114.5</v>
      </c>
      <c r="AN235" s="73">
        <f t="shared" ref="AN235" si="1158">AN234</f>
        <v>15.700000000000001</v>
      </c>
      <c r="AO235" s="73">
        <f t="shared" ref="AO235" si="1159">SUM(AO234,AN235)</f>
        <v>15.700000000000001</v>
      </c>
      <c r="AP235" s="73">
        <f t="shared" ref="AP235" si="1160">AP234</f>
        <v>97.7</v>
      </c>
      <c r="AQ235" s="73">
        <f t="shared" ref="AQ235" si="1161">SUM(AQ234,AP235)</f>
        <v>108.10000000000001</v>
      </c>
      <c r="AR235" s="73">
        <f t="shared" ref="AR235" si="1162">AR234</f>
        <v>97.3</v>
      </c>
      <c r="AS235" s="73">
        <f t="shared" ref="AS235" si="1163">SUM(AS234,AR235)</f>
        <v>192.6</v>
      </c>
      <c r="AT235" s="73">
        <f t="shared" ref="AT235" si="1164">AT234</f>
        <v>94.9</v>
      </c>
      <c r="AU235" s="73">
        <f t="shared" ref="AU235" si="1165">SUM(AU234,AT235)</f>
        <v>190.5</v>
      </c>
      <c r="AV235" s="73">
        <f t="shared" ref="AV235" si="1166">AV234</f>
        <v>95.399999999999991</v>
      </c>
      <c r="AW235" s="73">
        <f t="shared" ref="AW235" si="1167">SUM(AW234,AV235)</f>
        <v>190.6</v>
      </c>
      <c r="AX235" s="73">
        <f t="shared" ref="AX235" si="1168">AX234</f>
        <v>95.100000000000009</v>
      </c>
      <c r="AY235" s="73">
        <f t="shared" ref="AY235" si="1169">SUM(AY234,AX235)</f>
        <v>190.2</v>
      </c>
      <c r="AZ235" s="73">
        <f t="shared" ref="AZ235" si="1170">AZ234</f>
        <v>95</v>
      </c>
      <c r="BA235" s="73">
        <f t="shared" ref="BA235" si="1171">SUM(BA234,AZ235)</f>
        <v>189.79999999999998</v>
      </c>
      <c r="BB235" s="63">
        <f t="shared" ref="BB235" si="1172">BB234</f>
        <v>94.5</v>
      </c>
      <c r="BP235" s="142"/>
      <c r="BQ235" s="82" t="s">
        <v>75</v>
      </c>
      <c r="BR235" s="72">
        <f>BR234</f>
        <v>89.500000000000014</v>
      </c>
      <c r="BS235" s="73">
        <f>SUM(BS234,BR235)</f>
        <v>139.10000000000002</v>
      </c>
      <c r="BT235" s="73">
        <f t="shared" ref="BT235" si="1173">BT234</f>
        <v>49.9</v>
      </c>
      <c r="BU235" s="73">
        <f t="shared" ref="BU235" si="1174">SUM(BU234,BT235)</f>
        <v>107.80000000000001</v>
      </c>
      <c r="BV235" s="73">
        <f t="shared" ref="BV235" si="1175">BV234</f>
        <v>99.700000000000017</v>
      </c>
      <c r="BW235" s="73">
        <f t="shared" ref="BW235" si="1176">SUM(BW234,BV235)</f>
        <v>168.20000000000002</v>
      </c>
      <c r="BX235" s="73">
        <f t="shared" ref="BX235" si="1177">BX234</f>
        <v>99.8</v>
      </c>
      <c r="BY235" s="73">
        <f t="shared" ref="BY235" si="1178">SUM(BY234,BX235)</f>
        <v>199.6</v>
      </c>
      <c r="BZ235" s="73">
        <f t="shared" ref="BZ235" si="1179">BZ234</f>
        <v>100</v>
      </c>
      <c r="CA235" s="73">
        <f t="shared" ref="CA235" si="1180">SUM(CA234,BZ235)</f>
        <v>200</v>
      </c>
      <c r="CB235" s="73">
        <f t="shared" ref="CB235" si="1181">CB234</f>
        <v>100.2</v>
      </c>
      <c r="CC235" s="73">
        <f t="shared" ref="CC235" si="1182">SUM(CC234,CB235)</f>
        <v>200.4</v>
      </c>
      <c r="CD235" s="73">
        <f t="shared" ref="CD235" si="1183">CD234</f>
        <v>100.10000000000001</v>
      </c>
      <c r="CE235" s="73">
        <f t="shared" ref="CE235" si="1184">SUM(CE234,CD235)</f>
        <v>200</v>
      </c>
      <c r="CF235" s="73">
        <f t="shared" ref="CF235" si="1185">CF234</f>
        <v>99.800000000000011</v>
      </c>
      <c r="CG235" s="73">
        <f t="shared" ref="CG235" si="1186">SUM(CG234,CF235)</f>
        <v>199.5</v>
      </c>
      <c r="CH235" s="63">
        <f t="shared" ref="CH235" si="1187">CH234</f>
        <v>99.6</v>
      </c>
      <c r="CI235" s="94" t="str">
        <f>$AJ207</f>
        <v>Prancing Horse</v>
      </c>
      <c r="CJ235" s="72">
        <f>AL230</f>
        <v>145</v>
      </c>
      <c r="CK235" s="73">
        <f t="shared" ref="CK235" si="1188">AM230</f>
        <v>177</v>
      </c>
      <c r="CL235" s="73">
        <f t="shared" ref="CL235" si="1189">AN230</f>
        <v>228</v>
      </c>
      <c r="CM235" s="73">
        <f t="shared" ref="CM235" si="1190">AO230</f>
        <v>310</v>
      </c>
      <c r="CN235" s="73">
        <f t="shared" ref="CN235" si="1191">AP230</f>
        <v>407</v>
      </c>
      <c r="CO235" s="73">
        <f t="shared" ref="CO235" si="1192">AQ230</f>
        <v>534</v>
      </c>
      <c r="CP235" s="73">
        <f t="shared" ref="CP235" si="1193">AR230</f>
        <v>579</v>
      </c>
      <c r="CQ235" s="73">
        <f t="shared" ref="CQ235" si="1194">AS230</f>
        <v>646</v>
      </c>
      <c r="CR235" s="73">
        <f t="shared" ref="CR235" si="1195">AT230</f>
        <v>675</v>
      </c>
      <c r="CS235" s="73">
        <f t="shared" ref="CS235" si="1196">AU230</f>
        <v>741</v>
      </c>
      <c r="CT235" s="73">
        <f t="shared" ref="CT235" si="1197">AV230</f>
        <v>835</v>
      </c>
      <c r="CU235" s="73">
        <f t="shared" ref="CU235" si="1198">AW230</f>
        <v>911</v>
      </c>
      <c r="CV235" s="73">
        <f t="shared" ref="CV235" si="1199">AX230</f>
        <v>1028</v>
      </c>
      <c r="CW235" s="73">
        <f t="shared" ref="CW235" si="1200">AY230</f>
        <v>1143</v>
      </c>
      <c r="CX235" s="73">
        <f t="shared" ref="CX235" si="1201">AZ230</f>
        <v>1135</v>
      </c>
      <c r="CY235" s="73">
        <f t="shared" ref="CY235" si="1202">BA230</f>
        <v>1233</v>
      </c>
      <c r="CZ235" s="63">
        <f t="shared" ref="CZ235" si="1203">BB230</f>
        <v>1281</v>
      </c>
    </row>
    <row r="236" spans="4:111" ht="15.75" x14ac:dyDescent="0.5">
      <c r="D236" s="142"/>
      <c r="E236" s="74" t="s">
        <v>76</v>
      </c>
      <c r="F236" s="66">
        <f>SUM(F234/6)</f>
        <v>16.599999999999998</v>
      </c>
      <c r="G236" s="67">
        <f t="shared" ref="G236:V236" si="1204">SUM(G234/6)</f>
        <v>4.3500000000000005</v>
      </c>
      <c r="H236" s="67">
        <f t="shared" si="1204"/>
        <v>4.3500000000000005</v>
      </c>
      <c r="I236" s="67">
        <f t="shared" si="1204"/>
        <v>4.333333333333333</v>
      </c>
      <c r="J236" s="67">
        <f t="shared" si="1204"/>
        <v>16.25</v>
      </c>
      <c r="K236" s="67">
        <f t="shared" si="1204"/>
        <v>7.7833333333333341</v>
      </c>
      <c r="L236" s="67">
        <f t="shared" si="1204"/>
        <v>16.266666666666669</v>
      </c>
      <c r="M236" s="67">
        <f t="shared" si="1204"/>
        <v>16.266666666666669</v>
      </c>
      <c r="N236" s="67">
        <f t="shared" si="1204"/>
        <v>16.3</v>
      </c>
      <c r="O236" s="67">
        <f t="shared" si="1204"/>
        <v>16.166666666666668</v>
      </c>
      <c r="P236" s="67">
        <f t="shared" si="1204"/>
        <v>16.233333333333334</v>
      </c>
      <c r="Q236" s="67">
        <f t="shared" si="1204"/>
        <v>16.233333333333334</v>
      </c>
      <c r="R236" s="67">
        <f t="shared" si="1204"/>
        <v>16.2</v>
      </c>
      <c r="S236" s="67">
        <f t="shared" si="1204"/>
        <v>16.216666666666665</v>
      </c>
      <c r="T236" s="67">
        <f t="shared" si="1204"/>
        <v>16.233333333333331</v>
      </c>
      <c r="U236" s="67">
        <f t="shared" si="1204"/>
        <v>16.249999999999996</v>
      </c>
      <c r="V236" s="68">
        <f t="shared" si="1204"/>
        <v>12.200000000000001</v>
      </c>
      <c r="AJ236" s="142"/>
      <c r="AK236" s="74" t="s">
        <v>76</v>
      </c>
      <c r="AL236" s="66">
        <f>SUM(AL234/6)</f>
        <v>16.5</v>
      </c>
      <c r="AM236" s="67">
        <f t="shared" ref="AM236:BB236" si="1205">SUM(AM234/6)</f>
        <v>2.5833333333333335</v>
      </c>
      <c r="AN236" s="67">
        <f t="shared" si="1205"/>
        <v>2.6166666666666667</v>
      </c>
      <c r="AO236" s="67">
        <f t="shared" si="1205"/>
        <v>0</v>
      </c>
      <c r="AP236" s="67">
        <f t="shared" si="1205"/>
        <v>16.283333333333335</v>
      </c>
      <c r="AQ236" s="67">
        <f t="shared" si="1205"/>
        <v>1.7333333333333334</v>
      </c>
      <c r="AR236" s="67">
        <f t="shared" si="1205"/>
        <v>16.216666666666665</v>
      </c>
      <c r="AS236" s="67">
        <f t="shared" si="1205"/>
        <v>15.883333333333333</v>
      </c>
      <c r="AT236" s="67">
        <f t="shared" si="1205"/>
        <v>15.816666666666668</v>
      </c>
      <c r="AU236" s="67">
        <f t="shared" si="1205"/>
        <v>15.933333333333332</v>
      </c>
      <c r="AV236" s="67">
        <f t="shared" si="1205"/>
        <v>15.899999999999999</v>
      </c>
      <c r="AW236" s="67">
        <f t="shared" si="1205"/>
        <v>15.866666666666667</v>
      </c>
      <c r="AX236" s="67">
        <f t="shared" si="1205"/>
        <v>15.850000000000001</v>
      </c>
      <c r="AY236" s="67">
        <f t="shared" si="1205"/>
        <v>15.85</v>
      </c>
      <c r="AZ236" s="67">
        <f t="shared" si="1205"/>
        <v>15.833333333333334</v>
      </c>
      <c r="BA236" s="67">
        <f t="shared" si="1205"/>
        <v>15.799999999999997</v>
      </c>
      <c r="BB236" s="68">
        <f t="shared" si="1205"/>
        <v>15.75</v>
      </c>
      <c r="BP236" s="142"/>
      <c r="BQ236" s="74" t="s">
        <v>76</v>
      </c>
      <c r="BR236" s="66">
        <f>SUM(BR234/6)</f>
        <v>14.91666666666667</v>
      </c>
      <c r="BS236" s="67">
        <f t="shared" ref="BS236:CH236" si="1206">SUM(BS234/6)</f>
        <v>8.2666666666666675</v>
      </c>
      <c r="BT236" s="67">
        <f t="shared" si="1206"/>
        <v>8.3166666666666664</v>
      </c>
      <c r="BU236" s="67">
        <f t="shared" si="1206"/>
        <v>9.65</v>
      </c>
      <c r="BV236" s="67">
        <f t="shared" si="1206"/>
        <v>16.616666666666671</v>
      </c>
      <c r="BW236" s="67">
        <f t="shared" si="1206"/>
        <v>11.416666666666666</v>
      </c>
      <c r="BX236" s="67">
        <f t="shared" si="1206"/>
        <v>16.633333333333333</v>
      </c>
      <c r="BY236" s="67">
        <f t="shared" si="1206"/>
        <v>16.633333333333333</v>
      </c>
      <c r="BZ236" s="67">
        <f t="shared" si="1206"/>
        <v>16.666666666666668</v>
      </c>
      <c r="CA236" s="67">
        <f t="shared" si="1206"/>
        <v>16.666666666666668</v>
      </c>
      <c r="CB236" s="67">
        <f t="shared" si="1206"/>
        <v>16.7</v>
      </c>
      <c r="CC236" s="67">
        <f t="shared" si="1206"/>
        <v>16.7</v>
      </c>
      <c r="CD236" s="67">
        <f t="shared" si="1206"/>
        <v>16.683333333333334</v>
      </c>
      <c r="CE236" s="67">
        <f t="shared" si="1206"/>
        <v>16.650000000000002</v>
      </c>
      <c r="CF236" s="67">
        <f t="shared" si="1206"/>
        <v>16.633333333333336</v>
      </c>
      <c r="CG236" s="67">
        <f t="shared" si="1206"/>
        <v>16.616666666666667</v>
      </c>
      <c r="CH236" s="68">
        <f t="shared" si="1206"/>
        <v>16.599999999999998</v>
      </c>
      <c r="CI236" s="92" t="s">
        <v>57</v>
      </c>
      <c r="CJ236" s="107" t="s">
        <v>80</v>
      </c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8"/>
    </row>
    <row r="237" spans="4:111" ht="16.149999999999999" thickBot="1" x14ac:dyDescent="0.55000000000000004">
      <c r="D237" s="142"/>
      <c r="E237" s="81" t="s">
        <v>77</v>
      </c>
      <c r="F237" s="70">
        <f>SUM(F235/1)</f>
        <v>99.6</v>
      </c>
      <c r="G237" s="26">
        <f>SUM(G235/2)</f>
        <v>62.849999999999994</v>
      </c>
      <c r="H237" s="26">
        <f>SUM(H235/3)</f>
        <v>8.7000000000000011</v>
      </c>
      <c r="I237" s="26">
        <f>SUM(I235/4)</f>
        <v>13.025</v>
      </c>
      <c r="J237" s="26">
        <f>SUM(J235/5)</f>
        <v>19.5</v>
      </c>
      <c r="K237" s="26">
        <f>SUM(K235/6)</f>
        <v>24.033333333333331</v>
      </c>
      <c r="L237" s="26">
        <f>SUM(L235/7)</f>
        <v>13.942857142857145</v>
      </c>
      <c r="M237" s="26">
        <f>SUM(M235/8)</f>
        <v>24.400000000000002</v>
      </c>
      <c r="N237" s="26">
        <f>SUM(N235/9)</f>
        <v>10.866666666666667</v>
      </c>
      <c r="O237" s="26">
        <f>SUM(O235/10)</f>
        <v>19.48</v>
      </c>
      <c r="P237" s="26">
        <f>SUM(P235/11)</f>
        <v>8.8545454545454554</v>
      </c>
      <c r="Q237" s="26">
        <f>SUM(Q235/12)</f>
        <v>16.233333333333334</v>
      </c>
      <c r="R237" s="26">
        <f>SUM(R235/13)</f>
        <v>7.476923076923077</v>
      </c>
      <c r="S237" s="26">
        <f>SUM(S235/14)</f>
        <v>13.892857142857142</v>
      </c>
      <c r="T237" s="26">
        <f>SUM(T235/15)</f>
        <v>6.4933333333333332</v>
      </c>
      <c r="U237" s="26">
        <f>SUM(U235/16)</f>
        <v>12.181249999999999</v>
      </c>
      <c r="V237" s="29">
        <f>SUM(V235/17)</f>
        <v>4.3058823529411763</v>
      </c>
      <c r="AJ237" s="142"/>
      <c r="AK237" s="81" t="s">
        <v>77</v>
      </c>
      <c r="AL237" s="70">
        <f>SUM(AL235/1)</f>
        <v>99</v>
      </c>
      <c r="AM237" s="26">
        <f>SUM(AM235/2)</f>
        <v>57.25</v>
      </c>
      <c r="AN237" s="26">
        <f>SUM(AN235/3)</f>
        <v>5.2333333333333334</v>
      </c>
      <c r="AO237" s="26">
        <f>SUM(AO235/4)</f>
        <v>3.9250000000000003</v>
      </c>
      <c r="AP237" s="26">
        <f>SUM(AP235/5)</f>
        <v>19.54</v>
      </c>
      <c r="AQ237" s="26">
        <f>SUM(AQ235/6)</f>
        <v>18.016666666666669</v>
      </c>
      <c r="AR237" s="26">
        <f>SUM(AR235/7)</f>
        <v>13.9</v>
      </c>
      <c r="AS237" s="26">
        <f>SUM(AS235/8)</f>
        <v>24.074999999999999</v>
      </c>
      <c r="AT237" s="26">
        <f>SUM(AT235/9)</f>
        <v>10.544444444444444</v>
      </c>
      <c r="AU237" s="26">
        <f>SUM(AU235/10)</f>
        <v>19.05</v>
      </c>
      <c r="AV237" s="26">
        <f>SUM(AV235/11)</f>
        <v>8.672727272727272</v>
      </c>
      <c r="AW237" s="26">
        <f>SUM(AW235/12)</f>
        <v>15.883333333333333</v>
      </c>
      <c r="AX237" s="26">
        <f>SUM(AX235/13)</f>
        <v>7.315384615384616</v>
      </c>
      <c r="AY237" s="26">
        <f>SUM(AY235/14)</f>
        <v>13.585714285714285</v>
      </c>
      <c r="AZ237" s="26">
        <f>SUM(AZ235/15)</f>
        <v>6.333333333333333</v>
      </c>
      <c r="BA237" s="26">
        <f>SUM(BA235/16)</f>
        <v>11.862499999999999</v>
      </c>
      <c r="BB237" s="29">
        <f>SUM(BB235/17)</f>
        <v>5.5588235294117645</v>
      </c>
      <c r="BP237" s="142"/>
      <c r="BQ237" s="81" t="s">
        <v>77</v>
      </c>
      <c r="BR237" s="70">
        <f>SUM(BR235/1)</f>
        <v>89.500000000000014</v>
      </c>
      <c r="BS237" s="26">
        <f>SUM(BS235/2)</f>
        <v>69.550000000000011</v>
      </c>
      <c r="BT237" s="26">
        <f>SUM(BT235/3)</f>
        <v>16.633333333333333</v>
      </c>
      <c r="BU237" s="26">
        <f>SUM(BU235/4)</f>
        <v>26.950000000000003</v>
      </c>
      <c r="BV237" s="26">
        <f>SUM(BV235/5)</f>
        <v>19.940000000000005</v>
      </c>
      <c r="BW237" s="26">
        <f>SUM(BW235/6)</f>
        <v>28.033333333333335</v>
      </c>
      <c r="BX237" s="26">
        <f>SUM(BX235/7)</f>
        <v>14.257142857142856</v>
      </c>
      <c r="BY237" s="26">
        <f>SUM(BY235/8)</f>
        <v>24.95</v>
      </c>
      <c r="BZ237" s="26">
        <f>SUM(BZ235/9)</f>
        <v>11.111111111111111</v>
      </c>
      <c r="CA237" s="26">
        <f>SUM(CA235/10)</f>
        <v>20</v>
      </c>
      <c r="CB237" s="26">
        <f>SUM(CB235/11)</f>
        <v>9.1090909090909093</v>
      </c>
      <c r="CC237" s="26">
        <f>SUM(CC235/12)</f>
        <v>16.7</v>
      </c>
      <c r="CD237" s="26">
        <f>SUM(CD235/13)</f>
        <v>7.7000000000000011</v>
      </c>
      <c r="CE237" s="26">
        <f>SUM(CE235/14)</f>
        <v>14.285714285714286</v>
      </c>
      <c r="CF237" s="26">
        <f>SUM(CF235/15)</f>
        <v>6.6533333333333342</v>
      </c>
      <c r="CG237" s="26">
        <f>SUM(CG235/16)</f>
        <v>12.46875</v>
      </c>
      <c r="CH237" s="29">
        <f>SUM(CH235/17)</f>
        <v>5.8588235294117643</v>
      </c>
      <c r="CI237" s="94" t="str">
        <f>$BP207</f>
        <v>Meme Lords Rule</v>
      </c>
      <c r="CJ237" s="72">
        <f>BR230</f>
        <v>170</v>
      </c>
      <c r="CK237" s="73">
        <f t="shared" ref="CK237" si="1207">BS230</f>
        <v>299</v>
      </c>
      <c r="CL237" s="73">
        <f t="shared" ref="CL237" si="1208">BT230</f>
        <v>373</v>
      </c>
      <c r="CM237" s="73">
        <f t="shared" ref="CM237" si="1209">BU230</f>
        <v>588</v>
      </c>
      <c r="CN237" s="73">
        <f t="shared" ref="CN237" si="1210">BV230</f>
        <v>716</v>
      </c>
      <c r="CO237" s="73">
        <f t="shared" ref="CO237" si="1211">BW230</f>
        <v>895</v>
      </c>
      <c r="CP237" s="73">
        <f t="shared" ref="CP237" si="1212">BX230</f>
        <v>1042</v>
      </c>
      <c r="CQ237" s="73">
        <f t="shared" ref="CQ237" si="1213">BY230</f>
        <v>1286</v>
      </c>
      <c r="CR237" s="73">
        <f t="shared" ref="CR237" si="1214">BZ230</f>
        <v>1393</v>
      </c>
      <c r="CS237" s="73">
        <f t="shared" ref="CS237" si="1215">CA230</f>
        <v>1477</v>
      </c>
      <c r="CT237" s="73">
        <f t="shared" ref="CT237" si="1216">CB230</f>
        <v>1688</v>
      </c>
      <c r="CU237" s="73">
        <f t="shared" ref="CU237" si="1217">CC230</f>
        <v>1786</v>
      </c>
      <c r="CV237" s="73">
        <f t="shared" ref="CV237" si="1218">CD230</f>
        <v>1972</v>
      </c>
      <c r="CW237" s="73">
        <f t="shared" ref="CW237" si="1219">CE230</f>
        <v>2131</v>
      </c>
      <c r="CX237" s="73">
        <f t="shared" ref="CX237" si="1220">CF230</f>
        <v>2340</v>
      </c>
      <c r="CY237" s="73">
        <f t="shared" ref="CY237" si="1221">CG230</f>
        <v>2545</v>
      </c>
      <c r="CZ237" s="63">
        <f t="shared" ref="CZ237" si="1222">CH230</f>
        <v>2718</v>
      </c>
    </row>
    <row r="238" spans="4:111" ht="16.149999999999999" thickBot="1" x14ac:dyDescent="0.55000000000000004">
      <c r="D238" s="143"/>
      <c r="E238" s="82" t="s">
        <v>78</v>
      </c>
      <c r="F238" s="72">
        <f>SUM(F207,F210,F213,F216,F219)/5</f>
        <v>15</v>
      </c>
      <c r="G238" s="73">
        <f t="shared" ref="G238:V238" si="1223">SUM(G207,G210,G213,G216,G219)/5</f>
        <v>5.2200000000000006</v>
      </c>
      <c r="H238" s="73">
        <f t="shared" si="1223"/>
        <v>5.2200000000000006</v>
      </c>
      <c r="I238" s="73">
        <f t="shared" si="1223"/>
        <v>5.2</v>
      </c>
      <c r="J238" s="73">
        <f t="shared" si="1223"/>
        <v>14.66</v>
      </c>
      <c r="K238" s="73">
        <f t="shared" si="1223"/>
        <v>9.34</v>
      </c>
      <c r="L238" s="73">
        <f t="shared" si="1223"/>
        <v>14.680000000000001</v>
      </c>
      <c r="M238" s="73">
        <f t="shared" si="1223"/>
        <v>14.680000000000001</v>
      </c>
      <c r="N238" s="73">
        <f t="shared" si="1223"/>
        <v>14.720000000000002</v>
      </c>
      <c r="O238" s="73">
        <f t="shared" si="1223"/>
        <v>14.560000000000002</v>
      </c>
      <c r="P238" s="73">
        <f t="shared" si="1223"/>
        <v>14.64</v>
      </c>
      <c r="Q238" s="73">
        <f t="shared" si="1223"/>
        <v>14.64</v>
      </c>
      <c r="R238" s="73">
        <f t="shared" si="1223"/>
        <v>14.6</v>
      </c>
      <c r="S238" s="73">
        <f t="shared" si="1223"/>
        <v>14.62</v>
      </c>
      <c r="T238" s="73">
        <f t="shared" si="1223"/>
        <v>14.62</v>
      </c>
      <c r="U238" s="73">
        <f t="shared" si="1223"/>
        <v>14.639999999999997</v>
      </c>
      <c r="V238" s="63">
        <f t="shared" si="1223"/>
        <v>14.64</v>
      </c>
      <c r="AJ238" s="143"/>
      <c r="AK238" s="82" t="s">
        <v>78</v>
      </c>
      <c r="AL238" s="72">
        <f>SUM(AL207,AL210,AL213,AL216,AL219)/5</f>
        <v>14.320000000000002</v>
      </c>
      <c r="AM238" s="73">
        <f t="shared" ref="AM238:BB238" si="1224">SUM(AM207,AM210,AM213,AM216,AM219)/5</f>
        <v>3.1</v>
      </c>
      <c r="AN238" s="73">
        <f t="shared" si="1224"/>
        <v>3.14</v>
      </c>
      <c r="AO238" s="73">
        <f t="shared" si="1224"/>
        <v>0</v>
      </c>
      <c r="AP238" s="73">
        <f t="shared" si="1224"/>
        <v>14.3</v>
      </c>
      <c r="AQ238" s="73">
        <f t="shared" si="1224"/>
        <v>2.08</v>
      </c>
      <c r="AR238" s="73">
        <f t="shared" si="1224"/>
        <v>14.26</v>
      </c>
      <c r="AS238" s="73">
        <f t="shared" si="1224"/>
        <v>13.86</v>
      </c>
      <c r="AT238" s="73">
        <f t="shared" si="1224"/>
        <v>13.8</v>
      </c>
      <c r="AU238" s="73">
        <f t="shared" si="1224"/>
        <v>13.940000000000001</v>
      </c>
      <c r="AV238" s="73">
        <f t="shared" si="1224"/>
        <v>13.919999999999998</v>
      </c>
      <c r="AW238" s="73">
        <f t="shared" si="1224"/>
        <v>13.9</v>
      </c>
      <c r="AX238" s="73">
        <f t="shared" si="1224"/>
        <v>13.88</v>
      </c>
      <c r="AY238" s="73">
        <f t="shared" si="1224"/>
        <v>13.879999999999999</v>
      </c>
      <c r="AZ238" s="73">
        <f t="shared" si="1224"/>
        <v>13.86</v>
      </c>
      <c r="BA238" s="73">
        <f t="shared" si="1224"/>
        <v>13.839999999999998</v>
      </c>
      <c r="BB238" s="63">
        <f t="shared" si="1224"/>
        <v>13.780000000000001</v>
      </c>
      <c r="BP238" s="143"/>
      <c r="BQ238" s="82" t="s">
        <v>78</v>
      </c>
      <c r="BR238" s="72">
        <f>SUM(BR207,BR210,BR213,BR216,BR219)/5</f>
        <v>14.920000000000002</v>
      </c>
      <c r="BS238" s="73">
        <f t="shared" ref="BS238:CH238" si="1225">SUM(BS207,BS210,BS213,BS216,BS219)/5</f>
        <v>9.92</v>
      </c>
      <c r="BT238" s="73">
        <f t="shared" si="1225"/>
        <v>9.98</v>
      </c>
      <c r="BU238" s="73">
        <f t="shared" si="1225"/>
        <v>11.580000000000002</v>
      </c>
      <c r="BV238" s="73">
        <f t="shared" si="1225"/>
        <v>16.760000000000002</v>
      </c>
      <c r="BW238" s="73">
        <f t="shared" si="1225"/>
        <v>13.7</v>
      </c>
      <c r="BX238" s="73">
        <f t="shared" si="1225"/>
        <v>16.82</v>
      </c>
      <c r="BY238" s="73">
        <f t="shared" si="1225"/>
        <v>16.82</v>
      </c>
      <c r="BZ238" s="73">
        <f t="shared" si="1225"/>
        <v>16.86</v>
      </c>
      <c r="CA238" s="73">
        <f t="shared" si="1225"/>
        <v>16.86</v>
      </c>
      <c r="CB238" s="73">
        <f t="shared" si="1225"/>
        <v>16.899999999999999</v>
      </c>
      <c r="CC238" s="73">
        <f t="shared" si="1225"/>
        <v>16.899999999999999</v>
      </c>
      <c r="CD238" s="73">
        <f t="shared" si="1225"/>
        <v>16.880000000000003</v>
      </c>
      <c r="CE238" s="73">
        <f t="shared" si="1225"/>
        <v>16.84</v>
      </c>
      <c r="CF238" s="73">
        <f t="shared" si="1225"/>
        <v>16.82</v>
      </c>
      <c r="CG238" s="73">
        <f t="shared" si="1225"/>
        <v>16.8</v>
      </c>
      <c r="CH238" s="63">
        <f t="shared" si="1225"/>
        <v>16.779999999999998</v>
      </c>
    </row>
    <row r="239" spans="4:111" ht="14.65" thickBot="1" x14ac:dyDescent="0.5"/>
    <row r="240" spans="4:111" ht="16.149999999999999" thickBot="1" x14ac:dyDescent="0.55000000000000004">
      <c r="D240" s="144" t="s">
        <v>53</v>
      </c>
      <c r="E240" s="86" t="s">
        <v>54</v>
      </c>
      <c r="F240" s="86" t="str">
        <f>$D$2</f>
        <v>Austria</v>
      </c>
      <c r="G240" s="87" t="str">
        <f>$D$3</f>
        <v>Styria</v>
      </c>
      <c r="H240" s="87" t="str">
        <f>$D$4</f>
        <v>Hungary</v>
      </c>
      <c r="I240" s="87" t="str">
        <f>$D$5</f>
        <v>Great Britain</v>
      </c>
      <c r="J240" s="87" t="str">
        <f>$D$6</f>
        <v>70th Anniversary</v>
      </c>
      <c r="K240" s="87" t="str">
        <f>$D$7</f>
        <v>Spain</v>
      </c>
      <c r="L240" s="87" t="str">
        <f>$D$8</f>
        <v>Belgium</v>
      </c>
      <c r="M240" s="87" t="str">
        <f>$D$9</f>
        <v>Monza</v>
      </c>
      <c r="N240" s="87" t="str">
        <f>$D$10</f>
        <v>Tuscany</v>
      </c>
      <c r="O240" s="87" t="str">
        <f>$D$11</f>
        <v>Russia</v>
      </c>
      <c r="P240" s="87" t="str">
        <f>$D$12</f>
        <v>Eifel</v>
      </c>
      <c r="Q240" s="87" t="str">
        <f>$D$13</f>
        <v>Portugal</v>
      </c>
      <c r="R240" s="87" t="str">
        <f>$D$14</f>
        <v>Romagna</v>
      </c>
      <c r="S240" s="87" t="str">
        <f>$D$15</f>
        <v>Turkey</v>
      </c>
      <c r="T240" s="87" t="str">
        <f>$D$16</f>
        <v>Bahrain</v>
      </c>
      <c r="U240" s="87" t="str">
        <f>$D$17</f>
        <v>Sakhir</v>
      </c>
      <c r="V240" s="88" t="str">
        <f>$D$18</f>
        <v>Abu Dhabi</v>
      </c>
      <c r="W240" s="181" t="s">
        <v>81</v>
      </c>
      <c r="X240" s="182"/>
      <c r="Y240" s="182"/>
      <c r="Z240" s="183"/>
      <c r="AA240" s="1" t="s">
        <v>65</v>
      </c>
      <c r="AB240" s="1" t="s">
        <v>66</v>
      </c>
      <c r="AC240" s="181" t="s">
        <v>83</v>
      </c>
      <c r="AD240" s="182"/>
      <c r="AE240" s="182"/>
      <c r="AF240" s="184"/>
      <c r="AG240" s="1" t="s">
        <v>65</v>
      </c>
      <c r="AH240" s="1" t="s">
        <v>66</v>
      </c>
      <c r="AJ240" s="150" t="s">
        <v>53</v>
      </c>
      <c r="AK240" s="86" t="s">
        <v>54</v>
      </c>
      <c r="AL240" s="86" t="str">
        <f>$D$2</f>
        <v>Austria</v>
      </c>
      <c r="AM240" s="87" t="str">
        <f>$D$3</f>
        <v>Styria</v>
      </c>
      <c r="AN240" s="87" t="str">
        <f>$D$4</f>
        <v>Hungary</v>
      </c>
      <c r="AO240" s="87" t="str">
        <f>$D$5</f>
        <v>Great Britain</v>
      </c>
      <c r="AP240" s="87" t="str">
        <f>$D$6</f>
        <v>70th Anniversary</v>
      </c>
      <c r="AQ240" s="87" t="str">
        <f>$D$7</f>
        <v>Spain</v>
      </c>
      <c r="AR240" s="87" t="str">
        <f>$D$8</f>
        <v>Belgium</v>
      </c>
      <c r="AS240" s="87" t="str">
        <f>$D$9</f>
        <v>Monza</v>
      </c>
      <c r="AT240" s="87" t="str">
        <f>$D$10</f>
        <v>Tuscany</v>
      </c>
      <c r="AU240" s="87" t="str">
        <f>$D$11</f>
        <v>Russia</v>
      </c>
      <c r="AV240" s="87" t="str">
        <f>$D$12</f>
        <v>Eifel</v>
      </c>
      <c r="AW240" s="87" t="str">
        <f>$D$13</f>
        <v>Portugal</v>
      </c>
      <c r="AX240" s="87" t="str">
        <f>$D$14</f>
        <v>Romagna</v>
      </c>
      <c r="AY240" s="87" t="str">
        <f>$D$15</f>
        <v>Turkey</v>
      </c>
      <c r="AZ240" s="87" t="str">
        <f>$D$16</f>
        <v>Bahrain</v>
      </c>
      <c r="BA240" s="87" t="str">
        <f>$D$17</f>
        <v>Sakhir</v>
      </c>
      <c r="BB240" s="88" t="str">
        <f>$D$18</f>
        <v>Abu Dhabi</v>
      </c>
      <c r="BC240" s="181" t="s">
        <v>81</v>
      </c>
      <c r="BD240" s="182"/>
      <c r="BE240" s="182"/>
      <c r="BF240" s="183"/>
      <c r="BG240" s="1" t="s">
        <v>65</v>
      </c>
      <c r="BH240" s="1" t="s">
        <v>66</v>
      </c>
      <c r="BI240" s="181" t="s">
        <v>83</v>
      </c>
      <c r="BJ240" s="182"/>
      <c r="BK240" s="182"/>
      <c r="BL240" s="184"/>
      <c r="BM240" s="1" t="s">
        <v>65</v>
      </c>
      <c r="BN240" s="1" t="s">
        <v>66</v>
      </c>
      <c r="BP240" s="150" t="s">
        <v>53</v>
      </c>
      <c r="BQ240" s="86" t="s">
        <v>54</v>
      </c>
      <c r="BR240" s="86" t="str">
        <f>$D$2</f>
        <v>Austria</v>
      </c>
      <c r="BS240" s="87" t="str">
        <f>$D$3</f>
        <v>Styria</v>
      </c>
      <c r="BT240" s="87" t="str">
        <f>$D$4</f>
        <v>Hungary</v>
      </c>
      <c r="BU240" s="87" t="str">
        <f>$D$5</f>
        <v>Great Britain</v>
      </c>
      <c r="BV240" s="87" t="str">
        <f>$D$6</f>
        <v>70th Anniversary</v>
      </c>
      <c r="BW240" s="87" t="str">
        <f>$D$7</f>
        <v>Spain</v>
      </c>
      <c r="BX240" s="87" t="str">
        <f>$D$8</f>
        <v>Belgium</v>
      </c>
      <c r="BY240" s="87" t="str">
        <f>$D$9</f>
        <v>Monza</v>
      </c>
      <c r="BZ240" s="87" t="str">
        <f>$D$10</f>
        <v>Tuscany</v>
      </c>
      <c r="CA240" s="87" t="str">
        <f>$D$11</f>
        <v>Russia</v>
      </c>
      <c r="CB240" s="87" t="str">
        <f>$D$12</f>
        <v>Eifel</v>
      </c>
      <c r="CC240" s="87" t="str">
        <f>$D$13</f>
        <v>Portugal</v>
      </c>
      <c r="CD240" s="87" t="str">
        <f>$D$14</f>
        <v>Romagna</v>
      </c>
      <c r="CE240" s="87" t="str">
        <f>$D$15</f>
        <v>Turkey</v>
      </c>
      <c r="CF240" s="87" t="str">
        <f>$D$16</f>
        <v>Bahrain</v>
      </c>
      <c r="CG240" s="87" t="str">
        <f>$D$17</f>
        <v>Sakhir</v>
      </c>
      <c r="CH240" s="88" t="str">
        <f>$D$18</f>
        <v>Abu Dhabi</v>
      </c>
      <c r="CI240" s="181" t="s">
        <v>81</v>
      </c>
      <c r="CJ240" s="182"/>
      <c r="CK240" s="182"/>
      <c r="CL240" s="183"/>
      <c r="CM240" s="1" t="s">
        <v>65</v>
      </c>
      <c r="CN240" s="1" t="s">
        <v>66</v>
      </c>
      <c r="CO240" s="181" t="s">
        <v>83</v>
      </c>
      <c r="CP240" s="182"/>
      <c r="CQ240" s="182"/>
      <c r="CR240" s="184"/>
      <c r="CS240" s="1" t="s">
        <v>65</v>
      </c>
      <c r="CT240" s="1" t="s">
        <v>66</v>
      </c>
      <c r="CV240" s="181" t="s">
        <v>81</v>
      </c>
      <c r="CW240" s="182"/>
      <c r="CX240" s="182"/>
      <c r="CY240" s="183"/>
      <c r="CZ240" s="1" t="s">
        <v>65</v>
      </c>
      <c r="DA240" s="1" t="s">
        <v>66</v>
      </c>
      <c r="DB240" s="181" t="s">
        <v>83</v>
      </c>
      <c r="DC240" s="182"/>
      <c r="DD240" s="182"/>
      <c r="DE240" s="184"/>
      <c r="DF240" s="1" t="s">
        <v>65</v>
      </c>
      <c r="DG240" s="1" t="s">
        <v>66</v>
      </c>
    </row>
    <row r="241" spans="4:111" ht="16.149999999999999" thickBot="1" x14ac:dyDescent="0.55000000000000004">
      <c r="D241" s="145" t="s">
        <v>106</v>
      </c>
      <c r="E241" s="80" t="s">
        <v>56</v>
      </c>
      <c r="F241" s="66" t="s">
        <v>8</v>
      </c>
      <c r="G241" s="67" t="s">
        <v>8</v>
      </c>
      <c r="H241" s="67" t="s">
        <v>8</v>
      </c>
      <c r="I241" s="67" t="s">
        <v>8</v>
      </c>
      <c r="J241" s="67" t="s">
        <v>13</v>
      </c>
      <c r="K241" s="67" t="s">
        <v>13</v>
      </c>
      <c r="L241" s="67" t="s">
        <v>13</v>
      </c>
      <c r="M241" s="67" t="s">
        <v>13</v>
      </c>
      <c r="N241" s="67" t="s">
        <v>13</v>
      </c>
      <c r="O241" s="67" t="s">
        <v>13</v>
      </c>
      <c r="P241" s="67" t="s">
        <v>13</v>
      </c>
      <c r="Q241" s="67" t="s">
        <v>13</v>
      </c>
      <c r="R241" s="67" t="s">
        <v>13</v>
      </c>
      <c r="S241" s="67" t="s">
        <v>13</v>
      </c>
      <c r="T241" s="67" t="s">
        <v>13</v>
      </c>
      <c r="U241" s="67" t="s">
        <v>13</v>
      </c>
      <c r="V241" s="68" t="s">
        <v>13</v>
      </c>
      <c r="W241" s="25" t="str">
        <f>$A$2</f>
        <v>Mercedes</v>
      </c>
      <c r="X241" s="66">
        <f>COUNTIF(F241:V258, W241)</f>
        <v>0</v>
      </c>
      <c r="Y241" s="98" t="str">
        <f>$B$2</f>
        <v>Hamilton</v>
      </c>
      <c r="Z241" s="66">
        <f>COUNTIF(F241:V258, Y241)</f>
        <v>1</v>
      </c>
      <c r="AA241" s="66">
        <f>COUNTIF(F259:V260,Y241)</f>
        <v>0</v>
      </c>
      <c r="AB241" s="99">
        <f>COUNTIF(F261:V262,Y241)</f>
        <v>0</v>
      </c>
      <c r="AC241" s="25" t="str">
        <f>$A$2</f>
        <v>Mercedes</v>
      </c>
      <c r="AD241" s="66">
        <f>SUM((X241/X263)*100)</f>
        <v>0</v>
      </c>
      <c r="AE241" s="98" t="str">
        <f>$B$2</f>
        <v>Hamilton</v>
      </c>
      <c r="AF241" s="99">
        <f>SUM((Z241/Z263)*100)</f>
        <v>1.1764705882352942</v>
      </c>
      <c r="AG241" s="99">
        <f>SUM((AA241/AA263)*100)</f>
        <v>0</v>
      </c>
      <c r="AH241" s="99">
        <f>SUM((AB241/AB263)*100)</f>
        <v>0</v>
      </c>
      <c r="AJ241" s="151" t="s">
        <v>106</v>
      </c>
      <c r="AK241" s="80" t="s">
        <v>56</v>
      </c>
      <c r="AL241" s="66" t="s">
        <v>10</v>
      </c>
      <c r="AM241" s="67" t="s">
        <v>10</v>
      </c>
      <c r="AN241" s="67" t="s">
        <v>10</v>
      </c>
      <c r="AO241" s="67" t="s">
        <v>10</v>
      </c>
      <c r="AP241" s="67" t="s">
        <v>10</v>
      </c>
      <c r="AQ241" s="67" t="s">
        <v>10</v>
      </c>
      <c r="AR241" s="67" t="s">
        <v>10</v>
      </c>
      <c r="AS241" s="67" t="s">
        <v>3</v>
      </c>
      <c r="AT241" s="67" t="s">
        <v>3</v>
      </c>
      <c r="AU241" s="67" t="s">
        <v>3</v>
      </c>
      <c r="AV241" s="67" t="s">
        <v>3</v>
      </c>
      <c r="AW241" s="67" t="s">
        <v>3</v>
      </c>
      <c r="AX241" s="67" t="s">
        <v>3</v>
      </c>
      <c r="AY241" s="67" t="s">
        <v>3</v>
      </c>
      <c r="AZ241" s="67" t="s">
        <v>3</v>
      </c>
      <c r="BA241" s="67" t="s">
        <v>3</v>
      </c>
      <c r="BB241" s="67" t="s">
        <v>3</v>
      </c>
      <c r="BC241" s="25" t="str">
        <f>$A$2</f>
        <v>Mercedes</v>
      </c>
      <c r="BD241" s="66">
        <f>COUNTIF(AL241:BB258, BC241)</f>
        <v>0</v>
      </c>
      <c r="BE241" s="98" t="str">
        <f>$B$2</f>
        <v>Hamilton</v>
      </c>
      <c r="BF241" s="66">
        <f>COUNTIF(AL241:BB258, BE241)</f>
        <v>10</v>
      </c>
      <c r="BG241" s="66">
        <f>COUNTIF(AL259:BB260,BE241)</f>
        <v>0</v>
      </c>
      <c r="BH241" s="99">
        <f>COUNTIF(AL261:BB262,BE241)</f>
        <v>0</v>
      </c>
      <c r="BI241" s="25" t="str">
        <f>$A$2</f>
        <v>Mercedes</v>
      </c>
      <c r="BJ241" s="66">
        <f>SUM((BD241/BD263)*100)</f>
        <v>0</v>
      </c>
      <c r="BK241" s="98" t="str">
        <f>$B$2</f>
        <v>Hamilton</v>
      </c>
      <c r="BL241" s="99">
        <f>SUM((BF241/BF263)*100)</f>
        <v>11.76470588235294</v>
      </c>
      <c r="BM241" s="99">
        <f>SUM((BG241/BG263)*100)</f>
        <v>0</v>
      </c>
      <c r="BN241" s="99">
        <f>SUM((BH241/BH263)*100)</f>
        <v>0</v>
      </c>
      <c r="BP241" s="151" t="s">
        <v>106</v>
      </c>
      <c r="BQ241" s="80" t="s">
        <v>56</v>
      </c>
      <c r="BR241" s="66" t="s">
        <v>13</v>
      </c>
      <c r="BS241" s="67" t="s">
        <v>13</v>
      </c>
      <c r="BT241" s="67" t="s">
        <v>13</v>
      </c>
      <c r="BU241" s="67" t="s">
        <v>13</v>
      </c>
      <c r="BV241" s="67" t="s">
        <v>13</v>
      </c>
      <c r="BW241" s="67" t="s">
        <v>13</v>
      </c>
      <c r="BX241" s="67" t="s">
        <v>13</v>
      </c>
      <c r="BY241" s="67" t="s">
        <v>13</v>
      </c>
      <c r="BZ241" s="67" t="s">
        <v>13</v>
      </c>
      <c r="CA241" s="67" t="s">
        <v>13</v>
      </c>
      <c r="CB241" s="67" t="s">
        <v>13</v>
      </c>
      <c r="CC241" s="67" t="s">
        <v>13</v>
      </c>
      <c r="CD241" s="67" t="s">
        <v>13</v>
      </c>
      <c r="CE241" s="67" t="s">
        <v>13</v>
      </c>
      <c r="CF241" s="67" t="s">
        <v>13</v>
      </c>
      <c r="CG241" s="67" t="s">
        <v>13</v>
      </c>
      <c r="CH241" s="68" t="s">
        <v>13</v>
      </c>
      <c r="CI241" s="25" t="str">
        <f>$A$2</f>
        <v>Mercedes</v>
      </c>
      <c r="CJ241" s="66">
        <f>COUNTIF(BR241:CH258, CI241)</f>
        <v>0</v>
      </c>
      <c r="CK241" s="98" t="str">
        <f>$B$2</f>
        <v>Hamilton</v>
      </c>
      <c r="CL241" s="66">
        <f>COUNTIF(BR241:CH258, CK241)</f>
        <v>0</v>
      </c>
      <c r="CM241" s="66">
        <f>COUNTIF(BR259:CH260,CK241)</f>
        <v>0</v>
      </c>
      <c r="CN241" s="99">
        <f>COUNTIF(BR261:CH262,CK241)</f>
        <v>0</v>
      </c>
      <c r="CO241" s="25" t="str">
        <f>$A$2</f>
        <v>Mercedes</v>
      </c>
      <c r="CP241" s="66">
        <f>SUM((CJ241/CJ263)*100)</f>
        <v>0</v>
      </c>
      <c r="CQ241" s="98" t="str">
        <f>$B$2</f>
        <v>Hamilton</v>
      </c>
      <c r="CR241" s="99">
        <f>SUM((CL241/CL263)*100)</f>
        <v>0</v>
      </c>
      <c r="CS241" s="99">
        <f>SUM((CM241/CM263)*100)</f>
        <v>0</v>
      </c>
      <c r="CT241" s="99">
        <f>SUM((CN241/CN263)*100)</f>
        <v>0</v>
      </c>
      <c r="CV241" s="25" t="str">
        <f>$A$2</f>
        <v>Mercedes</v>
      </c>
      <c r="CW241" s="99">
        <f>SUM(X241,BD241,CJ241)</f>
        <v>0</v>
      </c>
      <c r="CX241" s="98" t="str">
        <f>$B$2</f>
        <v>Hamilton</v>
      </c>
      <c r="CY241" s="99">
        <f t="shared" ref="CY241:CY260" si="1226">SUM(Z241,BF241,CL241)</f>
        <v>11</v>
      </c>
      <c r="CZ241" s="99">
        <f t="shared" ref="CZ241:CZ260" si="1227">SUM(AA241,BG241,CM241)</f>
        <v>0</v>
      </c>
      <c r="DA241" s="99">
        <f t="shared" ref="DA241:DA260" si="1228">SUM(AB241,BH241,CN241)</f>
        <v>0</v>
      </c>
      <c r="DB241" s="25" t="str">
        <f>$A$2</f>
        <v>Mercedes</v>
      </c>
      <c r="DC241" s="66">
        <f>SUM((CW241/CW263)*100)</f>
        <v>0</v>
      </c>
      <c r="DD241" s="98" t="str">
        <f>$B$2</f>
        <v>Hamilton</v>
      </c>
      <c r="DE241" s="99">
        <f>SUM((CY241/CY263)*100)</f>
        <v>4.3137254901960782</v>
      </c>
      <c r="DF241" s="99">
        <f>SUM((CZ241/CZ263)*100)</f>
        <v>0</v>
      </c>
      <c r="DG241" s="99">
        <f>SUM((DA241/DA263)*100)</f>
        <v>0</v>
      </c>
    </row>
    <row r="242" spans="4:111" ht="16.149999999999999" thickBot="1" x14ac:dyDescent="0.55000000000000004">
      <c r="D242" s="144" t="s">
        <v>57</v>
      </c>
      <c r="E242" s="75" t="s">
        <v>58</v>
      </c>
      <c r="F242" s="70">
        <f>SUM(VLOOKUP($D$2,$D$2:$BL$18,MATCH(F241,$D$1:$BL$1,0),FALSE))</f>
        <v>6</v>
      </c>
      <c r="G242" s="76">
        <f>SUM(VLOOKUP($D$3,$D$2:$BL$18,MATCH(G241,$D$1:$BL$1,0),FALSE))</f>
        <v>-9</v>
      </c>
      <c r="H242" s="76">
        <f>SUM(VLOOKUP($D$4,$D$2:$BL$18,MATCH(H241,$D$1:$BL$1,0),FALSE))</f>
        <v>21</v>
      </c>
      <c r="I242" s="76">
        <f>SUM(VLOOKUP($D$5,$D$2:$BL$18,MATCH(I241,$D$1:$BL$1,0),FALSE))</f>
        <v>6</v>
      </c>
      <c r="J242" s="76">
        <f>SUM(VLOOKUP($D$6,$D$2:$BL$18,MATCH(J241,$D$1:$BL$1,0),FALSE))</f>
        <v>52</v>
      </c>
      <c r="K242" s="76">
        <f>SUM(VLOOKUP($D$7,$D$2:$BL$18,MATCH(K241,$D$1:$BL$1,0),FALSE))</f>
        <v>47</v>
      </c>
      <c r="L242" s="76">
        <f>SUM(VLOOKUP($D$8,$D$2:$BL$18,MATCH(L241,$D$1:$BL$1,0),FALSE))</f>
        <v>32</v>
      </c>
      <c r="M242" s="76">
        <f>SUM(VLOOKUP($D$9,$D$2:$BL$18,MATCH(M241,$D$1:$BL$1,0),FALSE))</f>
        <v>-4</v>
      </c>
      <c r="N242" s="76">
        <f>SUM(VLOOKUP($D$10,$D$2:$BL$18,MATCH(N241,$D$1:$BL$1,0),FALSE))</f>
        <v>-2</v>
      </c>
      <c r="O242" s="76">
        <f>SUM(VLOOKUP($D$11,$D$2:$BL$18,MATCH(O241,$D$1:$BL$1,0),FALSE))</f>
        <v>41</v>
      </c>
      <c r="P242" s="76">
        <f>SUM(VLOOKUP($D$12,$D$2:$BL$18,MATCH(P241,$D$1:$BL$1,0),FALSE))</f>
        <v>42</v>
      </c>
      <c r="Q242" s="76">
        <f>SUM(VLOOKUP($D$13,$D$2:$BL$18,MATCH(Q241,$D$1:$BL$1,0),FALSE))</f>
        <v>32</v>
      </c>
      <c r="R242" s="76">
        <f>SUM(VLOOKUP($D$14,$D$2:$BL$18,MATCH(R241,$D$1:$BL$1,0),FALSE))</f>
        <v>-2</v>
      </c>
      <c r="S242" s="76">
        <f>SUM(VLOOKUP($D$15,$D$2:$BL$18,MATCH(S241,$D$1:$BL$1,0),FALSE))</f>
        <v>18</v>
      </c>
      <c r="T242" s="76">
        <f>SUM(VLOOKUP($D$16,$D$2:$BL$18,MATCH(T241,$D$1:$BL$1,0),FALSE))</f>
        <v>47</v>
      </c>
      <c r="U242" s="76">
        <f>SUM(VLOOKUP($D$17,$D$2:$BL$18,MATCH(U241,$D$1:$BL$1,0),FALSE))</f>
        <v>-2</v>
      </c>
      <c r="V242" s="29">
        <f>SUM(VLOOKUP($D$18,$D$2:$BL$18,MATCH(V241,$D$1:$BL$1,0),FALSE))</f>
        <v>44</v>
      </c>
      <c r="W242" s="30"/>
      <c r="X242" s="72"/>
      <c r="Y242" s="100" t="str">
        <f>$B$3</f>
        <v>Bottas</v>
      </c>
      <c r="Z242" s="72">
        <f>COUNTIF(F241:V258, Y242)</f>
        <v>16</v>
      </c>
      <c r="AA242" s="72">
        <f>COUNTIF(F259:V260,Y242)</f>
        <v>0</v>
      </c>
      <c r="AB242" s="30">
        <f>COUNTIF(F261:V262,Y242)</f>
        <v>0</v>
      </c>
      <c r="AC242" s="30"/>
      <c r="AD242" s="72"/>
      <c r="AE242" s="100" t="str">
        <f>$B$3</f>
        <v>Bottas</v>
      </c>
      <c r="AF242" s="30">
        <f>SUM((Z242/Z263)*100)</f>
        <v>18.823529411764707</v>
      </c>
      <c r="AG242" s="30">
        <f>SUM((AA242/AA263)*100)</f>
        <v>0</v>
      </c>
      <c r="AH242" s="30">
        <f>SUM((AB242/AB263)*100)</f>
        <v>0</v>
      </c>
      <c r="AJ242" s="150" t="s">
        <v>57</v>
      </c>
      <c r="AK242" s="75" t="s">
        <v>58</v>
      </c>
      <c r="AL242" s="70">
        <f>SUM(VLOOKUP($D$2,$D$2:$BL$18,MATCH(AL241,$D$1:$BL$1,0),FALSE))</f>
        <v>41</v>
      </c>
      <c r="AM242" s="76">
        <f>SUM(VLOOKUP($D$3,$D$2:$BL$18,MATCH(AM241,$D$1:$BL$1,0),FALSE))</f>
        <v>-13</v>
      </c>
      <c r="AN242" s="76">
        <f>SUM(VLOOKUP($D$4,$D$2:$BL$18,MATCH(AN241,$D$1:$BL$1,0),FALSE))</f>
        <v>-1</v>
      </c>
      <c r="AO242" s="76">
        <f>SUM(VLOOKUP($D$5,$D$2:$BL$18,MATCH(AO241,$D$1:$BL$1,0),FALSE))</f>
        <v>33</v>
      </c>
      <c r="AP242" s="76">
        <f>SUM(VLOOKUP($D$6,$D$2:$BL$18,MATCH(AP241,$D$1:$BL$1,0),FALSE))</f>
        <v>32</v>
      </c>
      <c r="AQ242" s="76">
        <f>SUM(VLOOKUP($D$7,$D$2:$BL$18,MATCH(AQ241,$D$1:$BL$1,0),FALSE))</f>
        <v>-8</v>
      </c>
      <c r="AR242" s="76">
        <f>SUM(VLOOKUP($D$8,$D$2:$BL$18,MATCH(AR241,$D$1:$BL$1,0),FALSE))</f>
        <v>4</v>
      </c>
      <c r="AS242" s="76">
        <f>SUM(VLOOKUP($D$9,$D$2:$BL$18,MATCH(AS241,$D$1:$BL$1,0),FALSE))</f>
        <v>17</v>
      </c>
      <c r="AT242" s="76">
        <f>SUM(VLOOKUP($D$10,$D$2:$BL$18,MATCH(AT241,$D$1:$BL$1,0),FALSE))</f>
        <v>49</v>
      </c>
      <c r="AU242" s="76">
        <f>SUM(VLOOKUP($D$11,$D$2:$BL$18,MATCH(AU241,$D$1:$BL$1,0),FALSE))</f>
        <v>42</v>
      </c>
      <c r="AV242" s="76">
        <f>SUM(VLOOKUP($D$12,$D$2:$BL$18,MATCH(AV241,$D$1:$BL$1,0),FALSE))</f>
        <v>43</v>
      </c>
      <c r="AW242" s="76">
        <f>SUM(VLOOKUP($D$13,$D$2:$BL$18,MATCH(AW241,$D$1:$BL$1,0),FALSE))</f>
        <v>49</v>
      </c>
      <c r="AX242" s="76">
        <f>SUM(VLOOKUP($D$14,$D$2:$BL$18,MATCH(AX241,$D$1:$BL$1,0),FALSE))</f>
        <v>48</v>
      </c>
      <c r="AY242" s="76">
        <f>SUM(VLOOKUP($D$15,$D$2:$BL$18,MATCH(AY241,$D$1:$BL$1,0),FALSE))</f>
        <v>49</v>
      </c>
      <c r="AZ242" s="76">
        <f>SUM(VLOOKUP($D$16,$D$2:$BL$18,MATCH(AZ241,$D$1:$BL$1,0),FALSE))</f>
        <v>59</v>
      </c>
      <c r="BA242" s="76">
        <f>SUM(VLOOKUP($D$17,$D$2:$BL$18,MATCH(BA241,$D$1:$BL$1,0),FALSE))</f>
        <v>10</v>
      </c>
      <c r="BB242" s="29">
        <f>SUM(VLOOKUP($D$18,$D$2:$BL$18,MATCH(BB241,$D$1:$BL$1,0),FALSE))</f>
        <v>27</v>
      </c>
      <c r="BC242" s="30"/>
      <c r="BD242" s="72"/>
      <c r="BE242" s="100" t="str">
        <f>$B$3</f>
        <v>Bottas</v>
      </c>
      <c r="BF242" s="72">
        <f>COUNTIF(AL241:BB258, BE242)</f>
        <v>0</v>
      </c>
      <c r="BG242" s="72">
        <f>COUNTIF(AL259:BB260,BE242)</f>
        <v>0</v>
      </c>
      <c r="BH242" s="30">
        <f>COUNTIF(AL261:BB262,BE242)</f>
        <v>0</v>
      </c>
      <c r="BI242" s="30"/>
      <c r="BJ242" s="72"/>
      <c r="BK242" s="100" t="str">
        <f>$B$3</f>
        <v>Bottas</v>
      </c>
      <c r="BL242" s="30">
        <f>SUM((BF242/BF263)*100)</f>
        <v>0</v>
      </c>
      <c r="BM242" s="30">
        <f>SUM((BG242/BG263)*100)</f>
        <v>0</v>
      </c>
      <c r="BN242" s="30">
        <f>SUM((BH242/BH263)*100)</f>
        <v>0</v>
      </c>
      <c r="BP242" s="150" t="s">
        <v>57</v>
      </c>
      <c r="BQ242" s="75" t="s">
        <v>58</v>
      </c>
      <c r="BR242" s="70">
        <f>SUM(VLOOKUP($D$2,$D$2:$BL$18,MATCH(BR241,$D$1:$BL$1,0),FALSE))</f>
        <v>-2</v>
      </c>
      <c r="BS242" s="76">
        <f>SUM(VLOOKUP($D$3,$D$2:$BL$18,MATCH(BS241,$D$1:$BL$1,0),FALSE))</f>
        <v>31</v>
      </c>
      <c r="BT242" s="76">
        <f>SUM(VLOOKUP($D$4,$D$2:$BL$18,MATCH(BT241,$D$1:$BL$1,0),FALSE))</f>
        <v>41</v>
      </c>
      <c r="BU242" s="76">
        <f>SUM(VLOOKUP($D$5,$D$2:$BL$18,MATCH(BU241,$D$1:$BL$1,0),FALSE))</f>
        <v>42</v>
      </c>
      <c r="BV242" s="76">
        <f>SUM(VLOOKUP($D$6,$D$2:$BL$18,MATCH(BV241,$D$1:$BL$1,0),FALSE))</f>
        <v>52</v>
      </c>
      <c r="BW242" s="76">
        <f>SUM(VLOOKUP($D$7,$D$2:$BL$18,MATCH(BW241,$D$1:$BL$1,0),FALSE))</f>
        <v>47</v>
      </c>
      <c r="BX242" s="76">
        <f>SUM(VLOOKUP($D$8,$D$2:$BL$18,MATCH(BX241,$D$1:$BL$1,0),FALSE))</f>
        <v>32</v>
      </c>
      <c r="BY242" s="76">
        <f>SUM(VLOOKUP($D$9,$D$2:$BL$18,MATCH(BY241,$D$1:$BL$1,0),FALSE))</f>
        <v>-4</v>
      </c>
      <c r="BZ242" s="76">
        <f>SUM(VLOOKUP($D$10,$D$2:$BL$18,MATCH(BZ241,$D$1:$BL$1,0),FALSE))</f>
        <v>-2</v>
      </c>
      <c r="CA242" s="76">
        <f>SUM(VLOOKUP($D$11,$D$2:$BL$18,MATCH(CA241,$D$1:$BL$1,0),FALSE))</f>
        <v>41</v>
      </c>
      <c r="CB242" s="76">
        <f>SUM(VLOOKUP($D$12,$D$2:$BL$18,MATCH(CB241,$D$1:$BL$1,0),FALSE))</f>
        <v>42</v>
      </c>
      <c r="CC242" s="76">
        <f>SUM(VLOOKUP($D$13,$D$2:$BL$18,MATCH(CC241,$D$1:$BL$1,0),FALSE))</f>
        <v>32</v>
      </c>
      <c r="CD242" s="76">
        <f>SUM(VLOOKUP($D$14,$D$2:$BL$18,MATCH(CD241,$D$1:$BL$1,0),FALSE))</f>
        <v>-2</v>
      </c>
      <c r="CE242" s="76">
        <f>SUM(VLOOKUP($D$15,$D$2:$BL$18,MATCH(CE241,$D$1:$BL$1,0),FALSE))</f>
        <v>18</v>
      </c>
      <c r="CF242" s="76">
        <f>SUM(VLOOKUP($D$16,$D$2:$BL$18,MATCH(CF241,$D$1:$BL$1,0),FALSE))</f>
        <v>47</v>
      </c>
      <c r="CG242" s="76">
        <f>SUM(VLOOKUP($D$17,$D$2:$BL$18,MATCH(CG241,$D$1:$BL$1,0),FALSE))</f>
        <v>-2</v>
      </c>
      <c r="CH242" s="29">
        <f>SUM(VLOOKUP($D$18,$D$2:$BL$18,MATCH(CH241,$D$1:$BL$1,0),FALSE))</f>
        <v>44</v>
      </c>
      <c r="CI242" s="30"/>
      <c r="CJ242" s="72"/>
      <c r="CK242" s="100" t="str">
        <f>$B$3</f>
        <v>Bottas</v>
      </c>
      <c r="CL242" s="72">
        <f>COUNTIF(BR241:CH258, CK242)</f>
        <v>0</v>
      </c>
      <c r="CM242" s="72">
        <f>COUNTIF(BR259:CH260,CK242)</f>
        <v>0</v>
      </c>
      <c r="CN242" s="30">
        <f>COUNTIF(BR261:CH262,CK242)</f>
        <v>0</v>
      </c>
      <c r="CO242" s="30"/>
      <c r="CP242" s="72"/>
      <c r="CQ242" s="100" t="str">
        <f>$B$3</f>
        <v>Bottas</v>
      </c>
      <c r="CR242" s="30">
        <f>SUM((CL242/CL263)*100)</f>
        <v>0</v>
      </c>
      <c r="CS242" s="30">
        <f>SUM((CM242/CM263)*100)</f>
        <v>0</v>
      </c>
      <c r="CT242" s="30">
        <f>SUM((CN242/CN263)*100)</f>
        <v>0</v>
      </c>
      <c r="CV242" s="30"/>
      <c r="CW242" s="30"/>
      <c r="CX242" s="100" t="str">
        <f>$B$3</f>
        <v>Bottas</v>
      </c>
      <c r="CY242" s="30">
        <f t="shared" si="1226"/>
        <v>16</v>
      </c>
      <c r="CZ242" s="30">
        <f t="shared" si="1227"/>
        <v>0</v>
      </c>
      <c r="DA242" s="30">
        <f t="shared" si="1228"/>
        <v>0</v>
      </c>
      <c r="DB242" s="30"/>
      <c r="DC242" s="72"/>
      <c r="DD242" s="100" t="str">
        <f>$B$3</f>
        <v>Bottas</v>
      </c>
      <c r="DE242" s="30">
        <f>SUM((CY242/CY263)*100)</f>
        <v>6.2745098039215685</v>
      </c>
      <c r="DF242" s="30">
        <f>SUM((CZ242/CZ263)*100)</f>
        <v>0</v>
      </c>
      <c r="DG242" s="30">
        <f>SUM((DA242/DA263)*100)</f>
        <v>0</v>
      </c>
    </row>
    <row r="243" spans="4:111" ht="16.149999999999999" thickBot="1" x14ac:dyDescent="0.55000000000000004">
      <c r="D243" s="146" t="s">
        <v>107</v>
      </c>
      <c r="E243" s="91" t="s">
        <v>1</v>
      </c>
      <c r="F243" s="72">
        <f>SUM(VLOOKUP($D$2,$BM$2:$CQ$18,MATCH(F241,$BM$1:$CQ$1,0),FALSE))</f>
        <v>21.8</v>
      </c>
      <c r="G243" s="73">
        <f>SUM(VLOOKUP($D$3,$BM$2:$CQ$18,MATCH(G241,$BM$1:$CQ$1,0),FALSE))</f>
        <v>0</v>
      </c>
      <c r="H243" s="73">
        <f>SUM(VLOOKUP($D$4,$BM$2:$CQ$18,MATCH(H241,$BM$1:$CQ$1,0),FALSE))</f>
        <v>0</v>
      </c>
      <c r="I243" s="73">
        <f>SUM(VLOOKUP($D$5,$BM$2:$CQ$18,MATCH(I241,$BM$1:$CQ$1,0),FALSE))</f>
        <v>0</v>
      </c>
      <c r="J243" s="73">
        <f>SUM(VLOOKUP($D$6,$BM$2:$CQ$18,MATCH(J241,$BM$1:$CQ$1,0),FALSE))</f>
        <v>26</v>
      </c>
      <c r="K243" s="73">
        <f>SUM(VLOOKUP($D$7,$BM$2:$CQ$18,MATCH(K241,$BM$1:$CQ$1,0),FALSE))</f>
        <v>26</v>
      </c>
      <c r="L243" s="73">
        <f>SUM(VLOOKUP($D$8,$BM$2:$CQ$18,MATCH(L241,$BM$1:$CQ$1,0),FALSE))</f>
        <v>26.1</v>
      </c>
      <c r="M243" s="73">
        <f>SUM(VLOOKUP($D$9,$BM$2:$CQ$18,MATCH(M241,$BM$1:$CQ$1,0),FALSE))</f>
        <v>26.1</v>
      </c>
      <c r="N243" s="73">
        <f>SUM(VLOOKUP($D$10,$BM$2:$CQ$18,MATCH(N241,$BM$1:$CQ$1,0),FALSE))</f>
        <v>26.1</v>
      </c>
      <c r="O243" s="73">
        <f>SUM(VLOOKUP($D$11,$BM$2:$CQ$18,MATCH(O241,$BM$1:$CQ$1,0),FALSE))</f>
        <v>26.1</v>
      </c>
      <c r="P243" s="73">
        <f>SUM(VLOOKUP($D$12,$BM$2:$CQ$18,MATCH(P241,$BM$1:$CQ$1,0),FALSE))</f>
        <v>26.1</v>
      </c>
      <c r="Q243" s="73">
        <f>SUM(VLOOKUP($D$13,$BM$2:$CQ$18,MATCH(Q241,$BM$1:$CQ$1,0),FALSE))</f>
        <v>26.1</v>
      </c>
      <c r="R243" s="73">
        <f>SUM(VLOOKUP($D$14,$BM$2:$CQ$18,MATCH(R241,$BM$1:$CQ$1,0),FALSE))</f>
        <v>26.1</v>
      </c>
      <c r="S243" s="73">
        <f>SUM(VLOOKUP($D$15,$BM$2:$CQ$18,MATCH(S241,$BM$1:$CQ$1,0),FALSE))</f>
        <v>26.1</v>
      </c>
      <c r="T243" s="73">
        <f>SUM(VLOOKUP($D$16,$BM$2:$CQ$18,MATCH(T241,$BM$1:$CQ$1,0),FALSE))</f>
        <v>26.1</v>
      </c>
      <c r="U243" s="73">
        <f>SUM(VLOOKUP($D$17,$BM$2:$CQ$18,MATCH(U241,$BM$1:$CQ$1,0),FALSE))</f>
        <v>26.2</v>
      </c>
      <c r="V243" s="63">
        <f>SUM(VLOOKUP($D$18,$BM$2:$CQ$18,MATCH(V241,$BM$1:$CQ$1,0),FALSE))</f>
        <v>26.3</v>
      </c>
      <c r="W243" s="34" t="str">
        <f>$A$4</f>
        <v>Ferrari</v>
      </c>
      <c r="X243" s="66">
        <f>COUNTIF(F241:V258, W243)</f>
        <v>0</v>
      </c>
      <c r="Y243" s="34" t="str">
        <f>$B$4</f>
        <v>Vettel</v>
      </c>
      <c r="Z243" s="99">
        <f>COUNTIF(F241:V258, Y243)</f>
        <v>4</v>
      </c>
      <c r="AA243" s="99">
        <f>COUNTIF(F259:V260,Y243)</f>
        <v>0</v>
      </c>
      <c r="AB243" s="99">
        <f>COUNTIF(F261:V262,Y243)</f>
        <v>0</v>
      </c>
      <c r="AC243" s="34" t="str">
        <f>$A$4</f>
        <v>Ferrari</v>
      </c>
      <c r="AD243" s="66">
        <f>SUM((X243/X263)*100)</f>
        <v>0</v>
      </c>
      <c r="AE243" s="34" t="str">
        <f>$B$4</f>
        <v>Vettel</v>
      </c>
      <c r="AF243" s="99">
        <f>SUM((Z243/Z263)*100)</f>
        <v>4.7058823529411766</v>
      </c>
      <c r="AG243" s="99">
        <f>SUM((AA243/AA263)*100)</f>
        <v>0</v>
      </c>
      <c r="AH243" s="99">
        <f>SUM((AB243/AB263)*100)</f>
        <v>0</v>
      </c>
      <c r="AJ243" s="152" t="s">
        <v>108</v>
      </c>
      <c r="AK243" s="91" t="s">
        <v>1</v>
      </c>
      <c r="AL243" s="72">
        <f>SUM(VLOOKUP($D$2,$BM$2:$CQ$18,MATCH(AL241,$BM$1:$CQ$1,0),FALSE))</f>
        <v>24.2</v>
      </c>
      <c r="AM243" s="73">
        <f>SUM(VLOOKUP($D$3,$BM$2:$CQ$18,MATCH(AM241,$BM$1:$CQ$1,0),FALSE))</f>
        <v>0</v>
      </c>
      <c r="AN243" s="73">
        <f>SUM(VLOOKUP($D$4,$BM$2:$CQ$18,MATCH(AN241,$BM$1:$CQ$1,0),FALSE))</f>
        <v>0</v>
      </c>
      <c r="AO243" s="73">
        <f>SUM(VLOOKUP($D$5,$BM$2:$CQ$18,MATCH(AO241,$BM$1:$CQ$1,0),FALSE))</f>
        <v>0</v>
      </c>
      <c r="AP243" s="73">
        <f>SUM(VLOOKUP($D$6,$BM$2:$CQ$18,MATCH(AP241,$BM$1:$CQ$1,0),FALSE))</f>
        <v>23.6</v>
      </c>
      <c r="AQ243" s="73">
        <f>SUM(VLOOKUP($D$7,$BM$2:$CQ$18,MATCH(AQ241,$BM$1:$CQ$1,0),FALSE))</f>
        <v>0</v>
      </c>
      <c r="AR243" s="73">
        <f>SUM(VLOOKUP($D$8,$BM$2:$CQ$18,MATCH(AR241,$BM$1:$CQ$1,0),FALSE))</f>
        <v>23.5</v>
      </c>
      <c r="AS243" s="73">
        <f>SUM(VLOOKUP($D$9,$BM$2:$CQ$18,MATCH(AS241,$BM$1:$CQ$1,0),FALSE))</f>
        <v>31.4</v>
      </c>
      <c r="AT243" s="73">
        <f>SUM(VLOOKUP($D$10,$BM$2:$CQ$18,MATCH(AT241,$BM$1:$CQ$1,0),FALSE))</f>
        <v>31.4</v>
      </c>
      <c r="AU243" s="73">
        <f>SUM(VLOOKUP($D$11,$BM$2:$CQ$18,MATCH(AU241,$BM$1:$CQ$1,0),FALSE))</f>
        <v>31.4</v>
      </c>
      <c r="AV243" s="73">
        <f>SUM(VLOOKUP($D$12,$BM$2:$CQ$18,MATCH(AV241,$BM$1:$CQ$1,0),FALSE))</f>
        <v>31.4</v>
      </c>
      <c r="AW243" s="73">
        <f>SUM(VLOOKUP($D$13,$BM$2:$CQ$18,MATCH(AW241,$BM$1:$CQ$1,0),FALSE))</f>
        <v>31.5</v>
      </c>
      <c r="AX243" s="73">
        <f>SUM(VLOOKUP($D$14,$BM$2:$CQ$18,MATCH(AX241,$BM$1:$CQ$1,0),FALSE))</f>
        <v>31.5</v>
      </c>
      <c r="AY243" s="73">
        <f>SUM(VLOOKUP($D$15,$BM$2:$CQ$18,MATCH(AY241,$BM$1:$CQ$1,0),FALSE))</f>
        <v>31.5</v>
      </c>
      <c r="AZ243" s="73">
        <f>SUM(VLOOKUP($D$16,$BM$2:$CQ$18,MATCH(AZ241,$BM$1:$CQ$1,0),FALSE))</f>
        <v>31.5</v>
      </c>
      <c r="BA243" s="73">
        <f>SUM(VLOOKUP($D$17,$BM$2:$CQ$18,MATCH(BA241,$BM$1:$CQ$1,0),FALSE))</f>
        <v>31.5</v>
      </c>
      <c r="BB243" s="63">
        <f>SUM(VLOOKUP($D$18,$BM$2:$CQ$18,MATCH(BB241,$BM$1:$CQ$1,0),FALSE))</f>
        <v>31.3</v>
      </c>
      <c r="BC243" s="34" t="str">
        <f>$A$4</f>
        <v>Ferrari</v>
      </c>
      <c r="BD243" s="66">
        <f>COUNTIF(AL241:BB258, BC243)</f>
        <v>0</v>
      </c>
      <c r="BE243" s="34" t="str">
        <f>$B$4</f>
        <v>Vettel</v>
      </c>
      <c r="BF243" s="99">
        <f>COUNTIF(AL241:BB258, BE243)</f>
        <v>0</v>
      </c>
      <c r="BG243" s="99">
        <f>COUNTIF(AL259:BB260,BE243)</f>
        <v>0</v>
      </c>
      <c r="BH243" s="99">
        <f>COUNTIF(AL261:BB262,BE243)</f>
        <v>0</v>
      </c>
      <c r="BI243" s="34" t="str">
        <f>$A$4</f>
        <v>Ferrari</v>
      </c>
      <c r="BJ243" s="66">
        <f>SUM((BD243/BD263)*100)</f>
        <v>0</v>
      </c>
      <c r="BK243" s="34" t="str">
        <f>$B$4</f>
        <v>Vettel</v>
      </c>
      <c r="BL243" s="99">
        <f>SUM((BF243/BF263)*100)</f>
        <v>0</v>
      </c>
      <c r="BM243" s="99">
        <f>SUM((BG243/BG263)*100)</f>
        <v>0</v>
      </c>
      <c r="BN243" s="99">
        <f>SUM((BH243/BH263)*100)</f>
        <v>0</v>
      </c>
      <c r="BP243" s="152" t="s">
        <v>109</v>
      </c>
      <c r="BQ243" s="91" t="s">
        <v>1</v>
      </c>
      <c r="BR243" s="72">
        <f>SUM(VLOOKUP($D$2,$BM$2:$CQ$18,MATCH(BR241,$BM$1:$CQ$1,0),FALSE))</f>
        <v>26.1</v>
      </c>
      <c r="BS243" s="73">
        <f>SUM(VLOOKUP($D$3,$BM$2:$CQ$18,MATCH(BS241,$BM$1:$CQ$1,0),FALSE))</f>
        <v>26.1</v>
      </c>
      <c r="BT243" s="73">
        <f>SUM(VLOOKUP($D$4,$BM$2:$CQ$18,MATCH(BT241,$BM$1:$CQ$1,0),FALSE))</f>
        <v>26.1</v>
      </c>
      <c r="BU243" s="73">
        <f>SUM(VLOOKUP($D$5,$BM$2:$CQ$18,MATCH(BU241,$BM$1:$CQ$1,0),FALSE))</f>
        <v>26</v>
      </c>
      <c r="BV243" s="73">
        <f>SUM(VLOOKUP($D$6,$BM$2:$CQ$18,MATCH(BV241,$BM$1:$CQ$1,0),FALSE))</f>
        <v>26</v>
      </c>
      <c r="BW243" s="73">
        <f>SUM(VLOOKUP($D$7,$BM$2:$CQ$18,MATCH(BW241,$BM$1:$CQ$1,0),FALSE))</f>
        <v>26</v>
      </c>
      <c r="BX243" s="73">
        <f>SUM(VLOOKUP($D$8,$BM$2:$CQ$18,MATCH(BX241,$BM$1:$CQ$1,0),FALSE))</f>
        <v>26.1</v>
      </c>
      <c r="BY243" s="73">
        <f>SUM(VLOOKUP($D$9,$BM$2:$CQ$18,MATCH(BY241,$BM$1:$CQ$1,0),FALSE))</f>
        <v>26.1</v>
      </c>
      <c r="BZ243" s="73">
        <f>SUM(VLOOKUP($D$10,$BM$2:$CQ$18,MATCH(BZ241,$BM$1:$CQ$1,0),FALSE))</f>
        <v>26.1</v>
      </c>
      <c r="CA243" s="73">
        <f>SUM(VLOOKUP($D$11,$BM$2:$CQ$18,MATCH(CA241,$BM$1:$CQ$1,0),FALSE))</f>
        <v>26.1</v>
      </c>
      <c r="CB243" s="73">
        <f>SUM(VLOOKUP($D$12,$BM$2:$CQ$18,MATCH(CB241,$BM$1:$CQ$1,0),FALSE))</f>
        <v>26.1</v>
      </c>
      <c r="CC243" s="73">
        <f>SUM(VLOOKUP($D$13,$BM$2:$CQ$18,MATCH(CC241,$BM$1:$CQ$1,0),FALSE))</f>
        <v>26.1</v>
      </c>
      <c r="CD243" s="73">
        <f>SUM(VLOOKUP($D$14,$BM$2:$CQ$18,MATCH(CD241,$BM$1:$CQ$1,0),FALSE))</f>
        <v>26.1</v>
      </c>
      <c r="CE243" s="73">
        <f>SUM(VLOOKUP($D$15,$BM$2:$CQ$18,MATCH(CE241,$BM$1:$CQ$1,0),FALSE))</f>
        <v>26.1</v>
      </c>
      <c r="CF243" s="73">
        <f>SUM(VLOOKUP($D$16,$BM$2:$CQ$18,MATCH(CF241,$BM$1:$CQ$1,0),FALSE))</f>
        <v>26.1</v>
      </c>
      <c r="CG243" s="73">
        <f>SUM(VLOOKUP($D$17,$BM$2:$CQ$18,MATCH(CG241,$BM$1:$CQ$1,0),FALSE))</f>
        <v>26.2</v>
      </c>
      <c r="CH243" s="63">
        <f>SUM(VLOOKUP($D$18,$BM$2:$CQ$18,MATCH(CH241,$BM$1:$CQ$1,0),FALSE))</f>
        <v>26.3</v>
      </c>
      <c r="CI243" s="34" t="str">
        <f>$A$4</f>
        <v>Ferrari</v>
      </c>
      <c r="CJ243" s="66">
        <f>COUNTIF(BR241:CH258, CI243)</f>
        <v>0</v>
      </c>
      <c r="CK243" s="34" t="str">
        <f>$B$4</f>
        <v>Vettel</v>
      </c>
      <c r="CL243" s="99">
        <f>COUNTIF(BR241:CH258, CK243)</f>
        <v>0</v>
      </c>
      <c r="CM243" s="99">
        <f>COUNTIF(BR259:CH260,CK243)</f>
        <v>0</v>
      </c>
      <c r="CN243" s="99">
        <f>COUNTIF(BR261:CH262,CK243)</f>
        <v>0</v>
      </c>
      <c r="CO243" s="34" t="str">
        <f>$A$4</f>
        <v>Ferrari</v>
      </c>
      <c r="CP243" s="66">
        <f>SUM((CJ243/CJ263)*100)</f>
        <v>0</v>
      </c>
      <c r="CQ243" s="34" t="str">
        <f>$B$4</f>
        <v>Vettel</v>
      </c>
      <c r="CR243" s="99">
        <f>SUM((CL243/CL263)*100)</f>
        <v>0</v>
      </c>
      <c r="CS243" s="99">
        <f>SUM((CM243/CM263)*100)</f>
        <v>0</v>
      </c>
      <c r="CT243" s="99">
        <f>SUM((CN243/CN263)*100)</f>
        <v>0</v>
      </c>
      <c r="CV243" s="34" t="str">
        <f>$A$4</f>
        <v>Ferrari</v>
      </c>
      <c r="CW243" s="99">
        <f>SUM(X243,BD243,CJ243)</f>
        <v>0</v>
      </c>
      <c r="CX243" s="34" t="str">
        <f>$B$4</f>
        <v>Vettel</v>
      </c>
      <c r="CY243" s="99">
        <f t="shared" si="1226"/>
        <v>4</v>
      </c>
      <c r="CZ243" s="99">
        <f t="shared" si="1227"/>
        <v>0</v>
      </c>
      <c r="DA243" s="99">
        <f t="shared" si="1228"/>
        <v>0</v>
      </c>
      <c r="DB243" s="34" t="str">
        <f>$A$4</f>
        <v>Ferrari</v>
      </c>
      <c r="DC243" s="66">
        <f>SUM((CW243/CW263)*100)</f>
        <v>0</v>
      </c>
      <c r="DD243" s="34" t="str">
        <f>$B$4</f>
        <v>Vettel</v>
      </c>
      <c r="DE243" s="99">
        <f>SUM((CY243/CY263)*100)</f>
        <v>1.5686274509803921</v>
      </c>
      <c r="DF243" s="99">
        <f>SUM((CZ243/CZ263)*100)</f>
        <v>0</v>
      </c>
      <c r="DG243" s="99">
        <f>SUM((DA243/DA263)*100)</f>
        <v>0</v>
      </c>
    </row>
    <row r="244" spans="4:111" ht="16.149999999999999" thickBot="1" x14ac:dyDescent="0.55000000000000004">
      <c r="D244" s="147"/>
      <c r="E244" s="74" t="s">
        <v>60</v>
      </c>
      <c r="F244" s="66" t="s">
        <v>5</v>
      </c>
      <c r="G244" s="67" t="s">
        <v>5</v>
      </c>
      <c r="H244" s="67" t="s">
        <v>5</v>
      </c>
      <c r="I244" s="67" t="s">
        <v>5</v>
      </c>
      <c r="J244" s="67" t="s">
        <v>5</v>
      </c>
      <c r="K244" s="67" t="s">
        <v>5</v>
      </c>
      <c r="L244" s="67" t="s">
        <v>5</v>
      </c>
      <c r="M244" s="67" t="s">
        <v>5</v>
      </c>
      <c r="N244" s="67" t="s">
        <v>5</v>
      </c>
      <c r="O244" s="67" t="s">
        <v>5</v>
      </c>
      <c r="P244" s="67" t="s">
        <v>5</v>
      </c>
      <c r="Q244" s="67" t="s">
        <v>5</v>
      </c>
      <c r="R244" s="67" t="s">
        <v>5</v>
      </c>
      <c r="S244" s="67" t="s">
        <v>5</v>
      </c>
      <c r="T244" s="67" t="s">
        <v>5</v>
      </c>
      <c r="U244" s="67" t="s">
        <v>5</v>
      </c>
      <c r="V244" s="68" t="s">
        <v>3</v>
      </c>
      <c r="W244" s="30"/>
      <c r="X244" s="72"/>
      <c r="Y244" s="35" t="str">
        <f>$B$5</f>
        <v>Leclerc</v>
      </c>
      <c r="Z244" s="30">
        <f>COUNTIF(F241:V258, Y244)</f>
        <v>0</v>
      </c>
      <c r="AA244" s="30">
        <f>COUNTIF(F259:V260,Y244)</f>
        <v>0</v>
      </c>
      <c r="AB244" s="30">
        <f>COUNTIF(F261:$V262,Y244)</f>
        <v>0</v>
      </c>
      <c r="AC244" s="30"/>
      <c r="AD244" s="72"/>
      <c r="AE244" s="35" t="str">
        <f>$B$5</f>
        <v>Leclerc</v>
      </c>
      <c r="AF244" s="30">
        <f>SUM((Z244/Z263)*100)</f>
        <v>0</v>
      </c>
      <c r="AG244" s="30">
        <f>SUM((AA244/AA263)*100)</f>
        <v>0</v>
      </c>
      <c r="AH244" s="30">
        <f>SUM((AB244/AB263)*100)</f>
        <v>0</v>
      </c>
      <c r="AJ244" s="153"/>
      <c r="AK244" s="74" t="s">
        <v>60</v>
      </c>
      <c r="AL244" s="66" t="s">
        <v>23</v>
      </c>
      <c r="AM244" s="67" t="s">
        <v>23</v>
      </c>
      <c r="AN244" s="67" t="s">
        <v>23</v>
      </c>
      <c r="AO244" s="67" t="s">
        <v>35</v>
      </c>
      <c r="AP244" s="67" t="s">
        <v>33</v>
      </c>
      <c r="AQ244" s="67" t="s">
        <v>33</v>
      </c>
      <c r="AR244" s="67" t="s">
        <v>33</v>
      </c>
      <c r="AS244" s="67" t="s">
        <v>25</v>
      </c>
      <c r="AT244" s="67" t="s">
        <v>38</v>
      </c>
      <c r="AU244" s="67" t="s">
        <v>38</v>
      </c>
      <c r="AV244" s="67" t="s">
        <v>38</v>
      </c>
      <c r="AW244" s="67" t="s">
        <v>38</v>
      </c>
      <c r="AX244" s="67" t="s">
        <v>38</v>
      </c>
      <c r="AY244" s="67" t="s">
        <v>38</v>
      </c>
      <c r="AZ244" s="67" t="s">
        <v>38</v>
      </c>
      <c r="BA244" s="67" t="s">
        <v>38</v>
      </c>
      <c r="BB244" s="68" t="s">
        <v>38</v>
      </c>
      <c r="BC244" s="30"/>
      <c r="BD244" s="72"/>
      <c r="BE244" s="35" t="str">
        <f>$B$5</f>
        <v>Leclerc</v>
      </c>
      <c r="BF244" s="30">
        <f>COUNTIF(AL241:BB258, BE244)</f>
        <v>7</v>
      </c>
      <c r="BG244" s="30">
        <f>COUNTIF(AL259:BB260,BE244)</f>
        <v>0</v>
      </c>
      <c r="BH244" s="30">
        <f>COUNTIF($V261:AL262,BE244)</f>
        <v>0</v>
      </c>
      <c r="BI244" s="30"/>
      <c r="BJ244" s="72"/>
      <c r="BK244" s="35" t="str">
        <f>$B$5</f>
        <v>Leclerc</v>
      </c>
      <c r="BL244" s="30">
        <f>SUM((BF244/BF263)*100)</f>
        <v>8.235294117647058</v>
      </c>
      <c r="BM244" s="30">
        <f>SUM((BG244/BG263)*100)</f>
        <v>0</v>
      </c>
      <c r="BN244" s="30">
        <f>SUM((BH244/BH263)*100)</f>
        <v>0</v>
      </c>
      <c r="BP244" s="153"/>
      <c r="BQ244" s="74" t="s">
        <v>60</v>
      </c>
      <c r="BR244" s="66" t="s">
        <v>30</v>
      </c>
      <c r="BS244" s="67" t="s">
        <v>30</v>
      </c>
      <c r="BT244" s="67" t="s">
        <v>30</v>
      </c>
      <c r="BU244" s="67" t="s">
        <v>30</v>
      </c>
      <c r="BV244" s="67" t="s">
        <v>30</v>
      </c>
      <c r="BW244" s="67" t="s">
        <v>33</v>
      </c>
      <c r="BX244" s="67" t="s">
        <v>33</v>
      </c>
      <c r="BY244" s="67" t="s">
        <v>33</v>
      </c>
      <c r="BZ244" s="67" t="s">
        <v>33</v>
      </c>
      <c r="CA244" s="67" t="s">
        <v>33</v>
      </c>
      <c r="CB244" s="67" t="s">
        <v>33</v>
      </c>
      <c r="CC244" s="67" t="s">
        <v>33</v>
      </c>
      <c r="CD244" s="67" t="s">
        <v>33</v>
      </c>
      <c r="CE244" s="67" t="s">
        <v>33</v>
      </c>
      <c r="CF244" s="67" t="s">
        <v>33</v>
      </c>
      <c r="CG244" s="67" t="s">
        <v>33</v>
      </c>
      <c r="CH244" s="68" t="s">
        <v>33</v>
      </c>
      <c r="CI244" s="30"/>
      <c r="CJ244" s="72"/>
      <c r="CK244" s="35" t="str">
        <f>$B$5</f>
        <v>Leclerc</v>
      </c>
      <c r="CL244" s="30">
        <f>COUNTIF(BR241:CH258, CK244)</f>
        <v>0</v>
      </c>
      <c r="CM244" s="30">
        <f>COUNTIF(BR259:CH260,CK244)</f>
        <v>0</v>
      </c>
      <c r="CN244" s="30">
        <f>COUNTIF($V261:BR262,CK244)</f>
        <v>0</v>
      </c>
      <c r="CO244" s="30"/>
      <c r="CP244" s="72"/>
      <c r="CQ244" s="35" t="str">
        <f>$B$5</f>
        <v>Leclerc</v>
      </c>
      <c r="CR244" s="30">
        <f>SUM((CL244/CL263)*100)</f>
        <v>0</v>
      </c>
      <c r="CS244" s="30">
        <f>SUM((CM244/CM263)*100)</f>
        <v>0</v>
      </c>
      <c r="CT244" s="30">
        <f>SUM((CN244/CN263)*100)</f>
        <v>0</v>
      </c>
      <c r="CV244" s="30"/>
      <c r="CW244" s="30"/>
      <c r="CX244" s="35" t="str">
        <f>$B$5</f>
        <v>Leclerc</v>
      </c>
      <c r="CY244" s="30">
        <f t="shared" si="1226"/>
        <v>7</v>
      </c>
      <c r="CZ244" s="30">
        <f t="shared" si="1227"/>
        <v>0</v>
      </c>
      <c r="DA244" s="30">
        <f t="shared" si="1228"/>
        <v>0</v>
      </c>
      <c r="DB244" s="30"/>
      <c r="DC244" s="72"/>
      <c r="DD244" s="35" t="str">
        <f>$B$5</f>
        <v>Leclerc</v>
      </c>
      <c r="DE244" s="30">
        <f>SUM((CY244/CY263)*100)</f>
        <v>2.7450980392156863</v>
      </c>
      <c r="DF244" s="30">
        <f>SUM((CZ244/CZ263)*100)</f>
        <v>0</v>
      </c>
      <c r="DG244" s="30">
        <f>SUM((DA244/DA263)*100)</f>
        <v>0</v>
      </c>
    </row>
    <row r="245" spans="4:111" ht="15.75" x14ac:dyDescent="0.5">
      <c r="D245" s="147"/>
      <c r="E245" s="81" t="s">
        <v>58</v>
      </c>
      <c r="F245" s="70">
        <f>SUM(VLOOKUP($D$2,$D$2:$BL$18,MATCH(F244,$D$1:$BL$1,0),FALSE))</f>
        <v>44</v>
      </c>
      <c r="G245" s="76">
        <f>SUM(VLOOKUP($D$3,$D$2:$BL$18,MATCH(G244,$D$1:$BL$1,0),FALSE))</f>
        <v>33</v>
      </c>
      <c r="H245" s="76">
        <f>SUM(VLOOKUP($D$4,$D$2:$BL$18,MATCH(H244,$D$1:$BL$1,0),FALSE))</f>
        <v>26</v>
      </c>
      <c r="I245" s="76">
        <f>SUM(VLOOKUP($D$5,$D$2:$BL$18,MATCH(I244,$D$1:$BL$1,0),FALSE))</f>
        <v>3</v>
      </c>
      <c r="J245" s="76">
        <f>SUM(VLOOKUP($D$6,$D$2:$BL$18,MATCH(J244,$D$1:$BL$1,0),FALSE))</f>
        <v>32</v>
      </c>
      <c r="K245" s="76">
        <f>SUM(VLOOKUP($D$7,$D$2:$BL$18,MATCH(K244,$D$1:$BL$1,0),FALSE))</f>
        <v>31</v>
      </c>
      <c r="L245" s="76">
        <f>SUM(VLOOKUP($D$8,$D$2:$BL$18,MATCH(L244,$D$1:$BL$1,0),FALSE))</f>
        <v>31</v>
      </c>
      <c r="M245" s="76">
        <f>SUM(VLOOKUP($D$9,$D$2:$BL$18,MATCH(M244,$D$1:$BL$1,0),FALSE))</f>
        <v>20</v>
      </c>
      <c r="N245" s="76">
        <f>SUM(VLOOKUP($D$10,$D$2:$BL$18,MATCH(N244,$D$1:$BL$1,0),FALSE))</f>
        <v>41</v>
      </c>
      <c r="O245" s="76">
        <f>SUM(VLOOKUP($D$11,$D$2:$BL$18,MATCH(O244,$D$1:$BL$1,0),FALSE))</f>
        <v>54</v>
      </c>
      <c r="P245" s="76">
        <f>SUM(VLOOKUP($D$12,$D$2:$BL$18,MATCH(P244,$D$1:$BL$1,0),FALSE))</f>
        <v>0</v>
      </c>
      <c r="Q245" s="76">
        <f>SUM(VLOOKUP($D$13,$D$2:$BL$18,MATCH(Q244,$D$1:$BL$1,0),FALSE))</f>
        <v>31</v>
      </c>
      <c r="R245" s="76">
        <f>SUM(VLOOKUP($D$14,$D$2:$BL$18,MATCH(R244,$D$1:$BL$1,0),FALSE))</f>
        <v>32</v>
      </c>
      <c r="S245" s="76">
        <f>SUM(VLOOKUP($D$15,$D$2:$BL$18,MATCH(S244,$D$1:$BL$1,0),FALSE))</f>
        <v>-4</v>
      </c>
      <c r="T245" s="76">
        <f>SUM(VLOOKUP($D$16,$D$2:$BL$18,MATCH(T244,$D$1:$BL$1,0),FALSE))</f>
        <v>12</v>
      </c>
      <c r="U245" s="76">
        <f>SUM(VLOOKUP($D$17,$D$2:$BL$18,MATCH(U244,$D$1:$BL$1,0),FALSE))</f>
        <v>13</v>
      </c>
      <c r="V245" s="29">
        <f>SUM(VLOOKUP($D$18,$D$2:$BL$18,MATCH(V244,$D$1:$BL$1,0),FALSE))</f>
        <v>27</v>
      </c>
      <c r="W245" s="101" t="str">
        <f>$A$6</f>
        <v>Red Bull</v>
      </c>
      <c r="X245" s="66">
        <f>COUNTIF(F241:V258, W245)</f>
        <v>0</v>
      </c>
      <c r="Y245" s="101" t="str">
        <f>$B$6</f>
        <v>Verstappen</v>
      </c>
      <c r="Z245" s="99">
        <f>COUNTIF(F241:V258, Y245)</f>
        <v>13</v>
      </c>
      <c r="AA245" s="99">
        <f>COUNTIF(F259:V260,Y245)</f>
        <v>0</v>
      </c>
      <c r="AB245" s="99">
        <f>COUNTIF(F261:V262,Y245)</f>
        <v>1</v>
      </c>
      <c r="AC245" s="101" t="str">
        <f>$A$6</f>
        <v>Red Bull</v>
      </c>
      <c r="AD245" s="66">
        <f>SUM((X245/X263)*100)</f>
        <v>0</v>
      </c>
      <c r="AE245" s="101" t="str">
        <f>$B$6</f>
        <v>Verstappen</v>
      </c>
      <c r="AF245" s="99">
        <f>SUM((Z245/Z263)*100)</f>
        <v>15.294117647058824</v>
      </c>
      <c r="AG245" s="99">
        <f>SUM((AA245/AA263)*100)</f>
        <v>0</v>
      </c>
      <c r="AH245" s="99">
        <f>SUM((AB245/AB263)*100)</f>
        <v>50</v>
      </c>
      <c r="AJ245" s="153"/>
      <c r="AK245" s="81" t="s">
        <v>58</v>
      </c>
      <c r="AL245" s="70">
        <f>SUM(VLOOKUP($D$2,$D$2:$BL$18,MATCH(AL244,$D$1:$BL$1,0),FALSE))</f>
        <v>-9</v>
      </c>
      <c r="AM245" s="76">
        <f>SUM(VLOOKUP($D$3,$D$2:$BL$18,MATCH(AM244,$D$1:$BL$1,0),FALSE))</f>
        <v>13</v>
      </c>
      <c r="AN245" s="76">
        <f>SUM(VLOOKUP($D$4,$D$2:$BL$18,MATCH(AN244,$D$1:$BL$1,0),FALSE))</f>
        <v>18</v>
      </c>
      <c r="AO245" s="76">
        <f>SUM(VLOOKUP($D$5,$D$2:$BL$18,MATCH(AO244,$D$1:$BL$1,0),FALSE))</f>
        <v>10</v>
      </c>
      <c r="AP245" s="76">
        <f>SUM(VLOOKUP($D$6,$D$2:$BL$18,MATCH(AP244,$D$1:$BL$1,0),FALSE))</f>
        <v>12</v>
      </c>
      <c r="AQ245" s="76">
        <f>SUM(VLOOKUP($D$7,$D$2:$BL$18,MATCH(AQ244,$D$1:$BL$1,0),FALSE))</f>
        <v>21</v>
      </c>
      <c r="AR245" s="76">
        <f>SUM(VLOOKUP($D$8,$D$2:$BL$18,MATCH(AR244,$D$1:$BL$1,0),FALSE))</f>
        <v>6</v>
      </c>
      <c r="AS245" s="76">
        <f>SUM(VLOOKUP($D$9,$D$2:$BL$18,MATCH(AS244,$D$1:$BL$1,0),FALSE))</f>
        <v>15</v>
      </c>
      <c r="AT245" s="76">
        <f>SUM(VLOOKUP($D$10,$D$2:$BL$18,MATCH(AT244,$D$1:$BL$1,0),FALSE))</f>
        <v>18</v>
      </c>
      <c r="AU245" s="76">
        <f>SUM(VLOOKUP($D$11,$D$2:$BL$18,MATCH(AU244,$D$1:$BL$1,0),FALSE))</f>
        <v>12</v>
      </c>
      <c r="AV245" s="76">
        <f>SUM(VLOOKUP($D$12,$D$2:$BL$18,MATCH(AV244,$D$1:$BL$1,0),FALSE))</f>
        <v>12</v>
      </c>
      <c r="AW245" s="76">
        <f>SUM(VLOOKUP($D$13,$D$2:$BL$18,MATCH(AW244,$D$1:$BL$1,0),FALSE))</f>
        <v>17</v>
      </c>
      <c r="AX245" s="76">
        <f>SUM(VLOOKUP($D$14,$D$2:$BL$18,MATCH(AX244,$D$1:$BL$1,0),FALSE))</f>
        <v>19</v>
      </c>
      <c r="AY245" s="76">
        <f>SUM(VLOOKUP($D$15,$D$2:$BL$18,MATCH(AY244,$D$1:$BL$1,0),FALSE))</f>
        <v>2</v>
      </c>
      <c r="AZ245" s="76">
        <f>SUM(VLOOKUP($D$16,$D$2:$BL$18,MATCH(AZ244,$D$1:$BL$1,0),FALSE))</f>
        <v>9</v>
      </c>
      <c r="BA245" s="76">
        <f>SUM(VLOOKUP($D$17,$D$2:$BL$18,MATCH(BA244,$D$1:$BL$1,0),FALSE))</f>
        <v>10</v>
      </c>
      <c r="BB245" s="29">
        <f>SUM(VLOOKUP($D$18,$D$2:$BL$18,MATCH(BB244,$D$1:$BL$1,0),FALSE))</f>
        <v>11</v>
      </c>
      <c r="BC245" s="101" t="str">
        <f>$A$6</f>
        <v>Red Bull</v>
      </c>
      <c r="BD245" s="66">
        <f>COUNTIF(AL241:BB258, BC245)</f>
        <v>7</v>
      </c>
      <c r="BE245" s="101" t="str">
        <f>$B$6</f>
        <v>Verstappen</v>
      </c>
      <c r="BF245" s="99">
        <f>COUNTIF(AL241:BB258, BE245)</f>
        <v>0</v>
      </c>
      <c r="BG245" s="99">
        <f>COUNTIF(AL259:BB260,BE245)</f>
        <v>0</v>
      </c>
      <c r="BH245" s="99">
        <f>COUNTIF(AL261:BB262,BE245)</f>
        <v>0</v>
      </c>
      <c r="BI245" s="101" t="str">
        <f>$A$6</f>
        <v>Red Bull</v>
      </c>
      <c r="BJ245" s="66">
        <f>SUM((BD245/BD263)*100)</f>
        <v>41.17647058823529</v>
      </c>
      <c r="BK245" s="101" t="str">
        <f>$B$6</f>
        <v>Verstappen</v>
      </c>
      <c r="BL245" s="99">
        <f>SUM((BF245/BF263)*100)</f>
        <v>0</v>
      </c>
      <c r="BM245" s="99">
        <f>SUM((BG245/BG263)*100)</f>
        <v>0</v>
      </c>
      <c r="BN245" s="99">
        <f>SUM((BH245/BH263)*100)</f>
        <v>0</v>
      </c>
      <c r="BP245" s="153"/>
      <c r="BQ245" s="81" t="s">
        <v>58</v>
      </c>
      <c r="BR245" s="70">
        <f>SUM(VLOOKUP($D$2,$D$2:$BL$18,MATCH(BR244,$D$1:$BL$1,0),FALSE))</f>
        <v>24</v>
      </c>
      <c r="BS245" s="76">
        <f>SUM(VLOOKUP($D$3,$D$2:$BL$18,MATCH(BS244,$D$1:$BL$1,0),FALSE))</f>
        <v>-1</v>
      </c>
      <c r="BT245" s="76">
        <f>SUM(VLOOKUP($D$4,$D$2:$BL$18,MATCH(BT244,$D$1:$BL$1,0),FALSE))</f>
        <v>-9</v>
      </c>
      <c r="BU245" s="76">
        <f>SUM(VLOOKUP($D$5,$D$2:$BL$18,MATCH(BU244,$D$1:$BL$1,0),FALSE))</f>
        <v>22</v>
      </c>
      <c r="BV245" s="76">
        <f>SUM(VLOOKUP($D$6,$D$2:$BL$18,MATCH(BV244,$D$1:$BL$1,0),FALSE))</f>
        <v>2</v>
      </c>
      <c r="BW245" s="76">
        <f>SUM(VLOOKUP($D$7,$D$2:$BL$18,MATCH(BW244,$D$1:$BL$1,0),FALSE))</f>
        <v>21</v>
      </c>
      <c r="BX245" s="76">
        <f>SUM(VLOOKUP($D$8,$D$2:$BL$18,MATCH(BX244,$D$1:$BL$1,0),FALSE))</f>
        <v>6</v>
      </c>
      <c r="BY245" s="76">
        <f>SUM(VLOOKUP($D$9,$D$2:$BL$18,MATCH(BY244,$D$1:$BL$1,0),FALSE))</f>
        <v>4</v>
      </c>
      <c r="BZ245" s="76">
        <f>SUM(VLOOKUP($D$10,$D$2:$BL$18,MATCH(BZ244,$D$1:$BL$1,0),FALSE))</f>
        <v>43</v>
      </c>
      <c r="CA245" s="76">
        <f>SUM(VLOOKUP($D$11,$D$2:$BL$18,MATCH(CA244,$D$1:$BL$1,0),FALSE))</f>
        <v>28</v>
      </c>
      <c r="CB245" s="76">
        <f>SUM(VLOOKUP($D$12,$D$2:$BL$18,MATCH(CB244,$D$1:$BL$1,0),FALSE))</f>
        <v>33</v>
      </c>
      <c r="CC245" s="76">
        <f>SUM(VLOOKUP($D$13,$D$2:$BL$18,MATCH(CC244,$D$1:$BL$1,0),FALSE))</f>
        <v>17</v>
      </c>
      <c r="CD245" s="76">
        <f>SUM(VLOOKUP($D$14,$D$2:$BL$18,MATCH(CD244,$D$1:$BL$1,0),FALSE))</f>
        <v>26</v>
      </c>
      <c r="CE245" s="76">
        <f>SUM(VLOOKUP($D$15,$D$2:$BL$18,MATCH(CE244,$D$1:$BL$1,0),FALSE))</f>
        <v>45</v>
      </c>
      <c r="CF245" s="76">
        <f>SUM(VLOOKUP($D$16,$D$2:$BL$18,MATCH(CF244,$D$1:$BL$1,0),FALSE))</f>
        <v>5</v>
      </c>
      <c r="CG245" s="76">
        <f>SUM(VLOOKUP($D$17,$D$2:$BL$18,MATCH(CG244,$D$1:$BL$1,0),FALSE))</f>
        <v>48</v>
      </c>
      <c r="CH245" s="29">
        <f>SUM(VLOOKUP($D$18,$D$2:$BL$18,MATCH(CH244,$D$1:$BL$1,0),FALSE))</f>
        <v>-13</v>
      </c>
      <c r="CI245" s="101" t="str">
        <f>$A$6</f>
        <v>Red Bull</v>
      </c>
      <c r="CJ245" s="66">
        <f>COUNTIF(BR241:CH258, CI245)</f>
        <v>17</v>
      </c>
      <c r="CK245" s="101" t="str">
        <f>$B$6</f>
        <v>Verstappen</v>
      </c>
      <c r="CL245" s="99">
        <f>COUNTIF(BR241:CH258, CK245)</f>
        <v>17</v>
      </c>
      <c r="CM245" s="99">
        <f>COUNTIF(BR259:CH260,CK245)</f>
        <v>0</v>
      </c>
      <c r="CN245" s="99">
        <f>COUNTIF(BR261:CH262,CK245)</f>
        <v>2</v>
      </c>
      <c r="CO245" s="101" t="str">
        <f>$A$6</f>
        <v>Red Bull</v>
      </c>
      <c r="CP245" s="66">
        <f>SUM((CJ245/CJ263)*100)</f>
        <v>100</v>
      </c>
      <c r="CQ245" s="101" t="str">
        <f>$B$6</f>
        <v>Verstappen</v>
      </c>
      <c r="CR245" s="99">
        <f>SUM((CL245/CL263)*100)</f>
        <v>20</v>
      </c>
      <c r="CS245" s="99">
        <f>SUM((CM245/CM263)*100)</f>
        <v>0</v>
      </c>
      <c r="CT245" s="99">
        <f>SUM((CN245/CN263)*100)</f>
        <v>100</v>
      </c>
      <c r="CV245" s="101" t="str">
        <f>$A$6</f>
        <v>Red Bull</v>
      </c>
      <c r="CW245" s="99">
        <f>SUM(X245,BD245,CJ245)</f>
        <v>24</v>
      </c>
      <c r="CX245" s="101" t="str">
        <f>$B$6</f>
        <v>Verstappen</v>
      </c>
      <c r="CY245" s="99">
        <f t="shared" si="1226"/>
        <v>30</v>
      </c>
      <c r="CZ245" s="99">
        <f t="shared" si="1227"/>
        <v>0</v>
      </c>
      <c r="DA245" s="99">
        <f t="shared" si="1228"/>
        <v>3</v>
      </c>
      <c r="DB245" s="101" t="str">
        <f>$A$6</f>
        <v>Red Bull</v>
      </c>
      <c r="DC245" s="66">
        <f>SUM((CW245/CW263)*100)</f>
        <v>47.058823529411761</v>
      </c>
      <c r="DD245" s="101" t="str">
        <f>$B$6</f>
        <v>Verstappen</v>
      </c>
      <c r="DE245" s="99">
        <f>SUM((CY245/CY263)*100)</f>
        <v>11.76470588235294</v>
      </c>
      <c r="DF245" s="99">
        <f>SUM((CZ245/CZ263)*100)</f>
        <v>0</v>
      </c>
      <c r="DG245" s="99">
        <f>SUM((DA245/DA263)*100)</f>
        <v>50</v>
      </c>
    </row>
    <row r="246" spans="4:111" ht="16.149999999999999" thickBot="1" x14ac:dyDescent="0.55000000000000004">
      <c r="D246" s="147"/>
      <c r="E246" s="82" t="s">
        <v>1</v>
      </c>
      <c r="F246" s="72">
        <f>SUM(VLOOKUP($D$2,$BM$2:$CQ$18,MATCH(F244,$BM$1:$CQ$1,0),FALSE))</f>
        <v>28.4</v>
      </c>
      <c r="G246" s="73">
        <f>SUM(VLOOKUP($D$3,$BM$2:$CQ$18,MATCH(G244,$BM$1:$CQ$1,0),FALSE))</f>
        <v>0</v>
      </c>
      <c r="H246" s="73">
        <f>SUM(VLOOKUP($D$4,$BM$2:$CQ$18,MATCH(H244,$BM$1:$CQ$1,0),FALSE))</f>
        <v>0</v>
      </c>
      <c r="I246" s="73">
        <f>SUM(VLOOKUP($D$5,$BM$2:$CQ$18,MATCH(I244,$BM$1:$CQ$1,0),FALSE))</f>
        <v>0</v>
      </c>
      <c r="J246" s="73">
        <f>SUM(VLOOKUP($D$6,$BM$2:$CQ$18,MATCH(J244,$BM$1:$CQ$1,0),FALSE))</f>
        <v>29.7</v>
      </c>
      <c r="K246" s="73">
        <f>SUM(VLOOKUP($D$7,$BM$2:$CQ$18,MATCH(K244,$BM$1:$CQ$1,0),FALSE))</f>
        <v>0</v>
      </c>
      <c r="L246" s="73">
        <f>SUM(VLOOKUP($D$8,$BM$2:$CQ$18,MATCH(L244,$BM$1:$CQ$1,0),FALSE))</f>
        <v>29.5</v>
      </c>
      <c r="M246" s="73">
        <f>SUM(VLOOKUP($D$9,$BM$2:$CQ$18,MATCH(M244,$BM$1:$CQ$1,0),FALSE))</f>
        <v>29.5</v>
      </c>
      <c r="N246" s="73">
        <f>SUM(VLOOKUP($D$10,$BM$2:$CQ$18,MATCH(N244,$BM$1:$CQ$1,0),FALSE))</f>
        <v>29.4</v>
      </c>
      <c r="O246" s="73">
        <f>SUM(VLOOKUP($D$11,$BM$2:$CQ$18,MATCH(O244,$BM$1:$CQ$1,0),FALSE))</f>
        <v>29.4</v>
      </c>
      <c r="P246" s="73">
        <f>SUM(VLOOKUP($D$12,$BM$2:$CQ$18,MATCH(P244,$BM$1:$CQ$1,0),FALSE))</f>
        <v>29.4</v>
      </c>
      <c r="Q246" s="73">
        <f>SUM(VLOOKUP($D$13,$BM$2:$CQ$18,MATCH(Q244,$BM$1:$CQ$1,0),FALSE))</f>
        <v>29.4</v>
      </c>
      <c r="R246" s="73">
        <f>SUM(VLOOKUP($D$14,$BM$2:$CQ$18,MATCH(R244,$BM$1:$CQ$1,0),FALSE))</f>
        <v>29.4</v>
      </c>
      <c r="S246" s="73">
        <f>SUM(VLOOKUP($D$15,$BM$2:$CQ$18,MATCH(S244,$BM$1:$CQ$1,0),FALSE))</f>
        <v>29.4</v>
      </c>
      <c r="T246" s="73">
        <f>SUM(VLOOKUP($D$16,$BM$2:$CQ$18,MATCH(T244,$BM$1:$CQ$1,0),FALSE))</f>
        <v>29.3</v>
      </c>
      <c r="U246" s="73">
        <f>SUM(VLOOKUP($D$17,$BM$2:$CQ$18,MATCH(U244,$BM$1:$CQ$1,0),FALSE))</f>
        <v>29.3</v>
      </c>
      <c r="V246" s="63">
        <f>SUM(VLOOKUP($D$18,$BM$2:$CQ$18,MATCH(V244,$BM$1:$CQ$1,0),FALSE))</f>
        <v>31.3</v>
      </c>
      <c r="W246" s="30"/>
      <c r="X246" s="72"/>
      <c r="Y246" s="102" t="str">
        <f>$B$7</f>
        <v>Albon</v>
      </c>
      <c r="Z246" s="30">
        <f>COUNTIF(F241:V258, Y246)</f>
        <v>0</v>
      </c>
      <c r="AA246" s="30">
        <f>COUNTIF(F259:V260,Y246)</f>
        <v>0</v>
      </c>
      <c r="AB246" s="30">
        <f>COUNTIF(F261:V262,Y246)</f>
        <v>0</v>
      </c>
      <c r="AC246" s="30"/>
      <c r="AD246" s="72"/>
      <c r="AE246" s="102" t="str">
        <f>$B$7</f>
        <v>Albon</v>
      </c>
      <c r="AF246" s="30">
        <f>SUM((Z246/Z263)*100)</f>
        <v>0</v>
      </c>
      <c r="AG246" s="30">
        <f>SUM((AA246/AA263)*100)</f>
        <v>0</v>
      </c>
      <c r="AH246" s="30">
        <f>SUM((AB246/AB263)*100)</f>
        <v>0</v>
      </c>
      <c r="AJ246" s="153"/>
      <c r="AK246" s="82" t="s">
        <v>1</v>
      </c>
      <c r="AL246" s="72">
        <f>SUM(VLOOKUP($D$2,$BM$2:$CQ$18,MATCH(AL244,$BM$1:$CQ$1,0),FALSE))</f>
        <v>14.1</v>
      </c>
      <c r="AM246" s="73">
        <f>SUM(VLOOKUP($D$3,$BM$2:$CQ$18,MATCH(AM244,$BM$1:$CQ$1,0),FALSE))</f>
        <v>13.9</v>
      </c>
      <c r="AN246" s="73">
        <f>SUM(VLOOKUP($D$4,$BM$2:$CQ$18,MATCH(AN244,$BM$1:$CQ$1,0),FALSE))</f>
        <v>13.7</v>
      </c>
      <c r="AO246" s="73">
        <f>SUM(VLOOKUP($D$5,$BM$2:$CQ$18,MATCH(AO244,$BM$1:$CQ$1,0),FALSE))</f>
        <v>0</v>
      </c>
      <c r="AP246" s="73">
        <f>SUM(VLOOKUP($D$6,$BM$2:$CQ$18,MATCH(AP244,$BM$1:$CQ$1,0),FALSE))</f>
        <v>9.8000000000000007</v>
      </c>
      <c r="AQ246" s="73">
        <f>SUM(VLOOKUP($D$7,$BM$2:$CQ$18,MATCH(AQ244,$BM$1:$CQ$1,0),FALSE))</f>
        <v>9.9</v>
      </c>
      <c r="AR246" s="73">
        <f>SUM(VLOOKUP($D$8,$BM$2:$CQ$18,MATCH(AR244,$BM$1:$CQ$1,0),FALSE))</f>
        <v>9.9</v>
      </c>
      <c r="AS246" s="73">
        <f>SUM(VLOOKUP($D$9,$BM$2:$CQ$18,MATCH(AS244,$BM$1:$CQ$1,0),FALSE))</f>
        <v>12.1</v>
      </c>
      <c r="AT246" s="73">
        <f>SUM(VLOOKUP($D$10,$BM$2:$CQ$18,MATCH(AT244,$BM$1:$CQ$1,0),FALSE))</f>
        <v>9.5</v>
      </c>
      <c r="AU246" s="73">
        <f>SUM(VLOOKUP($D$11,$BM$2:$CQ$18,MATCH(AU244,$BM$1:$CQ$1,0),FALSE))</f>
        <v>9.5</v>
      </c>
      <c r="AV246" s="73">
        <f>SUM(VLOOKUP($D$12,$BM$2:$CQ$18,MATCH(AV244,$BM$1:$CQ$1,0),FALSE))</f>
        <v>9.5</v>
      </c>
      <c r="AW246" s="73">
        <f>SUM(VLOOKUP($D$13,$BM$2:$CQ$18,MATCH(AW244,$BM$1:$CQ$1,0),FALSE))</f>
        <v>9.5</v>
      </c>
      <c r="AX246" s="73">
        <f>SUM(VLOOKUP($D$14,$BM$2:$CQ$18,MATCH(AX244,$BM$1:$CQ$1,0),FALSE))</f>
        <v>9.5</v>
      </c>
      <c r="AY246" s="73">
        <f>SUM(VLOOKUP($D$15,$BM$2:$CQ$18,MATCH(AY244,$BM$1:$CQ$1,0),FALSE))</f>
        <v>9.5</v>
      </c>
      <c r="AZ246" s="73">
        <f>SUM(VLOOKUP($D$16,$BM$2:$CQ$18,MATCH(AZ244,$BM$1:$CQ$1,0),FALSE))</f>
        <v>9.5</v>
      </c>
      <c r="BA246" s="73">
        <f>SUM(VLOOKUP($D$17,$BM$2:$CQ$18,MATCH(BA244,$BM$1:$CQ$1,0),FALSE))</f>
        <v>9.5</v>
      </c>
      <c r="BB246" s="63">
        <f>SUM(VLOOKUP($D$18,$BM$2:$CQ$18,MATCH(BB244,$BM$1:$CQ$1,0),FALSE))</f>
        <v>9.5</v>
      </c>
      <c r="BC246" s="30"/>
      <c r="BD246" s="72"/>
      <c r="BE246" s="102" t="str">
        <f>$B$7</f>
        <v>Albon</v>
      </c>
      <c r="BF246" s="30">
        <f>COUNTIF(AL241:BB258, BE246)</f>
        <v>0</v>
      </c>
      <c r="BG246" s="30">
        <f>COUNTIF(AL259:BB260,BE246)</f>
        <v>0</v>
      </c>
      <c r="BH246" s="30">
        <f>COUNTIF(AL261:BB262,BE246)</f>
        <v>0</v>
      </c>
      <c r="BI246" s="30"/>
      <c r="BJ246" s="72"/>
      <c r="BK246" s="102" t="str">
        <f>$B$7</f>
        <v>Albon</v>
      </c>
      <c r="BL246" s="30">
        <f>SUM((BF246/BF263)*100)</f>
        <v>0</v>
      </c>
      <c r="BM246" s="30">
        <f>SUM((BG246/BG263)*100)</f>
        <v>0</v>
      </c>
      <c r="BN246" s="30">
        <f>SUM((BH246/BH263)*100)</f>
        <v>0</v>
      </c>
      <c r="BP246" s="153"/>
      <c r="BQ246" s="82" t="s">
        <v>1</v>
      </c>
      <c r="BR246" s="72">
        <f>SUM(VLOOKUP($D$2,$BM$2:$CQ$18,MATCH(BR244,$BM$1:$CQ$1,0),FALSE))</f>
        <v>10.4</v>
      </c>
      <c r="BS246" s="73">
        <f>SUM(VLOOKUP($D$3,$BM$2:$CQ$18,MATCH(BS244,$BM$1:$CQ$1,0),FALSE))</f>
        <v>0</v>
      </c>
      <c r="BT246" s="73">
        <f>SUM(VLOOKUP($D$4,$BM$2:$CQ$18,MATCH(BT244,$BM$1:$CQ$1,0),FALSE))</f>
        <v>0</v>
      </c>
      <c r="BU246" s="73">
        <f>SUM(VLOOKUP($D$5,$BM$2:$CQ$18,MATCH(BU244,$BM$1:$CQ$1,0),FALSE))</f>
        <v>0</v>
      </c>
      <c r="BV246" s="73">
        <f>SUM(VLOOKUP($D$6,$BM$2:$CQ$18,MATCH(BV244,$BM$1:$CQ$1,0),FALSE))</f>
        <v>10.3</v>
      </c>
      <c r="BW246" s="73">
        <f>SUM(VLOOKUP($D$7,$BM$2:$CQ$18,MATCH(BW244,$BM$1:$CQ$1,0),FALSE))</f>
        <v>9.9</v>
      </c>
      <c r="BX246" s="73">
        <f>SUM(VLOOKUP($D$8,$BM$2:$CQ$18,MATCH(BX244,$BM$1:$CQ$1,0),FALSE))</f>
        <v>9.9</v>
      </c>
      <c r="BY246" s="73">
        <f>SUM(VLOOKUP($D$9,$BM$2:$CQ$18,MATCH(BY244,$BM$1:$CQ$1,0),FALSE))</f>
        <v>9.9</v>
      </c>
      <c r="BZ246" s="73">
        <f>SUM(VLOOKUP($D$10,$BM$2:$CQ$18,MATCH(BZ244,$BM$1:$CQ$1,0),FALSE))</f>
        <v>9.9</v>
      </c>
      <c r="CA246" s="73">
        <f>SUM(VLOOKUP($D$11,$BM$2:$CQ$18,MATCH(CA244,$BM$1:$CQ$1,0),FALSE))</f>
        <v>9.9</v>
      </c>
      <c r="CB246" s="73">
        <f>SUM(VLOOKUP($D$12,$BM$2:$CQ$18,MATCH(CB244,$BM$1:$CQ$1,0),FALSE))</f>
        <v>9.9</v>
      </c>
      <c r="CC246" s="73">
        <f>SUM(VLOOKUP($D$13,$BM$2:$CQ$18,MATCH(CC244,$BM$1:$CQ$1,0),FALSE))</f>
        <v>9.9</v>
      </c>
      <c r="CD246" s="73">
        <f>SUM(VLOOKUP($D$14,$BM$2:$CQ$18,MATCH(CD244,$BM$1:$CQ$1,0),FALSE))</f>
        <v>9.9</v>
      </c>
      <c r="CE246" s="73">
        <f>SUM(VLOOKUP($D$15,$BM$2:$CQ$18,MATCH(CE244,$BM$1:$CQ$1,0),FALSE))</f>
        <v>9.9</v>
      </c>
      <c r="CF246" s="73">
        <f>SUM(VLOOKUP($D$16,$BM$2:$CQ$18,MATCH(CF244,$BM$1:$CQ$1,0),FALSE))</f>
        <v>9.9</v>
      </c>
      <c r="CG246" s="73">
        <f>SUM(VLOOKUP($D$17,$BM$2:$CQ$18,MATCH(CG244,$BM$1:$CQ$1,0),FALSE))</f>
        <v>9.9</v>
      </c>
      <c r="CH246" s="63">
        <f>SUM(VLOOKUP($D$18,$BM$2:$CQ$18,MATCH(CH244,$BM$1:$CQ$1,0),FALSE))</f>
        <v>10</v>
      </c>
      <c r="CI246" s="30"/>
      <c r="CJ246" s="72"/>
      <c r="CK246" s="102" t="str">
        <f>$B$7</f>
        <v>Albon</v>
      </c>
      <c r="CL246" s="30">
        <f>COUNTIF(BR241:CH258, CK246)</f>
        <v>0</v>
      </c>
      <c r="CM246" s="30">
        <f>COUNTIF(BR259:CH260,CK246)</f>
        <v>0</v>
      </c>
      <c r="CN246" s="30">
        <f>COUNTIF(BR261:CH262,CK246)</f>
        <v>0</v>
      </c>
      <c r="CO246" s="30"/>
      <c r="CP246" s="72"/>
      <c r="CQ246" s="102" t="str">
        <f>$B$7</f>
        <v>Albon</v>
      </c>
      <c r="CR246" s="30">
        <f>SUM((CL246/CL263)*100)</f>
        <v>0</v>
      </c>
      <c r="CS246" s="30">
        <f>SUM((CM246/CM263)*100)</f>
        <v>0</v>
      </c>
      <c r="CT246" s="30">
        <f>SUM((CN246/CN263)*100)</f>
        <v>0</v>
      </c>
      <c r="CV246" s="30"/>
      <c r="CW246" s="30"/>
      <c r="CX246" s="102" t="str">
        <f>$B$7</f>
        <v>Albon</v>
      </c>
      <c r="CY246" s="30">
        <f t="shared" si="1226"/>
        <v>0</v>
      </c>
      <c r="CZ246" s="30">
        <f t="shared" si="1227"/>
        <v>0</v>
      </c>
      <c r="DA246" s="30">
        <f t="shared" si="1228"/>
        <v>0</v>
      </c>
      <c r="DB246" s="30"/>
      <c r="DC246" s="72"/>
      <c r="DD246" s="102" t="str">
        <f>$B$7</f>
        <v>Albon</v>
      </c>
      <c r="DE246" s="30">
        <f>SUM((CY246/CY263)*100)</f>
        <v>0</v>
      </c>
      <c r="DF246" s="30">
        <f>SUM((CZ246/CZ263)*100)</f>
        <v>0</v>
      </c>
      <c r="DG246" s="30">
        <f>SUM((DA246/DA263)*100)</f>
        <v>0</v>
      </c>
    </row>
    <row r="247" spans="4:111" ht="15.75" x14ac:dyDescent="0.5">
      <c r="D247" s="147"/>
      <c r="E247" s="74" t="s">
        <v>61</v>
      </c>
      <c r="F247" s="66" t="s">
        <v>23</v>
      </c>
      <c r="G247" s="67" t="s">
        <v>23</v>
      </c>
      <c r="H247" s="67" t="s">
        <v>23</v>
      </c>
      <c r="I247" s="67" t="s">
        <v>23</v>
      </c>
      <c r="J247" s="67" t="s">
        <v>23</v>
      </c>
      <c r="K247" s="67" t="s">
        <v>23</v>
      </c>
      <c r="L247" s="67" t="s">
        <v>23</v>
      </c>
      <c r="M247" s="67" t="s">
        <v>23</v>
      </c>
      <c r="N247" s="67" t="s">
        <v>23</v>
      </c>
      <c r="O247" s="67" t="s">
        <v>23</v>
      </c>
      <c r="P247" s="67" t="s">
        <v>23</v>
      </c>
      <c r="Q247" s="67" t="s">
        <v>23</v>
      </c>
      <c r="R247" s="67" t="s">
        <v>23</v>
      </c>
      <c r="S247" s="67" t="s">
        <v>23</v>
      </c>
      <c r="T247" s="67" t="s">
        <v>23</v>
      </c>
      <c r="U247" s="67" t="s">
        <v>23</v>
      </c>
      <c r="V247" s="68" t="s">
        <v>23</v>
      </c>
      <c r="W247" s="40" t="str">
        <f>$A$8</f>
        <v>McLaren</v>
      </c>
      <c r="X247" s="66">
        <f>COUNTIF(F241:V258, W247)</f>
        <v>0</v>
      </c>
      <c r="Y247" s="40" t="str">
        <f>$B$8</f>
        <v>Sainz</v>
      </c>
      <c r="Z247" s="99">
        <f>COUNTIF(F241:V258, Y247)</f>
        <v>0</v>
      </c>
      <c r="AA247" s="99">
        <f>COUNTIF(F259:V260,Y247)</f>
        <v>0</v>
      </c>
      <c r="AB247" s="99">
        <f>COUNTIF(F261:V262,Y247)</f>
        <v>0</v>
      </c>
      <c r="AC247" s="40" t="str">
        <f>$A$8</f>
        <v>McLaren</v>
      </c>
      <c r="AD247" s="66">
        <f>SUM((X247/X263)*100)</f>
        <v>0</v>
      </c>
      <c r="AE247" s="40" t="str">
        <f>$B$8</f>
        <v>Sainz</v>
      </c>
      <c r="AF247" s="99">
        <f>SUM((Z247/Z263)*100)</f>
        <v>0</v>
      </c>
      <c r="AG247" s="99">
        <f>SUM((AA247/AA263)*100)</f>
        <v>0</v>
      </c>
      <c r="AH247" s="99">
        <f>SUM((AB247/AB263)*100)</f>
        <v>0</v>
      </c>
      <c r="AJ247" s="153"/>
      <c r="AK247" s="74" t="s">
        <v>61</v>
      </c>
      <c r="AL247" s="66" t="s">
        <v>38</v>
      </c>
      <c r="AM247" s="67" t="s">
        <v>38</v>
      </c>
      <c r="AN247" s="67" t="s">
        <v>38</v>
      </c>
      <c r="AO247" s="67" t="s">
        <v>38</v>
      </c>
      <c r="AP247" s="67" t="s">
        <v>23</v>
      </c>
      <c r="AQ247" s="67" t="s">
        <v>23</v>
      </c>
      <c r="AR247" s="67" t="s">
        <v>23</v>
      </c>
      <c r="AS247" s="67" t="s">
        <v>23</v>
      </c>
      <c r="AT247" s="67" t="s">
        <v>23</v>
      </c>
      <c r="AU247" s="67" t="s">
        <v>23</v>
      </c>
      <c r="AV247" s="67" t="s">
        <v>23</v>
      </c>
      <c r="AW247" s="67" t="s">
        <v>23</v>
      </c>
      <c r="AX247" s="67" t="s">
        <v>23</v>
      </c>
      <c r="AY247" s="67" t="s">
        <v>23</v>
      </c>
      <c r="AZ247" s="67" t="s">
        <v>23</v>
      </c>
      <c r="BA247" s="67" t="s">
        <v>23</v>
      </c>
      <c r="BB247" s="68" t="s">
        <v>23</v>
      </c>
      <c r="BC247" s="40" t="str">
        <f>$A$8</f>
        <v>McLaren</v>
      </c>
      <c r="BD247" s="66">
        <f>COUNTIF(AL241:BB258, BC247)</f>
        <v>10</v>
      </c>
      <c r="BE247" s="40" t="str">
        <f>$B$8</f>
        <v>Sainz</v>
      </c>
      <c r="BF247" s="99">
        <f>COUNTIF(AL241:BB258, BE247)</f>
        <v>3</v>
      </c>
      <c r="BG247" s="99">
        <f>COUNTIF(AL259:BB260,BE247)</f>
        <v>2</v>
      </c>
      <c r="BH247" s="99">
        <f>COUNTIF(AL261:BB262,BE247)</f>
        <v>0</v>
      </c>
      <c r="BI247" s="40" t="str">
        <f>$A$8</f>
        <v>McLaren</v>
      </c>
      <c r="BJ247" s="66">
        <f>SUM((BD247/BD263)*100)</f>
        <v>58.82352941176471</v>
      </c>
      <c r="BK247" s="40" t="str">
        <f>$B$8</f>
        <v>Sainz</v>
      </c>
      <c r="BL247" s="99">
        <f>SUM((BF247/BF263)*100)</f>
        <v>3.5294117647058822</v>
      </c>
      <c r="BM247" s="99">
        <f>SUM((BG247/BG263)*100)</f>
        <v>11.76470588235294</v>
      </c>
      <c r="BN247" s="99">
        <f>SUM((BH247/BH263)*100)</f>
        <v>0</v>
      </c>
      <c r="BP247" s="153"/>
      <c r="BQ247" s="74" t="s">
        <v>61</v>
      </c>
      <c r="BR247" s="66" t="s">
        <v>18</v>
      </c>
      <c r="BS247" s="67" t="s">
        <v>20</v>
      </c>
      <c r="BT247" s="67" t="s">
        <v>20</v>
      </c>
      <c r="BU247" s="67" t="s">
        <v>20</v>
      </c>
      <c r="BV247" s="67" t="s">
        <v>20</v>
      </c>
      <c r="BW247" s="67" t="s">
        <v>20</v>
      </c>
      <c r="BX247" s="67" t="s">
        <v>20</v>
      </c>
      <c r="BY247" s="67" t="s">
        <v>20</v>
      </c>
      <c r="BZ247" s="67" t="s">
        <v>20</v>
      </c>
      <c r="CA247" s="67" t="s">
        <v>20</v>
      </c>
      <c r="CB247" s="67" t="s">
        <v>20</v>
      </c>
      <c r="CC247" s="67" t="s">
        <v>20</v>
      </c>
      <c r="CD247" s="67" t="s">
        <v>20</v>
      </c>
      <c r="CE247" s="67" t="s">
        <v>20</v>
      </c>
      <c r="CF247" s="67" t="s">
        <v>20</v>
      </c>
      <c r="CG247" s="67" t="s">
        <v>20</v>
      </c>
      <c r="CH247" s="68" t="s">
        <v>23</v>
      </c>
      <c r="CI247" s="40" t="str">
        <f>$A$8</f>
        <v>McLaren</v>
      </c>
      <c r="CJ247" s="66">
        <f>COUNTIF(BR241:CH258, CI247)</f>
        <v>0</v>
      </c>
      <c r="CK247" s="40" t="str">
        <f>$B$8</f>
        <v>Sainz</v>
      </c>
      <c r="CL247" s="99">
        <f>COUNTIF(BR241:CH258, CK247)</f>
        <v>14</v>
      </c>
      <c r="CM247" s="99">
        <f>COUNTIF(BR259:CH260,CK247)</f>
        <v>5</v>
      </c>
      <c r="CN247" s="99">
        <f>COUNTIF(BR261:CH262,CK247)</f>
        <v>0</v>
      </c>
      <c r="CO247" s="40" t="str">
        <f>$A$8</f>
        <v>McLaren</v>
      </c>
      <c r="CP247" s="66">
        <f>SUM((CJ247/CJ263)*100)</f>
        <v>0</v>
      </c>
      <c r="CQ247" s="40" t="str">
        <f>$B$8</f>
        <v>Sainz</v>
      </c>
      <c r="CR247" s="99">
        <f>SUM((CL247/CL263)*100)</f>
        <v>16.470588235294116</v>
      </c>
      <c r="CS247" s="99">
        <f>SUM((CM247/CM263)*100)</f>
        <v>29.411764705882355</v>
      </c>
      <c r="CT247" s="99">
        <f>SUM((CN247/CN263)*100)</f>
        <v>0</v>
      </c>
      <c r="CV247" s="40" t="str">
        <f>$A$8</f>
        <v>McLaren</v>
      </c>
      <c r="CW247" s="99">
        <f>SUM(X247,BD247,CJ247)</f>
        <v>10</v>
      </c>
      <c r="CX247" s="40" t="str">
        <f>$B$8</f>
        <v>Sainz</v>
      </c>
      <c r="CY247" s="99">
        <f t="shared" si="1226"/>
        <v>17</v>
      </c>
      <c r="CZ247" s="99">
        <f t="shared" si="1227"/>
        <v>7</v>
      </c>
      <c r="DA247" s="99">
        <f t="shared" si="1228"/>
        <v>0</v>
      </c>
      <c r="DB247" s="40" t="str">
        <f>$A$8</f>
        <v>McLaren</v>
      </c>
      <c r="DC247" s="66">
        <f>SUM((CW247/CW263)*100)</f>
        <v>19.607843137254903</v>
      </c>
      <c r="DD247" s="40" t="str">
        <f>$B$8</f>
        <v>Sainz</v>
      </c>
      <c r="DE247" s="99">
        <f>SUM((CY247/CY263)*100)</f>
        <v>6.666666666666667</v>
      </c>
      <c r="DF247" s="99">
        <f>SUM((CZ247/CZ263)*100)</f>
        <v>13.725490196078432</v>
      </c>
      <c r="DG247" s="99">
        <f>SUM((DA247/DA263)*100)</f>
        <v>0</v>
      </c>
    </row>
    <row r="248" spans="4:111" ht="16.149999999999999" thickBot="1" x14ac:dyDescent="0.55000000000000004">
      <c r="D248" s="147"/>
      <c r="E248" s="81" t="s">
        <v>58</v>
      </c>
      <c r="F248" s="70">
        <f>SUM(VLOOKUP($D$2,$D$2:$BL$18,MATCH(F247,$D$1:$BL$1,0),FALSE))</f>
        <v>-9</v>
      </c>
      <c r="G248" s="76">
        <f>SUM(VLOOKUP($D$3,$D$2:$BL$18,MATCH(G247,$D$1:$BL$1,0),FALSE))</f>
        <v>13</v>
      </c>
      <c r="H248" s="76">
        <f>SUM(VLOOKUP($D$4,$D$2:$BL$18,MATCH(H247,$D$1:$BL$1,0),FALSE))</f>
        <v>18</v>
      </c>
      <c r="I248" s="76">
        <f>SUM(VLOOKUP($D$5,$D$2:$BL$18,MATCH(I247,$D$1:$BL$1,0),FALSE))</f>
        <v>32</v>
      </c>
      <c r="J248" s="76">
        <f>SUM(VLOOKUP($D$6,$D$2:$BL$18,MATCH(J247,$D$1:$BL$1,0),FALSE))</f>
        <v>2</v>
      </c>
      <c r="K248" s="76">
        <f>SUM(VLOOKUP($D$7,$D$2:$BL$18,MATCH(K247,$D$1:$BL$1,0),FALSE))</f>
        <v>12</v>
      </c>
      <c r="L248" s="76">
        <f>SUM(VLOOKUP($D$8,$D$2:$BL$18,MATCH(L247,$D$1:$BL$1,0),FALSE))</f>
        <v>33</v>
      </c>
      <c r="M248" s="76">
        <f>SUM(VLOOKUP($D$9,$D$2:$BL$18,MATCH(M247,$D$1:$BL$1,0),FALSE))</f>
        <v>23</v>
      </c>
      <c r="N248" s="76">
        <f>SUM(VLOOKUP($D$10,$D$2:$BL$18,MATCH(N247,$D$1:$BL$1,0),FALSE))</f>
        <v>32</v>
      </c>
      <c r="O248" s="76">
        <f>SUM(VLOOKUP($D$11,$D$2:$BL$18,MATCH(O247,$D$1:$BL$1,0),FALSE))</f>
        <v>25</v>
      </c>
      <c r="P248" s="76">
        <f>SUM(VLOOKUP($D$12,$D$2:$BL$18,MATCH(P247,$D$1:$BL$1,0),FALSE))</f>
        <v>50</v>
      </c>
      <c r="Q248" s="76">
        <f>SUM(VLOOKUP($D$13,$D$2:$BL$18,MATCH(Q247,$D$1:$BL$1,0),FALSE))</f>
        <v>11</v>
      </c>
      <c r="R248" s="76">
        <f>SUM(VLOOKUP($D$14,$D$2:$BL$18,MATCH(R247,$D$1:$BL$1,0),FALSE))</f>
        <v>34</v>
      </c>
      <c r="S248" s="76">
        <f>SUM(VLOOKUP($D$15,$D$2:$BL$18,MATCH(S247,$D$1:$BL$1,0),FALSE))</f>
        <v>6</v>
      </c>
      <c r="T248" s="76">
        <f>SUM(VLOOKUP($D$16,$D$2:$BL$18,MATCH(T247,$D$1:$BL$1,0),FALSE))</f>
        <v>18</v>
      </c>
      <c r="U248" s="76">
        <f>SUM(VLOOKUP($D$17,$D$2:$BL$18,MATCH(U247,$D$1:$BL$1,0),FALSE))</f>
        <v>39</v>
      </c>
      <c r="V248" s="29">
        <f>SUM(VLOOKUP($D$18,$D$2:$BL$18,MATCH(V247,$D$1:$BL$1,0),FALSE))</f>
        <v>25</v>
      </c>
      <c r="W248" s="30"/>
      <c r="X248" s="72"/>
      <c r="Y248" s="41" t="str">
        <f>$B$9</f>
        <v>Norris</v>
      </c>
      <c r="Z248" s="30">
        <f>COUNTIF(F241:V258, Y248)</f>
        <v>0</v>
      </c>
      <c r="AA248" s="30">
        <f>COUNTIF(F259:V260,Y248)</f>
        <v>0</v>
      </c>
      <c r="AB248" s="30">
        <f>COUNTIF(F261:V262,Y248)</f>
        <v>0</v>
      </c>
      <c r="AC248" s="30"/>
      <c r="AD248" s="72"/>
      <c r="AE248" s="41" t="str">
        <f>$B$9</f>
        <v>Norris</v>
      </c>
      <c r="AF248" s="30">
        <f>SUM((Z248/Z263)*100)</f>
        <v>0</v>
      </c>
      <c r="AG248" s="30">
        <f>SUM((AA248/AA263)*100)</f>
        <v>0</v>
      </c>
      <c r="AH248" s="30">
        <f>SUM((AB248/AB263)*100)</f>
        <v>0</v>
      </c>
      <c r="AJ248" s="153"/>
      <c r="AK248" s="81" t="s">
        <v>58</v>
      </c>
      <c r="AL248" s="70">
        <f>SUM(VLOOKUP($D$2,$D$2:$BL$18,MATCH(AL247,$D$1:$BL$1,0),FALSE))</f>
        <v>-14</v>
      </c>
      <c r="AM248" s="76">
        <f>SUM(VLOOKUP($D$3,$D$2:$BL$18,MATCH(AM247,$D$1:$BL$1,0),FALSE))</f>
        <v>17</v>
      </c>
      <c r="AN248" s="76">
        <f>SUM(VLOOKUP($D$4,$D$2:$BL$18,MATCH(AN247,$D$1:$BL$1,0),FALSE))</f>
        <v>15</v>
      </c>
      <c r="AO248" s="76">
        <f>SUM(VLOOKUP($D$5,$D$2:$BL$18,MATCH(AO247,$D$1:$BL$1,0),FALSE))</f>
        <v>1</v>
      </c>
      <c r="AP248" s="76">
        <f>SUM(VLOOKUP($D$6,$D$2:$BL$18,MATCH(AP247,$D$1:$BL$1,0),FALSE))</f>
        <v>2</v>
      </c>
      <c r="AQ248" s="76">
        <f>SUM(VLOOKUP($D$7,$D$2:$BL$18,MATCH(AQ247,$D$1:$BL$1,0),FALSE))</f>
        <v>12</v>
      </c>
      <c r="AR248" s="76">
        <f>SUM(VLOOKUP($D$8,$D$2:$BL$18,MATCH(AR247,$D$1:$BL$1,0),FALSE))</f>
        <v>33</v>
      </c>
      <c r="AS248" s="76">
        <f>SUM(VLOOKUP($D$9,$D$2:$BL$18,MATCH(AS247,$D$1:$BL$1,0),FALSE))</f>
        <v>23</v>
      </c>
      <c r="AT248" s="76">
        <f>SUM(VLOOKUP($D$10,$D$2:$BL$18,MATCH(AT247,$D$1:$BL$1,0),FALSE))</f>
        <v>32</v>
      </c>
      <c r="AU248" s="76">
        <f>SUM(VLOOKUP($D$11,$D$2:$BL$18,MATCH(AU247,$D$1:$BL$1,0),FALSE))</f>
        <v>25</v>
      </c>
      <c r="AV248" s="76">
        <f>SUM(VLOOKUP($D$12,$D$2:$BL$18,MATCH(AV247,$D$1:$BL$1,0),FALSE))</f>
        <v>50</v>
      </c>
      <c r="AW248" s="76">
        <f>SUM(VLOOKUP($D$13,$D$2:$BL$18,MATCH(AW247,$D$1:$BL$1,0),FALSE))</f>
        <v>11</v>
      </c>
      <c r="AX248" s="76">
        <f>SUM(VLOOKUP($D$14,$D$2:$BL$18,MATCH(AX247,$D$1:$BL$1,0),FALSE))</f>
        <v>34</v>
      </c>
      <c r="AY248" s="76">
        <f>SUM(VLOOKUP($D$15,$D$2:$BL$18,MATCH(AY247,$D$1:$BL$1,0),FALSE))</f>
        <v>6</v>
      </c>
      <c r="AZ248" s="76">
        <f>SUM(VLOOKUP($D$16,$D$2:$BL$18,MATCH(AZ247,$D$1:$BL$1,0),FALSE))</f>
        <v>18</v>
      </c>
      <c r="BA248" s="76">
        <f>SUM(VLOOKUP($D$17,$D$2:$BL$18,MATCH(BA247,$D$1:$BL$1,0),FALSE))</f>
        <v>39</v>
      </c>
      <c r="BB248" s="29">
        <f>SUM(VLOOKUP($D$18,$D$2:$BL$18,MATCH(BB247,$D$1:$BL$1,0),FALSE))</f>
        <v>25</v>
      </c>
      <c r="BC248" s="30"/>
      <c r="BD248" s="72"/>
      <c r="BE248" s="41" t="str">
        <f>$B$9</f>
        <v>Norris</v>
      </c>
      <c r="BF248" s="30">
        <f>COUNTIF(AL241:BB258, BE248)</f>
        <v>4</v>
      </c>
      <c r="BG248" s="30">
        <f>COUNTIF(AL259:BB260,BE248)</f>
        <v>4</v>
      </c>
      <c r="BH248" s="30">
        <f>COUNTIF(AL261:BB262,BE248)</f>
        <v>0</v>
      </c>
      <c r="BI248" s="30"/>
      <c r="BJ248" s="72"/>
      <c r="BK248" s="41" t="str">
        <f>$B$9</f>
        <v>Norris</v>
      </c>
      <c r="BL248" s="30">
        <f>SUM((BF248/BF263)*100)</f>
        <v>4.7058823529411766</v>
      </c>
      <c r="BM248" s="30">
        <f>SUM((BG248/BG263)*100)</f>
        <v>23.52941176470588</v>
      </c>
      <c r="BN248" s="30">
        <f>SUM((BH248/BH263)*100)</f>
        <v>0</v>
      </c>
      <c r="BP248" s="153"/>
      <c r="BQ248" s="81" t="s">
        <v>58</v>
      </c>
      <c r="BR248" s="70">
        <f>SUM(VLOOKUP($D$2,$D$2:$BL$18,MATCH(BR247,$D$1:$BL$1,0),FALSE))</f>
        <v>23</v>
      </c>
      <c r="BS248" s="76">
        <f>SUM(VLOOKUP($D$3,$D$2:$BL$18,MATCH(BS247,$D$1:$BL$1,0),FALSE))</f>
        <v>30</v>
      </c>
      <c r="BT248" s="76">
        <f>SUM(VLOOKUP($D$4,$D$2:$BL$18,MATCH(BT247,$D$1:$BL$1,0),FALSE))</f>
        <v>-1</v>
      </c>
      <c r="BU248" s="76">
        <f>SUM(VLOOKUP($D$5,$D$2:$BL$18,MATCH(BU247,$D$1:$BL$1,0),FALSE))</f>
        <v>25</v>
      </c>
      <c r="BV248" s="76">
        <f>SUM(VLOOKUP($D$6,$D$2:$BL$18,MATCH(BV247,$D$1:$BL$1,0),FALSE))</f>
        <v>19</v>
      </c>
      <c r="BW248" s="76">
        <f>SUM(VLOOKUP($D$7,$D$2:$BL$18,MATCH(BW247,$D$1:$BL$1,0),FALSE))</f>
        <v>4</v>
      </c>
      <c r="BX248" s="76">
        <f>SUM(VLOOKUP($D$8,$D$2:$BL$18,MATCH(BX247,$D$1:$BL$1,0),FALSE))</f>
        <v>20</v>
      </c>
      <c r="BY248" s="76">
        <f>SUM(VLOOKUP($D$9,$D$2:$BL$18,MATCH(BY247,$D$1:$BL$1,0),FALSE))</f>
        <v>35</v>
      </c>
      <c r="BZ248" s="76">
        <f>SUM(VLOOKUP($D$10,$D$2:$BL$18,MATCH(BZ247,$D$1:$BL$1,0),FALSE))</f>
        <v>24</v>
      </c>
      <c r="CA248" s="76">
        <f>SUM(VLOOKUP($D$11,$D$2:$BL$18,MATCH(CA247,$D$1:$BL$1,0),FALSE))</f>
        <v>0</v>
      </c>
      <c r="CB248" s="76">
        <f>SUM(VLOOKUP($D$12,$D$2:$BL$18,MATCH(CB247,$D$1:$BL$1,0),FALSE))</f>
        <v>-7</v>
      </c>
      <c r="CC248" s="76">
        <f>SUM(VLOOKUP($D$13,$D$2:$BL$18,MATCH(CC247,$D$1:$BL$1,0),FALSE))</f>
        <v>-3</v>
      </c>
      <c r="CD248" s="76">
        <f>SUM(VLOOKUP($D$14,$D$2:$BL$18,MATCH(CD247,$D$1:$BL$1,0),FALSE))</f>
        <v>14</v>
      </c>
      <c r="CE248" s="76">
        <f>SUM(VLOOKUP($D$15,$D$2:$BL$18,MATCH(CE247,$D$1:$BL$1,0),FALSE))</f>
        <v>24</v>
      </c>
      <c r="CF248" s="76">
        <f>SUM(VLOOKUP($D$16,$D$2:$BL$18,MATCH(CF247,$D$1:$BL$1,0),FALSE))</f>
        <v>33</v>
      </c>
      <c r="CG248" s="76">
        <f>SUM(VLOOKUP($D$17,$D$2:$BL$18,MATCH(CG247,$D$1:$BL$1,0),FALSE))</f>
        <v>14</v>
      </c>
      <c r="CH248" s="29">
        <f>SUM(VLOOKUP($D$18,$D$2:$BL$18,MATCH(CH247,$D$1:$BL$1,0),FALSE))</f>
        <v>25</v>
      </c>
      <c r="CI248" s="30"/>
      <c r="CJ248" s="72"/>
      <c r="CK248" s="41" t="str">
        <f>$B$9</f>
        <v>Norris</v>
      </c>
      <c r="CL248" s="30">
        <f>COUNTIF(BR241:CH258, CK248)</f>
        <v>16</v>
      </c>
      <c r="CM248" s="30">
        <f>COUNTIF(BR259:CH260,CK248)</f>
        <v>9</v>
      </c>
      <c r="CN248" s="30">
        <f>COUNTIF(BR261:CH262,CK248)</f>
        <v>0</v>
      </c>
      <c r="CO248" s="30"/>
      <c r="CP248" s="72"/>
      <c r="CQ248" s="41" t="str">
        <f>$B$9</f>
        <v>Norris</v>
      </c>
      <c r="CR248" s="30">
        <f>SUM((CL248/CL263)*100)</f>
        <v>18.823529411764707</v>
      </c>
      <c r="CS248" s="30">
        <f>SUM((CM248/CM263)*100)</f>
        <v>52.941176470588239</v>
      </c>
      <c r="CT248" s="30">
        <f>SUM((CN248/CN263)*100)</f>
        <v>0</v>
      </c>
      <c r="CV248" s="30"/>
      <c r="CW248" s="30"/>
      <c r="CX248" s="41" t="str">
        <f>$B$9</f>
        <v>Norris</v>
      </c>
      <c r="CY248" s="30">
        <f t="shared" si="1226"/>
        <v>20</v>
      </c>
      <c r="CZ248" s="30">
        <f t="shared" si="1227"/>
        <v>13</v>
      </c>
      <c r="DA248" s="30">
        <f t="shared" si="1228"/>
        <v>0</v>
      </c>
      <c r="DB248" s="30"/>
      <c r="DC248" s="72"/>
      <c r="DD248" s="41" t="str">
        <f>$B$9</f>
        <v>Norris</v>
      </c>
      <c r="DE248" s="30">
        <f>SUM((CY248/CY263)*100)</f>
        <v>7.8431372549019605</v>
      </c>
      <c r="DF248" s="30">
        <f>SUM((CZ248/CZ263)*100)</f>
        <v>25.490196078431371</v>
      </c>
      <c r="DG248" s="30">
        <f>SUM((DA248/DA263)*100)</f>
        <v>0</v>
      </c>
    </row>
    <row r="249" spans="4:111" ht="16.149999999999999" thickBot="1" x14ac:dyDescent="0.55000000000000004">
      <c r="D249" s="147"/>
      <c r="E249" s="82" t="s">
        <v>1</v>
      </c>
      <c r="F249" s="72">
        <f>SUM(VLOOKUP($D$2,$BM$2:$CQ$18,MATCH(F247,$BM$1:$CQ$1,0),FALSE))</f>
        <v>14.1</v>
      </c>
      <c r="G249" s="73">
        <f>SUM(VLOOKUP($D$3,$BM$2:$CQ$18,MATCH(G247,$BM$1:$CQ$1,0),FALSE))</f>
        <v>13.9</v>
      </c>
      <c r="H249" s="73">
        <f>SUM(VLOOKUP($D$4,$BM$2:$CQ$18,MATCH(H247,$BM$1:$CQ$1,0),FALSE))</f>
        <v>13.7</v>
      </c>
      <c r="I249" s="73">
        <f>SUM(VLOOKUP($D$5,$BM$2:$CQ$18,MATCH(I247,$BM$1:$CQ$1,0),FALSE))</f>
        <v>13.7</v>
      </c>
      <c r="J249" s="73">
        <f>SUM(VLOOKUP($D$6,$BM$2:$CQ$18,MATCH(J247,$BM$1:$CQ$1,0),FALSE))</f>
        <v>13.7</v>
      </c>
      <c r="K249" s="73">
        <f>SUM(VLOOKUP($D$7,$BM$2:$CQ$18,MATCH(K247,$BM$1:$CQ$1,0),FALSE))</f>
        <v>13.8</v>
      </c>
      <c r="L249" s="73">
        <f>SUM(VLOOKUP($D$8,$BM$2:$CQ$18,MATCH(L247,$BM$1:$CQ$1,0),FALSE))</f>
        <v>13.8</v>
      </c>
      <c r="M249" s="73">
        <f>SUM(VLOOKUP($D$9,$BM$2:$CQ$18,MATCH(M247,$BM$1:$CQ$1,0),FALSE))</f>
        <v>13.8</v>
      </c>
      <c r="N249" s="73">
        <f>SUM(VLOOKUP($D$10,$BM$2:$CQ$18,MATCH(N247,$BM$1:$CQ$1,0),FALSE))</f>
        <v>14</v>
      </c>
      <c r="O249" s="73">
        <f>SUM(VLOOKUP($D$11,$BM$2:$CQ$18,MATCH(O247,$BM$1:$CQ$1,0),FALSE))</f>
        <v>14</v>
      </c>
      <c r="P249" s="73">
        <f>SUM(VLOOKUP($D$12,$BM$2:$CQ$18,MATCH(P247,$BM$1:$CQ$1,0),FALSE))</f>
        <v>14.2</v>
      </c>
      <c r="Q249" s="73">
        <f>SUM(VLOOKUP($D$13,$BM$2:$CQ$18,MATCH(Q247,$BM$1:$CQ$1,0),FALSE))</f>
        <v>14.3</v>
      </c>
      <c r="R249" s="73">
        <f>SUM(VLOOKUP($D$14,$BM$2:$CQ$18,MATCH(R247,$BM$1:$CQ$1,0),FALSE))</f>
        <v>14.4</v>
      </c>
      <c r="S249" s="73">
        <f>SUM(VLOOKUP($D$15,$BM$2:$CQ$18,MATCH(S247,$BM$1:$CQ$1,0),FALSE))</f>
        <v>14.5</v>
      </c>
      <c r="T249" s="73">
        <f>SUM(VLOOKUP($D$16,$BM$2:$CQ$18,MATCH(T247,$BM$1:$CQ$1,0),FALSE))</f>
        <v>14.5</v>
      </c>
      <c r="U249" s="73">
        <f>SUM(VLOOKUP($D$17,$BM$2:$CQ$18,MATCH(U247,$BM$1:$CQ$1,0),FALSE))</f>
        <v>14.5</v>
      </c>
      <c r="V249" s="63">
        <f>SUM(VLOOKUP($D$18,$BM$2:$CQ$18,MATCH(V247,$BM$1:$CQ$1,0),FALSE))</f>
        <v>14.6</v>
      </c>
      <c r="W249" s="43" t="str">
        <f>$A$10</f>
        <v>Renault</v>
      </c>
      <c r="X249" s="66">
        <f>COUNTIF(F241:V258, W249)</f>
        <v>3</v>
      </c>
      <c r="Y249" s="43" t="str">
        <f>$B$10</f>
        <v>Ricciardo</v>
      </c>
      <c r="Z249" s="99">
        <f>COUNTIF(F241:V258, Y249)</f>
        <v>17</v>
      </c>
      <c r="AA249" s="99">
        <f>COUNTIF(F259:V260,Y249)</f>
        <v>7</v>
      </c>
      <c r="AB249" s="99">
        <f>COUNTIF(F261:V262,Y249)</f>
        <v>1</v>
      </c>
      <c r="AC249" s="43" t="str">
        <f>$A$10</f>
        <v>Renault</v>
      </c>
      <c r="AD249" s="66">
        <f>SUM((X249/X263)*100)</f>
        <v>17.647058823529413</v>
      </c>
      <c r="AE249" s="43" t="str">
        <f>$B$10</f>
        <v>Ricciardo</v>
      </c>
      <c r="AF249" s="99">
        <f>SUM((Z249/Z263)*100)</f>
        <v>20</v>
      </c>
      <c r="AG249" s="99">
        <f>SUM((AA249/AA263)*100)</f>
        <v>41.17647058823529</v>
      </c>
      <c r="AH249" s="99">
        <f>SUM((AB249/AB263)*100)</f>
        <v>50</v>
      </c>
      <c r="AJ249" s="153"/>
      <c r="AK249" s="82" t="s">
        <v>1</v>
      </c>
      <c r="AL249" s="72">
        <f>SUM(VLOOKUP($D$2,$BM$2:$CQ$18,MATCH(AL247,$BM$1:$CQ$1,0),FALSE))</f>
        <v>10.3</v>
      </c>
      <c r="AM249" s="73">
        <f>SUM(VLOOKUP($D$3,$BM$2:$CQ$18,MATCH(AM247,$BM$1:$CQ$1,0),FALSE))</f>
        <v>0</v>
      </c>
      <c r="AN249" s="73">
        <f>SUM(VLOOKUP($D$4,$BM$2:$CQ$18,MATCH(AN247,$BM$1:$CQ$1,0),FALSE))</f>
        <v>0</v>
      </c>
      <c r="AO249" s="73">
        <f>SUM(VLOOKUP($D$5,$BM$2:$CQ$18,MATCH(AO247,$BM$1:$CQ$1,0),FALSE))</f>
        <v>0</v>
      </c>
      <c r="AP249" s="73">
        <f>SUM(VLOOKUP($D$6,$BM$2:$CQ$18,MATCH(AP247,$BM$1:$CQ$1,0),FALSE))</f>
        <v>13.7</v>
      </c>
      <c r="AQ249" s="73">
        <f>SUM(VLOOKUP($D$7,$BM$2:$CQ$18,MATCH(AQ247,$BM$1:$CQ$1,0),FALSE))</f>
        <v>13.8</v>
      </c>
      <c r="AR249" s="73">
        <f>SUM(VLOOKUP($D$8,$BM$2:$CQ$18,MATCH(AR247,$BM$1:$CQ$1,0),FALSE))</f>
        <v>13.8</v>
      </c>
      <c r="AS249" s="73">
        <f>SUM(VLOOKUP($D$9,$BM$2:$CQ$18,MATCH(AS247,$BM$1:$CQ$1,0),FALSE))</f>
        <v>13.8</v>
      </c>
      <c r="AT249" s="73">
        <f>SUM(VLOOKUP($D$10,$BM$2:$CQ$18,MATCH(AT247,$BM$1:$CQ$1,0),FALSE))</f>
        <v>14</v>
      </c>
      <c r="AU249" s="73">
        <f>SUM(VLOOKUP($D$11,$BM$2:$CQ$18,MATCH(AU247,$BM$1:$CQ$1,0),FALSE))</f>
        <v>14</v>
      </c>
      <c r="AV249" s="73">
        <f>SUM(VLOOKUP($D$12,$BM$2:$CQ$18,MATCH(AV247,$BM$1:$CQ$1,0),FALSE))</f>
        <v>14.2</v>
      </c>
      <c r="AW249" s="73">
        <f>SUM(VLOOKUP($D$13,$BM$2:$CQ$18,MATCH(AW247,$BM$1:$CQ$1,0),FALSE))</f>
        <v>14.3</v>
      </c>
      <c r="AX249" s="73">
        <f>SUM(VLOOKUP($D$14,$BM$2:$CQ$18,MATCH(AX247,$BM$1:$CQ$1,0),FALSE))</f>
        <v>14.4</v>
      </c>
      <c r="AY249" s="73">
        <f>SUM(VLOOKUP($D$15,$BM$2:$CQ$18,MATCH(AY247,$BM$1:$CQ$1,0),FALSE))</f>
        <v>14.5</v>
      </c>
      <c r="AZ249" s="73">
        <f>SUM(VLOOKUP($D$16,$BM$2:$CQ$18,MATCH(AZ247,$BM$1:$CQ$1,0),FALSE))</f>
        <v>14.5</v>
      </c>
      <c r="BA249" s="73">
        <f>SUM(VLOOKUP($D$17,$BM$2:$CQ$18,MATCH(BA247,$BM$1:$CQ$1,0),FALSE))</f>
        <v>14.5</v>
      </c>
      <c r="BB249" s="63">
        <f>SUM(VLOOKUP($D$18,$BM$2:$CQ$18,MATCH(BB247,$BM$1:$CQ$1,0),FALSE))</f>
        <v>14.6</v>
      </c>
      <c r="BC249" s="43" t="str">
        <f>$A$10</f>
        <v>Renault</v>
      </c>
      <c r="BD249" s="66">
        <f>COUNTIF(AL241:BB258, BC249)</f>
        <v>0</v>
      </c>
      <c r="BE249" s="43" t="str">
        <f>$B$10</f>
        <v>Ricciardo</v>
      </c>
      <c r="BF249" s="99">
        <f>COUNTIF(AL241:BB258, BE249)</f>
        <v>16</v>
      </c>
      <c r="BG249" s="99">
        <f>COUNTIF(AL259:BB260,BE249)</f>
        <v>5</v>
      </c>
      <c r="BH249" s="99">
        <f>COUNTIF(AL261:BB262,BE249)</f>
        <v>0</v>
      </c>
      <c r="BI249" s="43" t="str">
        <f>$A$10</f>
        <v>Renault</v>
      </c>
      <c r="BJ249" s="66">
        <f>SUM((BD249/BD263)*100)</f>
        <v>0</v>
      </c>
      <c r="BK249" s="43" t="str">
        <f>$B$10</f>
        <v>Ricciardo</v>
      </c>
      <c r="BL249" s="99">
        <f>SUM((BF249/BF263)*100)</f>
        <v>18.823529411764707</v>
      </c>
      <c r="BM249" s="99">
        <f>SUM((BG249/BG263)*100)</f>
        <v>29.411764705882355</v>
      </c>
      <c r="BN249" s="99">
        <f>SUM((BH249/BH263)*100)</f>
        <v>0</v>
      </c>
      <c r="BP249" s="153"/>
      <c r="BQ249" s="82" t="s">
        <v>1</v>
      </c>
      <c r="BR249" s="72">
        <f>SUM(VLOOKUP($D$2,$BM$2:$CQ$18,MATCH(BR247,$BM$1:$CQ$1,0),FALSE))</f>
        <v>15.5</v>
      </c>
      <c r="BS249" s="73">
        <f>SUM(VLOOKUP($D$3,$BM$2:$CQ$18,MATCH(BS247,$BM$1:$CQ$1,0),FALSE))</f>
        <v>12.4</v>
      </c>
      <c r="BT249" s="73">
        <f>SUM(VLOOKUP($D$4,$BM$2:$CQ$18,MATCH(BT247,$BM$1:$CQ$1,0),FALSE))</f>
        <v>12.8</v>
      </c>
      <c r="BU249" s="73">
        <f>SUM(VLOOKUP($D$5,$BM$2:$CQ$18,MATCH(BU247,$BM$1:$CQ$1,0),FALSE))</f>
        <v>12.9</v>
      </c>
      <c r="BV249" s="73">
        <f>SUM(VLOOKUP($D$6,$BM$2:$CQ$18,MATCH(BV247,$BM$1:$CQ$1,0),FALSE))</f>
        <v>13</v>
      </c>
      <c r="BW249" s="73">
        <f>SUM(VLOOKUP($D$7,$BM$2:$CQ$18,MATCH(BW247,$BM$1:$CQ$1,0),FALSE))</f>
        <v>13</v>
      </c>
      <c r="BX249" s="73">
        <f>SUM(VLOOKUP($D$8,$BM$2:$CQ$18,MATCH(BX247,$BM$1:$CQ$1,0),FALSE))</f>
        <v>13</v>
      </c>
      <c r="BY249" s="73">
        <f>SUM(VLOOKUP($D$9,$BM$2:$CQ$18,MATCH(BY247,$BM$1:$CQ$1,0),FALSE))</f>
        <v>13</v>
      </c>
      <c r="BZ249" s="73">
        <f>SUM(VLOOKUP($D$10,$BM$2:$CQ$18,MATCH(BZ247,$BM$1:$CQ$1,0),FALSE))</f>
        <v>13</v>
      </c>
      <c r="CA249" s="73">
        <f>SUM(VLOOKUP($D$11,$BM$2:$CQ$18,MATCH(CA247,$BM$1:$CQ$1,0),FALSE))</f>
        <v>13</v>
      </c>
      <c r="CB249" s="73">
        <f>SUM(VLOOKUP($D$12,$BM$2:$CQ$18,MATCH(CB247,$BM$1:$CQ$1,0),FALSE))</f>
        <v>13</v>
      </c>
      <c r="CC249" s="73">
        <f>SUM(VLOOKUP($D$13,$BM$2:$CQ$18,MATCH(CC247,$BM$1:$CQ$1,0),FALSE))</f>
        <v>13</v>
      </c>
      <c r="CD249" s="73">
        <f>SUM(VLOOKUP($D$14,$BM$2:$CQ$18,MATCH(CD247,$BM$1:$CQ$1,0),FALSE))</f>
        <v>12.9</v>
      </c>
      <c r="CE249" s="73">
        <f>SUM(VLOOKUP($D$15,$BM$2:$CQ$18,MATCH(CE247,$BM$1:$CQ$1,0),FALSE))</f>
        <v>12.8</v>
      </c>
      <c r="CF249" s="73">
        <f>SUM(VLOOKUP($D$16,$BM$2:$CQ$18,MATCH(CF247,$BM$1:$CQ$1,0),FALSE))</f>
        <v>12.8</v>
      </c>
      <c r="CG249" s="73">
        <f>SUM(VLOOKUP($D$17,$BM$2:$CQ$18,MATCH(CG247,$BM$1:$CQ$1,0),FALSE))</f>
        <v>12.8</v>
      </c>
      <c r="CH249" s="63">
        <f>SUM(VLOOKUP($D$18,$BM$2:$CQ$18,MATCH(CH247,$BM$1:$CQ$1,0),FALSE))</f>
        <v>14.6</v>
      </c>
      <c r="CI249" s="43" t="str">
        <f>$A$10</f>
        <v>Renault</v>
      </c>
      <c r="CJ249" s="66">
        <f>COUNTIF(BR241:CH258, CI249)</f>
        <v>0</v>
      </c>
      <c r="CK249" s="43" t="str">
        <f>$B$10</f>
        <v>Ricciardo</v>
      </c>
      <c r="CL249" s="99">
        <f>COUNTIF(BR241:CH258, CK249)</f>
        <v>4</v>
      </c>
      <c r="CM249" s="99">
        <f>COUNTIF(BR259:CH260,CK249)</f>
        <v>0</v>
      </c>
      <c r="CN249" s="99">
        <f>COUNTIF(BR261:CH262,CK249)</f>
        <v>0</v>
      </c>
      <c r="CO249" s="43" t="str">
        <f>$A$10</f>
        <v>Renault</v>
      </c>
      <c r="CP249" s="66">
        <f>SUM((CJ249/CJ263)*100)</f>
        <v>0</v>
      </c>
      <c r="CQ249" s="43" t="str">
        <f>$B$10</f>
        <v>Ricciardo</v>
      </c>
      <c r="CR249" s="99">
        <f>SUM((CL249/CL263)*100)</f>
        <v>4.7058823529411766</v>
      </c>
      <c r="CS249" s="99">
        <f>SUM((CM249/CM263)*100)</f>
        <v>0</v>
      </c>
      <c r="CT249" s="99">
        <f>SUM((CN249/CN263)*100)</f>
        <v>0</v>
      </c>
      <c r="CV249" s="43" t="str">
        <f>$A$10</f>
        <v>Renault</v>
      </c>
      <c r="CW249" s="99">
        <f>SUM(X249,BD249,CJ249)</f>
        <v>3</v>
      </c>
      <c r="CX249" s="43" t="str">
        <f>$B$10</f>
        <v>Ricciardo</v>
      </c>
      <c r="CY249" s="99">
        <f t="shared" si="1226"/>
        <v>37</v>
      </c>
      <c r="CZ249" s="99">
        <f t="shared" si="1227"/>
        <v>12</v>
      </c>
      <c r="DA249" s="99">
        <f t="shared" si="1228"/>
        <v>1</v>
      </c>
      <c r="DB249" s="43" t="str">
        <f>$A$10</f>
        <v>Renault</v>
      </c>
      <c r="DC249" s="66">
        <f>SUM((CW249/CW263)*100)</f>
        <v>5.8823529411764701</v>
      </c>
      <c r="DD249" s="43" t="str">
        <f>$B$10</f>
        <v>Ricciardo</v>
      </c>
      <c r="DE249" s="99">
        <f>SUM((CY249/CY263)*100)</f>
        <v>14.509803921568629</v>
      </c>
      <c r="DF249" s="99">
        <f>SUM((CZ249/CZ263)*100)</f>
        <v>23.52941176470588</v>
      </c>
      <c r="DG249" s="99">
        <f>SUM((DA249/DA263)*100)</f>
        <v>16.666666666666664</v>
      </c>
    </row>
    <row r="250" spans="4:111" ht="16.149999999999999" thickBot="1" x14ac:dyDescent="0.55000000000000004">
      <c r="D250" s="147"/>
      <c r="E250" s="74" t="s">
        <v>62</v>
      </c>
      <c r="F250" s="66" t="s">
        <v>25</v>
      </c>
      <c r="G250" s="67" t="s">
        <v>28</v>
      </c>
      <c r="H250" s="67" t="s">
        <v>28</v>
      </c>
      <c r="I250" s="67" t="s">
        <v>28</v>
      </c>
      <c r="J250" s="67" t="s">
        <v>47</v>
      </c>
      <c r="K250" s="67" t="s">
        <v>47</v>
      </c>
      <c r="L250" s="67" t="s">
        <v>47</v>
      </c>
      <c r="M250" s="67" t="s">
        <v>48</v>
      </c>
      <c r="N250" s="67" t="s">
        <v>48</v>
      </c>
      <c r="O250" s="67" t="s">
        <v>47</v>
      </c>
      <c r="P250" s="67" t="s">
        <v>47</v>
      </c>
      <c r="Q250" s="67" t="s">
        <v>47</v>
      </c>
      <c r="R250" s="67" t="s">
        <v>47</v>
      </c>
      <c r="S250" s="67" t="s">
        <v>47</v>
      </c>
      <c r="T250" s="67" t="s">
        <v>47</v>
      </c>
      <c r="U250" s="67" t="s">
        <v>47</v>
      </c>
      <c r="V250" s="68" t="s">
        <v>47</v>
      </c>
      <c r="W250" s="30"/>
      <c r="X250" s="72"/>
      <c r="Y250" s="44" t="str">
        <f>$B$11</f>
        <v>Ocon</v>
      </c>
      <c r="Z250" s="30">
        <f>COUNTIF(F241:V258, Y250)</f>
        <v>1</v>
      </c>
      <c r="AA250" s="30">
        <f>COUNTIF(F259:V260,Y250)</f>
        <v>0</v>
      </c>
      <c r="AB250" s="30">
        <f>COUNTIF(F261:V262,Y250)</f>
        <v>0</v>
      </c>
      <c r="AC250" s="30"/>
      <c r="AD250" s="72"/>
      <c r="AE250" s="44" t="str">
        <f>$B$11</f>
        <v>Ocon</v>
      </c>
      <c r="AF250" s="30">
        <f>SUM((Z250/Z263)*100)</f>
        <v>1.1764705882352942</v>
      </c>
      <c r="AG250" s="30">
        <f>SUM((AA250/AA263)*100)</f>
        <v>0</v>
      </c>
      <c r="AH250" s="30">
        <f>SUM((AB250/AB263)*100)</f>
        <v>0</v>
      </c>
      <c r="AJ250" s="153"/>
      <c r="AK250" s="74" t="s">
        <v>62</v>
      </c>
      <c r="AL250" s="66" t="s">
        <v>25</v>
      </c>
      <c r="AM250" s="67" t="s">
        <v>18</v>
      </c>
      <c r="AN250" s="67" t="s">
        <v>18</v>
      </c>
      <c r="AO250" s="67" t="s">
        <v>20</v>
      </c>
      <c r="AP250" s="67" t="s">
        <v>20</v>
      </c>
      <c r="AQ250" s="67" t="s">
        <v>20</v>
      </c>
      <c r="AR250" s="67" t="s">
        <v>20</v>
      </c>
      <c r="AS250" s="67" t="s">
        <v>30</v>
      </c>
      <c r="AT250" s="67" t="s">
        <v>30</v>
      </c>
      <c r="AU250" s="67" t="s">
        <v>30</v>
      </c>
      <c r="AV250" s="67" t="s">
        <v>30</v>
      </c>
      <c r="AW250" s="67" t="s">
        <v>30</v>
      </c>
      <c r="AX250" s="67" t="s">
        <v>30</v>
      </c>
      <c r="AY250" s="67" t="s">
        <v>30</v>
      </c>
      <c r="AZ250" s="67" t="s">
        <v>30</v>
      </c>
      <c r="BA250" s="67" t="s">
        <v>30</v>
      </c>
      <c r="BB250" s="68" t="s">
        <v>18</v>
      </c>
      <c r="BC250" s="30"/>
      <c r="BD250" s="72"/>
      <c r="BE250" s="44" t="str">
        <f>$B$11</f>
        <v>Ocon</v>
      </c>
      <c r="BF250" s="30">
        <f>COUNTIF(AL241:BB258, BE250)</f>
        <v>2</v>
      </c>
      <c r="BG250" s="30">
        <f>COUNTIF(AL259:BB260,BE250)</f>
        <v>1</v>
      </c>
      <c r="BH250" s="30">
        <f>COUNTIF(AL261:BB262,BE250)</f>
        <v>0</v>
      </c>
      <c r="BI250" s="30"/>
      <c r="BJ250" s="72"/>
      <c r="BK250" s="44" t="str">
        <f>$B$11</f>
        <v>Ocon</v>
      </c>
      <c r="BL250" s="30">
        <f>SUM((BF250/BF263)*100)</f>
        <v>2.3529411764705883</v>
      </c>
      <c r="BM250" s="30">
        <f>SUM((BG250/BG263)*100)</f>
        <v>5.8823529411764701</v>
      </c>
      <c r="BN250" s="30">
        <f>SUM((BH250/BH263)*100)</f>
        <v>0</v>
      </c>
      <c r="BP250" s="153"/>
      <c r="BQ250" s="74" t="s">
        <v>62</v>
      </c>
      <c r="BR250" s="66" t="s">
        <v>45</v>
      </c>
      <c r="BS250" s="67" t="s">
        <v>33</v>
      </c>
      <c r="BT250" s="67" t="s">
        <v>33</v>
      </c>
      <c r="BU250" s="67" t="s">
        <v>18</v>
      </c>
      <c r="BV250" s="67" t="s">
        <v>18</v>
      </c>
      <c r="BW250" s="67" t="s">
        <v>18</v>
      </c>
      <c r="BX250" s="67" t="s">
        <v>18</v>
      </c>
      <c r="BY250" s="67" t="s">
        <v>18</v>
      </c>
      <c r="BZ250" s="67" t="s">
        <v>18</v>
      </c>
      <c r="CA250" s="67" t="s">
        <v>18</v>
      </c>
      <c r="CB250" s="67" t="s">
        <v>18</v>
      </c>
      <c r="CC250" s="67" t="s">
        <v>18</v>
      </c>
      <c r="CD250" s="67" t="s">
        <v>18</v>
      </c>
      <c r="CE250" s="67" t="s">
        <v>18</v>
      </c>
      <c r="CF250" s="67" t="s">
        <v>18</v>
      </c>
      <c r="CG250" s="67" t="s">
        <v>18</v>
      </c>
      <c r="CH250" s="68" t="s">
        <v>30</v>
      </c>
      <c r="CI250" s="30"/>
      <c r="CJ250" s="72"/>
      <c r="CK250" s="44" t="str">
        <f>$B$11</f>
        <v>Ocon</v>
      </c>
      <c r="CL250" s="30">
        <f>COUNTIF(BR241:CH258, CK250)</f>
        <v>0</v>
      </c>
      <c r="CM250" s="30">
        <f>COUNTIF(BR259:CH260,CK250)</f>
        <v>0</v>
      </c>
      <c r="CN250" s="30">
        <f>COUNTIF(BR261:CH262,CK250)</f>
        <v>0</v>
      </c>
      <c r="CO250" s="30"/>
      <c r="CP250" s="72"/>
      <c r="CQ250" s="44" t="str">
        <f>$B$11</f>
        <v>Ocon</v>
      </c>
      <c r="CR250" s="30">
        <f>SUM((CL250/CL263)*100)</f>
        <v>0</v>
      </c>
      <c r="CS250" s="30">
        <f>SUM((CM250/CM263)*100)</f>
        <v>0</v>
      </c>
      <c r="CT250" s="30">
        <f>SUM((CN250/CN263)*100)</f>
        <v>0</v>
      </c>
      <c r="CV250" s="30"/>
      <c r="CW250" s="30"/>
      <c r="CX250" s="44" t="str">
        <f>$B$11</f>
        <v>Ocon</v>
      </c>
      <c r="CY250" s="30">
        <f t="shared" si="1226"/>
        <v>3</v>
      </c>
      <c r="CZ250" s="30">
        <f t="shared" si="1227"/>
        <v>1</v>
      </c>
      <c r="DA250" s="30">
        <f t="shared" si="1228"/>
        <v>0</v>
      </c>
      <c r="DB250" s="30"/>
      <c r="DC250" s="72"/>
      <c r="DD250" s="44" t="str">
        <f>$B$11</f>
        <v>Ocon</v>
      </c>
      <c r="DE250" s="30">
        <f>SUM((CY250/CY263)*100)</f>
        <v>1.1764705882352942</v>
      </c>
      <c r="DF250" s="30">
        <f>SUM((CZ250/CZ263)*100)</f>
        <v>1.9607843137254901</v>
      </c>
      <c r="DG250" s="30">
        <f>SUM((DA250/DA263)*100)</f>
        <v>0</v>
      </c>
    </row>
    <row r="251" spans="4:111" ht="15.75" x14ac:dyDescent="0.5">
      <c r="D251" s="147"/>
      <c r="E251" s="81" t="s">
        <v>58</v>
      </c>
      <c r="F251" s="70">
        <f>SUM(VLOOKUP($D$2,$D$2:$BL$18,MATCH(F250,$D$1:$BL$1,0),FALSE))</f>
        <v>20</v>
      </c>
      <c r="G251" s="76">
        <f>SUM(VLOOKUP($D$3,$D$2:$BL$18,MATCH(G250,$D$1:$BL$1,0),FALSE))</f>
        <v>13</v>
      </c>
      <c r="H251" s="76">
        <f>SUM(VLOOKUP($D$4,$D$2:$BL$18,MATCH(H250,$D$1:$BL$1,0),FALSE))</f>
        <v>15</v>
      </c>
      <c r="I251" s="76">
        <f>SUM(VLOOKUP($D$5,$D$2:$BL$18,MATCH(I250,$D$1:$BL$1,0),FALSE))</f>
        <v>-13</v>
      </c>
      <c r="J251" s="76">
        <f>SUM(VLOOKUP($D$6,$D$2:$BL$18,MATCH(J250,$D$1:$BL$1,0),FALSE))</f>
        <v>5</v>
      </c>
      <c r="K251" s="76">
        <f>SUM(VLOOKUP($D$7,$D$2:$BL$18,MATCH(K250,$D$1:$BL$1,0),FALSE))</f>
        <v>9</v>
      </c>
      <c r="L251" s="76">
        <f>SUM(VLOOKUP($D$8,$D$2:$BL$18,MATCH(L250,$D$1:$BL$1,0),FALSE))</f>
        <v>-11</v>
      </c>
      <c r="M251" s="76">
        <f>SUM(VLOOKUP($D$9,$D$2:$BL$18,MATCH(M250,$D$1:$BL$1,0),FALSE))</f>
        <v>15</v>
      </c>
      <c r="N251" s="76">
        <f>SUM(VLOOKUP($D$10,$D$2:$BL$18,MATCH(N250,$D$1:$BL$1,0),FALSE))</f>
        <v>-14</v>
      </c>
      <c r="O251" s="76">
        <f>SUM(VLOOKUP($D$11,$D$2:$BL$18,MATCH(O250,$D$1:$BL$1,0),FALSE))</f>
        <v>0</v>
      </c>
      <c r="P251" s="76">
        <f>SUM(VLOOKUP($D$12,$D$2:$BL$18,MATCH(P250,$D$1:$BL$1,0),FALSE))</f>
        <v>-12</v>
      </c>
      <c r="Q251" s="76">
        <f>SUM(VLOOKUP($D$13,$D$2:$BL$18,MATCH(Q250,$D$1:$BL$1,0),FALSE))</f>
        <v>8</v>
      </c>
      <c r="R251" s="76">
        <f>SUM(VLOOKUP($D$14,$D$2:$BL$18,MATCH(R250,$D$1:$BL$1,0),FALSE))</f>
        <v>-11</v>
      </c>
      <c r="S251" s="76">
        <f>SUM(VLOOKUP($D$15,$D$2:$BL$18,MATCH(S250,$D$1:$BL$1,0),FALSE))</f>
        <v>15</v>
      </c>
      <c r="T251" s="76">
        <f>SUM(VLOOKUP($D$16,$D$2:$BL$18,MATCH(T250,$D$1:$BL$1,0),FALSE))</f>
        <v>12</v>
      </c>
      <c r="U251" s="76">
        <f>SUM(VLOOKUP($D$17,$D$2:$BL$18,MATCH(U250,$D$1:$BL$1,0),FALSE))</f>
        <v>7</v>
      </c>
      <c r="V251" s="29">
        <f>SUM(VLOOKUP($D$18,$D$2:$BL$18,MATCH(V250,$D$1:$BL$1,0),FALSE))</f>
        <v>9</v>
      </c>
      <c r="W251" s="46" t="str">
        <f>$A$12</f>
        <v>AlphaTauri</v>
      </c>
      <c r="X251" s="66">
        <f>COUNTIF(F241:V258, W251)</f>
        <v>0</v>
      </c>
      <c r="Y251" s="46" t="str">
        <f>$B$12</f>
        <v>Kvyat</v>
      </c>
      <c r="Z251" s="99">
        <f>COUNTIF(F241:V258, Y251)</f>
        <v>3</v>
      </c>
      <c r="AA251" s="99">
        <f>COUNTIF(F259:V260,Y251)</f>
        <v>0</v>
      </c>
      <c r="AB251" s="99">
        <f>COUNTIF(F261:V262,Y251)</f>
        <v>0</v>
      </c>
      <c r="AC251" s="46" t="str">
        <f>$A$12</f>
        <v>AlphaTauri</v>
      </c>
      <c r="AD251" s="66">
        <f>SUM((X251/X263)*100)</f>
        <v>0</v>
      </c>
      <c r="AE251" s="46" t="str">
        <f>$B$12</f>
        <v>Kvyat</v>
      </c>
      <c r="AF251" s="99">
        <f>SUM((Z251/Z263)*100)</f>
        <v>3.5294117647058822</v>
      </c>
      <c r="AG251" s="99">
        <f>SUM((AA251/AA263)*100)</f>
        <v>0</v>
      </c>
      <c r="AH251" s="99">
        <f>SUM((AB251/AB263)*100)</f>
        <v>0</v>
      </c>
      <c r="AJ251" s="153"/>
      <c r="AK251" s="81" t="s">
        <v>58</v>
      </c>
      <c r="AL251" s="70">
        <f>SUM(VLOOKUP($D$2,$D$2:$BL$18,MATCH(AL250,$D$1:$BL$1,0),FALSE))</f>
        <v>20</v>
      </c>
      <c r="AM251" s="76">
        <f>SUM(VLOOKUP($D$3,$D$2:$BL$18,MATCH(AM250,$D$1:$BL$1,0),FALSE))</f>
        <v>11</v>
      </c>
      <c r="AN251" s="76">
        <f>SUM(VLOOKUP($D$4,$D$2:$BL$18,MATCH(AN250,$D$1:$BL$1,0),FALSE))</f>
        <v>11</v>
      </c>
      <c r="AO251" s="76">
        <f>SUM(VLOOKUP($D$5,$D$2:$BL$18,MATCH(AO250,$D$1:$BL$1,0),FALSE))</f>
        <v>25</v>
      </c>
      <c r="AP251" s="76">
        <f>SUM(VLOOKUP($D$6,$D$2:$BL$18,MATCH(AP250,$D$1:$BL$1,0),FALSE))</f>
        <v>19</v>
      </c>
      <c r="AQ251" s="76">
        <f>SUM(VLOOKUP($D$7,$D$2:$BL$18,MATCH(AQ250,$D$1:$BL$1,0),FALSE))</f>
        <v>4</v>
      </c>
      <c r="AR251" s="76">
        <f>SUM(VLOOKUP($D$8,$D$2:$BL$18,MATCH(AR250,$D$1:$BL$1,0),FALSE))</f>
        <v>20</v>
      </c>
      <c r="AS251" s="76">
        <f>SUM(VLOOKUP($D$9,$D$2:$BL$18,MATCH(AS250,$D$1:$BL$1,0),FALSE))</f>
        <v>45</v>
      </c>
      <c r="AT251" s="76">
        <f>SUM(VLOOKUP($D$10,$D$2:$BL$18,MATCH(AT250,$D$1:$BL$1,0),FALSE))</f>
        <v>-14</v>
      </c>
      <c r="AU251" s="76">
        <f>SUM(VLOOKUP($D$11,$D$2:$BL$18,MATCH(AU250,$D$1:$BL$1,0),FALSE))</f>
        <v>10</v>
      </c>
      <c r="AV251" s="76">
        <f>SUM(VLOOKUP($D$12,$D$2:$BL$18,MATCH(AV250,$D$1:$BL$1,0),FALSE))</f>
        <v>26</v>
      </c>
      <c r="AW251" s="76">
        <f>SUM(VLOOKUP($D$13,$D$2:$BL$18,MATCH(AW250,$D$1:$BL$1,0),FALSE))</f>
        <v>29</v>
      </c>
      <c r="AX251" s="76">
        <f>SUM(VLOOKUP($D$14,$D$2:$BL$18,MATCH(AX250,$D$1:$BL$1,0),FALSE))</f>
        <v>-3</v>
      </c>
      <c r="AY251" s="76">
        <f>SUM(VLOOKUP($D$15,$D$2:$BL$18,MATCH(AY250,$D$1:$BL$1,0),FALSE))</f>
        <v>15</v>
      </c>
      <c r="AZ251" s="76">
        <f>SUM(VLOOKUP($D$16,$D$2:$BL$18,MATCH(AZ250,$D$1:$BL$1,0),FALSE))</f>
        <v>24</v>
      </c>
      <c r="BA251" s="76">
        <f>SUM(VLOOKUP($D$17,$D$2:$BL$18,MATCH(BA250,$D$1:$BL$1,0),FALSE))</f>
        <v>2</v>
      </c>
      <c r="BB251" s="29">
        <f>SUM(VLOOKUP($D$18,$D$2:$BL$18,MATCH(BB250,$D$1:$BL$1,0),FALSE))</f>
        <v>17</v>
      </c>
      <c r="BC251" s="46" t="str">
        <f>$A$12</f>
        <v>AlphaTauri</v>
      </c>
      <c r="BD251" s="66">
        <f>COUNTIF(AL241:BB258, BC251)</f>
        <v>0</v>
      </c>
      <c r="BE251" s="46" t="str">
        <f>$B$12</f>
        <v>Kvyat</v>
      </c>
      <c r="BF251" s="99">
        <f>COUNTIF(AL241:BB258, BE251)</f>
        <v>2</v>
      </c>
      <c r="BG251" s="99">
        <f>COUNTIF(AL259:BB260,BE251)</f>
        <v>0</v>
      </c>
      <c r="BH251" s="99">
        <f>COUNTIF(AL261:BB262,BE251)</f>
        <v>0</v>
      </c>
      <c r="BI251" s="46" t="str">
        <f>$A$12</f>
        <v>AlphaTauri</v>
      </c>
      <c r="BJ251" s="66">
        <f>SUM((BD251/BD263)*100)</f>
        <v>0</v>
      </c>
      <c r="BK251" s="46" t="str">
        <f>$B$12</f>
        <v>Kvyat</v>
      </c>
      <c r="BL251" s="99">
        <f>SUM((BF251/BF263)*100)</f>
        <v>2.3529411764705883</v>
      </c>
      <c r="BM251" s="99">
        <f>SUM((BG251/BG263)*100)</f>
        <v>0</v>
      </c>
      <c r="BN251" s="99">
        <f>SUM((BH251/BH263)*100)</f>
        <v>0</v>
      </c>
      <c r="BP251" s="153"/>
      <c r="BQ251" s="81" t="s">
        <v>58</v>
      </c>
      <c r="BR251" s="70">
        <f>SUM(VLOOKUP($D$2,$D$2:$BL$18,MATCH(BR250,$D$1:$BL$1,0),FALSE))</f>
        <v>-14</v>
      </c>
      <c r="BS251" s="76">
        <f>SUM(VLOOKUP($D$3,$D$2:$BL$18,MATCH(BS250,$D$1:$BL$1,0),FALSE))</f>
        <v>23</v>
      </c>
      <c r="BT251" s="76">
        <f>SUM(VLOOKUP($D$4,$D$2:$BL$18,MATCH(BT250,$D$1:$BL$1,0),FALSE))</f>
        <v>11</v>
      </c>
      <c r="BU251" s="76">
        <f>SUM(VLOOKUP($D$5,$D$2:$BL$18,MATCH(BU250,$D$1:$BL$1,0),FALSE))</f>
        <v>-2</v>
      </c>
      <c r="BV251" s="76">
        <f>SUM(VLOOKUP($D$6,$D$2:$BL$18,MATCH(BV250,$D$1:$BL$1,0),FALSE))</f>
        <v>2</v>
      </c>
      <c r="BW251" s="76">
        <f>SUM(VLOOKUP($D$7,$D$2:$BL$18,MATCH(BW250,$D$1:$BL$1,0),FALSE))</f>
        <v>23</v>
      </c>
      <c r="BX251" s="76">
        <f>SUM(VLOOKUP($D$8,$D$2:$BL$18,MATCH(BX250,$D$1:$BL$1,0),FALSE))</f>
        <v>-6</v>
      </c>
      <c r="BY251" s="76">
        <f>SUM(VLOOKUP($D$9,$D$2:$BL$18,MATCH(BY250,$D$1:$BL$1,0),FALSE))</f>
        <v>37</v>
      </c>
      <c r="BZ251" s="76">
        <f>SUM(VLOOKUP($D$10,$D$2:$BL$18,MATCH(BZ250,$D$1:$BL$1,0),FALSE))</f>
        <v>-8</v>
      </c>
      <c r="CA251" s="76">
        <f>SUM(VLOOKUP($D$11,$D$2:$BL$18,MATCH(CA250,$D$1:$BL$1,0),FALSE))</f>
        <v>0</v>
      </c>
      <c r="CB251" s="76">
        <f>SUM(VLOOKUP($D$12,$D$2:$BL$18,MATCH(CB250,$D$1:$BL$1,0),FALSE))</f>
        <v>28</v>
      </c>
      <c r="CC251" s="76">
        <f>SUM(VLOOKUP($D$13,$D$2:$BL$18,MATCH(CC250,$D$1:$BL$1,0),FALSE))</f>
        <v>23</v>
      </c>
      <c r="CD251" s="76">
        <f>SUM(VLOOKUP($D$14,$D$2:$BL$18,MATCH(CD250,$D$1:$BL$1,0),FALSE))</f>
        <v>20</v>
      </c>
      <c r="CE251" s="76">
        <f>SUM(VLOOKUP($D$15,$D$2:$BL$18,MATCH(CE250,$D$1:$BL$1,0),FALSE))</f>
        <v>26</v>
      </c>
      <c r="CF251" s="76">
        <f>SUM(VLOOKUP($D$16,$D$2:$BL$18,MATCH(CF250,$D$1:$BL$1,0),FALSE))</f>
        <v>33</v>
      </c>
      <c r="CG251" s="76">
        <f>SUM(VLOOKUP($D$17,$D$2:$BL$18,MATCH(CG250,$D$1:$BL$1,0),FALSE))</f>
        <v>32</v>
      </c>
      <c r="CH251" s="29">
        <f>SUM(VLOOKUP($D$18,$D$2:$BL$18,MATCH(CH250,$D$1:$BL$1,0),FALSE))</f>
        <v>14</v>
      </c>
      <c r="CI251" s="46" t="str">
        <f>$A$12</f>
        <v>AlphaTauri</v>
      </c>
      <c r="CJ251" s="66">
        <f>COUNTIF(BR241:CH258, CI251)</f>
        <v>0</v>
      </c>
      <c r="CK251" s="46" t="str">
        <f>$B$12</f>
        <v>Kvyat</v>
      </c>
      <c r="CL251" s="99">
        <f>COUNTIF(BR241:CH258, CK251)</f>
        <v>0</v>
      </c>
      <c r="CM251" s="99">
        <f>COUNTIF(BR259:CH260,CK251)</f>
        <v>0</v>
      </c>
      <c r="CN251" s="99">
        <f>COUNTIF(BR261:CH262,CK251)</f>
        <v>0</v>
      </c>
      <c r="CO251" s="46" t="str">
        <f>$A$12</f>
        <v>AlphaTauri</v>
      </c>
      <c r="CP251" s="66">
        <f>SUM((CJ251/CJ263)*100)</f>
        <v>0</v>
      </c>
      <c r="CQ251" s="46" t="str">
        <f>$B$12</f>
        <v>Kvyat</v>
      </c>
      <c r="CR251" s="99">
        <f>SUM((CL251/CL263)*100)</f>
        <v>0</v>
      </c>
      <c r="CS251" s="99">
        <f>SUM((CM251/CM263)*100)</f>
        <v>0</v>
      </c>
      <c r="CT251" s="99">
        <f>SUM((CN251/CN263)*100)</f>
        <v>0</v>
      </c>
      <c r="CV251" s="46" t="str">
        <f>$A$12</f>
        <v>AlphaTauri</v>
      </c>
      <c r="CW251" s="99">
        <f>SUM(X251,BD251,CJ251)</f>
        <v>0</v>
      </c>
      <c r="CX251" s="46" t="str">
        <f>$B$12</f>
        <v>Kvyat</v>
      </c>
      <c r="CY251" s="99">
        <f t="shared" si="1226"/>
        <v>5</v>
      </c>
      <c r="CZ251" s="99">
        <f t="shared" si="1227"/>
        <v>0</v>
      </c>
      <c r="DA251" s="99">
        <f t="shared" si="1228"/>
        <v>0</v>
      </c>
      <c r="DB251" s="46" t="str">
        <f>$A$12</f>
        <v>AlphaTauri</v>
      </c>
      <c r="DC251" s="66">
        <f>SUM((CW251/CW263)*100)</f>
        <v>0</v>
      </c>
      <c r="DD251" s="46" t="str">
        <f>$B$12</f>
        <v>Kvyat</v>
      </c>
      <c r="DE251" s="99">
        <f>SUM((CY251/CY263)*100)</f>
        <v>1.9607843137254901</v>
      </c>
      <c r="DF251" s="99">
        <f>SUM((CZ251/CZ263)*100)</f>
        <v>0</v>
      </c>
      <c r="DG251" s="99">
        <f>SUM((DA251/DA263)*100)</f>
        <v>0</v>
      </c>
    </row>
    <row r="252" spans="4:111" ht="16.149999999999999" thickBot="1" x14ac:dyDescent="0.55000000000000004">
      <c r="D252" s="147"/>
      <c r="E252" s="82" t="s">
        <v>1</v>
      </c>
      <c r="F252" s="72">
        <f>SUM(VLOOKUP($D$2,$BM$2:$CQ$18,MATCH(F250,$BM$1:$CQ$1,0),FALSE))</f>
        <v>12.5</v>
      </c>
      <c r="G252" s="73">
        <f>SUM(VLOOKUP($D$3,$BM$2:$CQ$18,MATCH(G250,$BM$1:$CQ$1,0),FALSE))</f>
        <v>0</v>
      </c>
      <c r="H252" s="73">
        <f>SUM(VLOOKUP($D$4,$BM$2:$CQ$18,MATCH(H250,$BM$1:$CQ$1,0),FALSE))</f>
        <v>0</v>
      </c>
      <c r="I252" s="73">
        <f>SUM(VLOOKUP($D$5,$BM$2:$CQ$18,MATCH(I250,$BM$1:$CQ$1,0),FALSE))</f>
        <v>0</v>
      </c>
      <c r="J252" s="73">
        <f>SUM(VLOOKUP($D$6,$BM$2:$CQ$18,MATCH(J250,$BM$1:$CQ$1,0),FALSE))</f>
        <v>5.9</v>
      </c>
      <c r="K252" s="73">
        <f>SUM(VLOOKUP($D$7,$BM$2:$CQ$18,MATCH(K250,$BM$1:$CQ$1,0),FALSE))</f>
        <v>5.9</v>
      </c>
      <c r="L252" s="73">
        <f>SUM(VLOOKUP($D$8,$BM$2:$CQ$18,MATCH(L250,$BM$1:$CQ$1,0),FALSE))</f>
        <v>5.9</v>
      </c>
      <c r="M252" s="73">
        <f>SUM(VLOOKUP($D$9,$BM$2:$CQ$18,MATCH(M250,$BM$1:$CQ$1,0),FALSE))</f>
        <v>6.7</v>
      </c>
      <c r="N252" s="73">
        <f>SUM(VLOOKUP($D$10,$BM$2:$CQ$18,MATCH(N250,$BM$1:$CQ$1,0),FALSE))</f>
        <v>6.7</v>
      </c>
      <c r="O252" s="73">
        <f>SUM(VLOOKUP($D$11,$BM$2:$CQ$18,MATCH(O250,$BM$1:$CQ$1,0),FALSE))</f>
        <v>5.9</v>
      </c>
      <c r="P252" s="73">
        <f>SUM(VLOOKUP($D$12,$BM$2:$CQ$18,MATCH(P250,$BM$1:$CQ$1,0),FALSE))</f>
        <v>5.9</v>
      </c>
      <c r="Q252" s="73">
        <f>SUM(VLOOKUP($D$13,$BM$2:$CQ$18,MATCH(Q250,$BM$1:$CQ$1,0),FALSE))</f>
        <v>5.8</v>
      </c>
      <c r="R252" s="73">
        <f>SUM(VLOOKUP($D$14,$BM$2:$CQ$18,MATCH(R250,$BM$1:$CQ$1,0),FALSE))</f>
        <v>5.8</v>
      </c>
      <c r="S252" s="73">
        <f>SUM(VLOOKUP($D$15,$BM$2:$CQ$18,MATCH(S250,$BM$1:$CQ$1,0),FALSE))</f>
        <v>5.8</v>
      </c>
      <c r="T252" s="73">
        <f>SUM(VLOOKUP($D$16,$BM$2:$CQ$18,MATCH(T250,$BM$1:$CQ$1,0),FALSE))</f>
        <v>5.8</v>
      </c>
      <c r="U252" s="73">
        <f>SUM(VLOOKUP($D$17,$BM$2:$CQ$18,MATCH(U250,$BM$1:$CQ$1,0),FALSE))</f>
        <v>5.8</v>
      </c>
      <c r="V252" s="63">
        <f>SUM(VLOOKUP($D$18,$BM$2:$CQ$18,MATCH(V250,$BM$1:$CQ$1,0),FALSE))</f>
        <v>5.7</v>
      </c>
      <c r="W252" s="30"/>
      <c r="X252" s="72"/>
      <c r="Y252" s="47" t="str">
        <f>$B$13</f>
        <v>Gasly</v>
      </c>
      <c r="Z252" s="30">
        <f>COUNTIF(F241:V258, Y252)</f>
        <v>0</v>
      </c>
      <c r="AA252" s="30">
        <f>COUNTIF(F259:V260,Y252)</f>
        <v>0</v>
      </c>
      <c r="AB252" s="30">
        <f>COUNTIF(F261:V262,Y252)</f>
        <v>0</v>
      </c>
      <c r="AC252" s="30"/>
      <c r="AD252" s="72"/>
      <c r="AE252" s="47" t="str">
        <f>$B$13</f>
        <v>Gasly</v>
      </c>
      <c r="AF252" s="30">
        <f>SUM((Z252/Z263)*100)</f>
        <v>0</v>
      </c>
      <c r="AG252" s="30">
        <f>SUM((AA252/AA263)*100)</f>
        <v>0</v>
      </c>
      <c r="AH252" s="30">
        <f>SUM((AB252/AB263)*100)</f>
        <v>0</v>
      </c>
      <c r="AJ252" s="153"/>
      <c r="AK252" s="82" t="s">
        <v>1</v>
      </c>
      <c r="AL252" s="72">
        <f>SUM(VLOOKUP($D$2,$BM$2:$CQ$18,MATCH(AL250,$BM$1:$CQ$1,0),FALSE))</f>
        <v>12.5</v>
      </c>
      <c r="AM252" s="73">
        <f>SUM(VLOOKUP($D$3,$BM$2:$CQ$18,MATCH(AM250,$BM$1:$CQ$1,0),FALSE))</f>
        <v>0</v>
      </c>
      <c r="AN252" s="73">
        <f>SUM(VLOOKUP($D$4,$BM$2:$CQ$18,MATCH(AN250,$BM$1:$CQ$1,0),FALSE))</f>
        <v>0</v>
      </c>
      <c r="AO252" s="73">
        <f>SUM(VLOOKUP($D$5,$BM$2:$CQ$18,MATCH(AO250,$BM$1:$CQ$1,0),FALSE))</f>
        <v>12.9</v>
      </c>
      <c r="AP252" s="73">
        <f>SUM(VLOOKUP($D$6,$BM$2:$CQ$18,MATCH(AP250,$BM$1:$CQ$1,0),FALSE))</f>
        <v>13</v>
      </c>
      <c r="AQ252" s="73">
        <f>SUM(VLOOKUP($D$7,$BM$2:$CQ$18,MATCH(AQ250,$BM$1:$CQ$1,0),FALSE))</f>
        <v>13</v>
      </c>
      <c r="AR252" s="73">
        <f>SUM(VLOOKUP($D$8,$BM$2:$CQ$18,MATCH(AR250,$BM$1:$CQ$1,0),FALSE))</f>
        <v>13</v>
      </c>
      <c r="AS252" s="73">
        <f>SUM(VLOOKUP($D$9,$BM$2:$CQ$18,MATCH(AS250,$BM$1:$CQ$1,0),FALSE))</f>
        <v>10.4</v>
      </c>
      <c r="AT252" s="73">
        <f>SUM(VLOOKUP($D$10,$BM$2:$CQ$18,MATCH(AT250,$BM$1:$CQ$1,0),FALSE))</f>
        <v>10.7</v>
      </c>
      <c r="AU252" s="73">
        <f>SUM(VLOOKUP($D$11,$BM$2:$CQ$18,MATCH(AU250,$BM$1:$CQ$1,0),FALSE))</f>
        <v>10.7</v>
      </c>
      <c r="AV252" s="73">
        <f>SUM(VLOOKUP($D$12,$BM$2:$CQ$18,MATCH(AV250,$BM$1:$CQ$1,0),FALSE))</f>
        <v>10.9</v>
      </c>
      <c r="AW252" s="73">
        <f>SUM(VLOOKUP($D$13,$BM$2:$CQ$18,MATCH(AW250,$BM$1:$CQ$1,0),FALSE))</f>
        <v>10.9</v>
      </c>
      <c r="AX252" s="73">
        <f>SUM(VLOOKUP($D$14,$BM$2:$CQ$18,MATCH(AX250,$BM$1:$CQ$1,0),FALSE))</f>
        <v>10.8</v>
      </c>
      <c r="AY252" s="73">
        <f>SUM(VLOOKUP($D$15,$BM$2:$CQ$18,MATCH(AY250,$BM$1:$CQ$1,0),FALSE))</f>
        <v>11</v>
      </c>
      <c r="AZ252" s="73">
        <f>SUM(VLOOKUP($D$16,$BM$2:$CQ$18,MATCH(AZ250,$BM$1:$CQ$1,0),FALSE))</f>
        <v>11.1</v>
      </c>
      <c r="BA252" s="73">
        <f>SUM(VLOOKUP($D$17,$BM$2:$CQ$18,MATCH(BA250,$BM$1:$CQ$1,0),FALSE))</f>
        <v>11.1</v>
      </c>
      <c r="BB252" s="63">
        <f>SUM(VLOOKUP($D$18,$BM$2:$CQ$18,MATCH(BB250,$BM$1:$CQ$1,0),FALSE))</f>
        <v>15.2</v>
      </c>
      <c r="BC252" s="30"/>
      <c r="BD252" s="72"/>
      <c r="BE252" s="47" t="str">
        <f>$B$13</f>
        <v>Gasly</v>
      </c>
      <c r="BF252" s="30">
        <f>COUNTIF(AL241:BB258, BE252)</f>
        <v>11</v>
      </c>
      <c r="BG252" s="30">
        <f>COUNTIF(AL259:BB260,BE252)</f>
        <v>5</v>
      </c>
      <c r="BH252" s="30">
        <f>COUNTIF(AL261:BB262,BE252)</f>
        <v>0</v>
      </c>
      <c r="BI252" s="30"/>
      <c r="BJ252" s="72"/>
      <c r="BK252" s="47" t="str">
        <f>$B$13</f>
        <v>Gasly</v>
      </c>
      <c r="BL252" s="30">
        <f>SUM((BF252/BF263)*100)</f>
        <v>12.941176470588237</v>
      </c>
      <c r="BM252" s="30">
        <f>SUM((BG252/BG263)*100)</f>
        <v>29.411764705882355</v>
      </c>
      <c r="BN252" s="30">
        <f>SUM((BH252/BH263)*100)</f>
        <v>0</v>
      </c>
      <c r="BP252" s="153"/>
      <c r="BQ252" s="82" t="s">
        <v>1</v>
      </c>
      <c r="BR252" s="72">
        <f>SUM(VLOOKUP($D$2,$BM$2:$CQ$18,MATCH(BR250,$BM$1:$CQ$1,0),FALSE))</f>
        <v>8.3000000000000007</v>
      </c>
      <c r="BS252" s="73">
        <f>SUM(VLOOKUP($D$3,$BM$2:$CQ$18,MATCH(BS250,$BM$1:$CQ$1,0),FALSE))</f>
        <v>9.6</v>
      </c>
      <c r="BT252" s="73">
        <f>SUM(VLOOKUP($D$4,$BM$2:$CQ$18,MATCH(BT250,$BM$1:$CQ$1,0),FALSE))</f>
        <v>9.8000000000000007</v>
      </c>
      <c r="BU252" s="73">
        <f>SUM(VLOOKUP($D$5,$BM$2:$CQ$18,MATCH(BU250,$BM$1:$CQ$1,0),FALSE))</f>
        <v>0</v>
      </c>
      <c r="BV252" s="73">
        <f>SUM(VLOOKUP($D$6,$BM$2:$CQ$18,MATCH(BV250,$BM$1:$CQ$1,0),FALSE))</f>
        <v>15.4</v>
      </c>
      <c r="BW252" s="73">
        <f>SUM(VLOOKUP($D$7,$BM$2:$CQ$18,MATCH(BW250,$BM$1:$CQ$1,0),FALSE))</f>
        <v>0</v>
      </c>
      <c r="BX252" s="73">
        <f>SUM(VLOOKUP($D$8,$BM$2:$CQ$18,MATCH(BX250,$BM$1:$CQ$1,0),FALSE))</f>
        <v>15.3</v>
      </c>
      <c r="BY252" s="73">
        <f>SUM(VLOOKUP($D$9,$BM$2:$CQ$18,MATCH(BY250,$BM$1:$CQ$1,0),FALSE))</f>
        <v>15.3</v>
      </c>
      <c r="BZ252" s="73">
        <f>SUM(VLOOKUP($D$10,$BM$2:$CQ$18,MATCH(BZ250,$BM$1:$CQ$1,0),FALSE))</f>
        <v>15.3</v>
      </c>
      <c r="CA252" s="73">
        <f>SUM(VLOOKUP($D$11,$BM$2:$CQ$18,MATCH(CA250,$BM$1:$CQ$1,0),FALSE))</f>
        <v>15.3</v>
      </c>
      <c r="CB252" s="73">
        <f>SUM(VLOOKUP($D$12,$BM$2:$CQ$18,MATCH(CB250,$BM$1:$CQ$1,0),FALSE))</f>
        <v>15.3</v>
      </c>
      <c r="CC252" s="73">
        <f>SUM(VLOOKUP($D$13,$BM$2:$CQ$18,MATCH(CC250,$BM$1:$CQ$1,0),FALSE))</f>
        <v>15.2</v>
      </c>
      <c r="CD252" s="73">
        <f>SUM(VLOOKUP($D$14,$BM$2:$CQ$18,MATCH(CD250,$BM$1:$CQ$1,0),FALSE))</f>
        <v>15.2</v>
      </c>
      <c r="CE252" s="73">
        <f>SUM(VLOOKUP($D$15,$BM$2:$CQ$18,MATCH(CE250,$BM$1:$CQ$1,0),FALSE))</f>
        <v>15.1</v>
      </c>
      <c r="CF252" s="73">
        <f>SUM(VLOOKUP($D$16,$BM$2:$CQ$18,MATCH(CF250,$BM$1:$CQ$1,0),FALSE))</f>
        <v>15.1</v>
      </c>
      <c r="CG252" s="73">
        <f>SUM(VLOOKUP($D$17,$BM$2:$CQ$18,MATCH(CG250,$BM$1:$CQ$1,0),FALSE))</f>
        <v>15.1</v>
      </c>
      <c r="CH252" s="63">
        <f>SUM(VLOOKUP($D$18,$BM$2:$CQ$18,MATCH(CH250,$BM$1:$CQ$1,0),FALSE))</f>
        <v>11.1</v>
      </c>
      <c r="CI252" s="30"/>
      <c r="CJ252" s="72"/>
      <c r="CK252" s="47" t="str">
        <f>$B$13</f>
        <v>Gasly</v>
      </c>
      <c r="CL252" s="30">
        <f>COUNTIF(BR241:CH258, CK252)</f>
        <v>14</v>
      </c>
      <c r="CM252" s="30">
        <f>COUNTIF(BR259:CH260,CK252)</f>
        <v>2</v>
      </c>
      <c r="CN252" s="30">
        <f>COUNTIF(BR261:CH262,CK252)</f>
        <v>0</v>
      </c>
      <c r="CO252" s="30"/>
      <c r="CP252" s="72"/>
      <c r="CQ252" s="47" t="str">
        <f>$B$13</f>
        <v>Gasly</v>
      </c>
      <c r="CR252" s="30">
        <f>SUM((CL252/CL263)*100)</f>
        <v>16.470588235294116</v>
      </c>
      <c r="CS252" s="30">
        <f>SUM((CM252/CM263)*100)</f>
        <v>11.76470588235294</v>
      </c>
      <c r="CT252" s="30">
        <f>SUM((CN252/CN263)*100)</f>
        <v>0</v>
      </c>
      <c r="CV252" s="30"/>
      <c r="CW252" s="30"/>
      <c r="CX252" s="47" t="str">
        <f>$B$13</f>
        <v>Gasly</v>
      </c>
      <c r="CY252" s="30">
        <f t="shared" si="1226"/>
        <v>25</v>
      </c>
      <c r="CZ252" s="30">
        <f t="shared" si="1227"/>
        <v>7</v>
      </c>
      <c r="DA252" s="30">
        <f t="shared" si="1228"/>
        <v>0</v>
      </c>
      <c r="DB252" s="30"/>
      <c r="DC252" s="72"/>
      <c r="DD252" s="47" t="str">
        <f>$B$13</f>
        <v>Gasly</v>
      </c>
      <c r="DE252" s="30">
        <f>SUM((CY252/CY263)*100)</f>
        <v>9.8039215686274517</v>
      </c>
      <c r="DF252" s="30">
        <f>SUM((CZ252/CZ263)*100)</f>
        <v>13.725490196078432</v>
      </c>
      <c r="DG252" s="30">
        <f>SUM((DA252/DA263)*100)</f>
        <v>0</v>
      </c>
    </row>
    <row r="253" spans="4:111" ht="15.75" x14ac:dyDescent="0.5">
      <c r="D253" s="147"/>
      <c r="E253" s="74" t="s">
        <v>63</v>
      </c>
      <c r="F253" s="66" t="s">
        <v>38</v>
      </c>
      <c r="G253" s="67" t="s">
        <v>38</v>
      </c>
      <c r="H253" s="67" t="s">
        <v>38</v>
      </c>
      <c r="I253" s="67" t="s">
        <v>38</v>
      </c>
      <c r="J253" s="67" t="s">
        <v>38</v>
      </c>
      <c r="K253" s="67" t="s">
        <v>35</v>
      </c>
      <c r="L253" s="67" t="s">
        <v>35</v>
      </c>
      <c r="M253" s="67" t="s">
        <v>35</v>
      </c>
      <c r="N253" s="67" t="s">
        <v>33</v>
      </c>
      <c r="O253" s="67" t="s">
        <v>33</v>
      </c>
      <c r="P253" s="67" t="s">
        <v>33</v>
      </c>
      <c r="Q253" s="67" t="s">
        <v>33</v>
      </c>
      <c r="R253" s="67" t="s">
        <v>33</v>
      </c>
      <c r="S253" s="67" t="s">
        <v>33</v>
      </c>
      <c r="T253" s="67" t="s">
        <v>33</v>
      </c>
      <c r="U253" s="67" t="s">
        <v>33</v>
      </c>
      <c r="V253" s="68" t="s">
        <v>33</v>
      </c>
      <c r="W253" s="49" t="str">
        <f>$A$14</f>
        <v>Racing Point</v>
      </c>
      <c r="X253" s="66">
        <f>COUNTIF(F241:V258, W253)</f>
        <v>14</v>
      </c>
      <c r="Y253" s="49" t="str">
        <f>$B$14</f>
        <v>Perez</v>
      </c>
      <c r="Z253" s="99">
        <f>COUNTIF(F241:V258, Y253)</f>
        <v>9</v>
      </c>
      <c r="AA253" s="99">
        <f>COUNTIF(F259:V260,Y253)</f>
        <v>5</v>
      </c>
      <c r="AB253" s="99">
        <f>COUNTIF(F261:V262,Y253)</f>
        <v>0</v>
      </c>
      <c r="AC253" s="49" t="str">
        <f>$A$14</f>
        <v>Racing Point</v>
      </c>
      <c r="AD253" s="66">
        <f>SUM((X253/X263)*100)</f>
        <v>82.35294117647058</v>
      </c>
      <c r="AE253" s="49" t="str">
        <f>$B$14</f>
        <v>Perez</v>
      </c>
      <c r="AF253" s="99">
        <f>SUM((Z253/Z263)*100)</f>
        <v>10.588235294117647</v>
      </c>
      <c r="AG253" s="99">
        <f>SUM((AA253/AA263)*100)</f>
        <v>29.411764705882355</v>
      </c>
      <c r="AH253" s="99">
        <f>SUM((AB253/AB263)*100)</f>
        <v>0</v>
      </c>
      <c r="AJ253" s="153"/>
      <c r="AK253" s="74" t="s">
        <v>63</v>
      </c>
      <c r="AL253" s="66" t="s">
        <v>33</v>
      </c>
      <c r="AM253" s="67" t="s">
        <v>33</v>
      </c>
      <c r="AN253" s="67" t="s">
        <v>33</v>
      </c>
      <c r="AO253" s="67" t="s">
        <v>30</v>
      </c>
      <c r="AP253" s="67" t="s">
        <v>30</v>
      </c>
      <c r="AQ253" s="67" t="s">
        <v>28</v>
      </c>
      <c r="AR253" s="67" t="s">
        <v>28</v>
      </c>
      <c r="AS253" s="67" t="s">
        <v>33</v>
      </c>
      <c r="AT253" s="67" t="s">
        <v>33</v>
      </c>
      <c r="AU253" s="67" t="s">
        <v>33</v>
      </c>
      <c r="AV253" s="67" t="s">
        <v>33</v>
      </c>
      <c r="AW253" s="67" t="s">
        <v>33</v>
      </c>
      <c r="AX253" s="67" t="s">
        <v>33</v>
      </c>
      <c r="AY253" s="67" t="s">
        <v>33</v>
      </c>
      <c r="AZ253" s="67" t="s">
        <v>33</v>
      </c>
      <c r="BA253" s="67" t="s">
        <v>33</v>
      </c>
      <c r="BB253" s="68" t="s">
        <v>33</v>
      </c>
      <c r="BC253" s="49" t="str">
        <f>$A$14</f>
        <v>Racing Point</v>
      </c>
      <c r="BD253" s="66">
        <f>COUNTIF(AL241:BB258, BC253)</f>
        <v>0</v>
      </c>
      <c r="BE253" s="49" t="str">
        <f>$B$14</f>
        <v>Perez</v>
      </c>
      <c r="BF253" s="99">
        <f>COUNTIF(AL241:BB258, BE253)</f>
        <v>16</v>
      </c>
      <c r="BG253" s="99">
        <f>COUNTIF(AL259:BB260,BE253)</f>
        <v>0</v>
      </c>
      <c r="BH253" s="99">
        <f>COUNTIF(AL261:BB262,BE253)</f>
        <v>2</v>
      </c>
      <c r="BI253" s="49" t="str">
        <f>$A$14</f>
        <v>Racing Point</v>
      </c>
      <c r="BJ253" s="66">
        <f>SUM((BD253/BD263)*100)</f>
        <v>0</v>
      </c>
      <c r="BK253" s="49" t="str">
        <f>$B$14</f>
        <v>Perez</v>
      </c>
      <c r="BL253" s="99">
        <f>SUM((BF253/BF263)*100)</f>
        <v>18.823529411764707</v>
      </c>
      <c r="BM253" s="99">
        <f>SUM((BG253/BG263)*100)</f>
        <v>0</v>
      </c>
      <c r="BN253" s="99">
        <f>SUM((BH253/BH263)*100)</f>
        <v>100</v>
      </c>
      <c r="BP253" s="153"/>
      <c r="BQ253" s="74" t="s">
        <v>63</v>
      </c>
      <c r="BR253" s="66" t="s">
        <v>23</v>
      </c>
      <c r="BS253" s="67" t="s">
        <v>23</v>
      </c>
      <c r="BT253" s="67" t="s">
        <v>23</v>
      </c>
      <c r="BU253" s="67" t="s">
        <v>35</v>
      </c>
      <c r="BV253" s="67" t="s">
        <v>35</v>
      </c>
      <c r="BW253" s="67" t="s">
        <v>35</v>
      </c>
      <c r="BX253" s="67" t="s">
        <v>35</v>
      </c>
      <c r="BY253" s="67" t="s">
        <v>35</v>
      </c>
      <c r="BZ253" s="67" t="s">
        <v>30</v>
      </c>
      <c r="CA253" s="67" t="s">
        <v>30</v>
      </c>
      <c r="CB253" s="67" t="s">
        <v>30</v>
      </c>
      <c r="CC253" s="67" t="s">
        <v>30</v>
      </c>
      <c r="CD253" s="67" t="s">
        <v>30</v>
      </c>
      <c r="CE253" s="67" t="s">
        <v>30</v>
      </c>
      <c r="CF253" s="67" t="s">
        <v>30</v>
      </c>
      <c r="CG253" s="67" t="str">
        <f>$BZ$253</f>
        <v>Gasly</v>
      </c>
      <c r="CH253" s="68" t="s">
        <v>20</v>
      </c>
      <c r="CI253" s="49" t="str">
        <f>$A$14</f>
        <v>Racing Point</v>
      </c>
      <c r="CJ253" s="66">
        <f>COUNTIF(BR241:CH258, CI253)</f>
        <v>0</v>
      </c>
      <c r="CK253" s="49" t="str">
        <f>$B$14</f>
        <v>Perez</v>
      </c>
      <c r="CL253" s="99">
        <f>COUNTIF(BR241:CH258, CK253)</f>
        <v>14</v>
      </c>
      <c r="CM253" s="99">
        <f>COUNTIF(BR259:CH260,CK253)</f>
        <v>1</v>
      </c>
      <c r="CN253" s="99">
        <f>COUNTIF(BR261:CH262,CK253)</f>
        <v>0</v>
      </c>
      <c r="CO253" s="49" t="str">
        <f>$A$14</f>
        <v>Racing Point</v>
      </c>
      <c r="CP253" s="66">
        <f>SUM((CJ253/CJ263)*100)</f>
        <v>0</v>
      </c>
      <c r="CQ253" s="49" t="str">
        <f>$B$14</f>
        <v>Perez</v>
      </c>
      <c r="CR253" s="99">
        <f>SUM((CL253/CL263)*100)</f>
        <v>16.470588235294116</v>
      </c>
      <c r="CS253" s="99">
        <f>SUM((CM253/CM263)*100)</f>
        <v>5.8823529411764701</v>
      </c>
      <c r="CT253" s="99">
        <f>SUM((CN253/CN263)*100)</f>
        <v>0</v>
      </c>
      <c r="CV253" s="49" t="str">
        <f>$A$14</f>
        <v>Racing Point</v>
      </c>
      <c r="CW253" s="99">
        <f>SUM(X253,BD253,CJ253)</f>
        <v>14</v>
      </c>
      <c r="CX253" s="49" t="str">
        <f>$B$14</f>
        <v>Perez</v>
      </c>
      <c r="CY253" s="99">
        <f t="shared" si="1226"/>
        <v>39</v>
      </c>
      <c r="CZ253" s="99">
        <f t="shared" si="1227"/>
        <v>6</v>
      </c>
      <c r="DA253" s="99">
        <f t="shared" si="1228"/>
        <v>2</v>
      </c>
      <c r="DB253" s="49" t="str">
        <f>$A$14</f>
        <v>Racing Point</v>
      </c>
      <c r="DC253" s="66">
        <f>SUM((CW253/CW263)*100)</f>
        <v>27.450980392156865</v>
      </c>
      <c r="DD253" s="49" t="str">
        <f>$B$14</f>
        <v>Perez</v>
      </c>
      <c r="DE253" s="99">
        <f>SUM((CY253/CY263)*100)</f>
        <v>15.294117647058824</v>
      </c>
      <c r="DF253" s="99">
        <f>SUM((CZ253/CZ263)*100)</f>
        <v>11.76470588235294</v>
      </c>
      <c r="DG253" s="99">
        <f>SUM((DA253/DA263)*100)</f>
        <v>33.333333333333329</v>
      </c>
    </row>
    <row r="254" spans="4:111" ht="16.149999999999999" thickBot="1" x14ac:dyDescent="0.55000000000000004">
      <c r="D254" s="147"/>
      <c r="E254" s="81" t="s">
        <v>58</v>
      </c>
      <c r="F254" s="70">
        <f>SUM(VLOOKUP($D$2,$D$2:$BL$18,MATCH(F253,$D$1:$BL$1,0),FALSE))</f>
        <v>-14</v>
      </c>
      <c r="G254" s="76">
        <f>SUM(VLOOKUP($D$3,$D$2:$BL$18,MATCH(G253,$D$1:$BL$1,0),FALSE))</f>
        <v>17</v>
      </c>
      <c r="H254" s="76">
        <f>SUM(VLOOKUP($D$4,$D$2:$BL$18,MATCH(H253,$D$1:$BL$1,0),FALSE))</f>
        <v>15</v>
      </c>
      <c r="I254" s="76">
        <f>SUM(VLOOKUP($D$5,$D$2:$BL$18,MATCH(I253,$D$1:$BL$1,0),FALSE))</f>
        <v>1</v>
      </c>
      <c r="J254" s="76">
        <f>SUM(VLOOKUP($D$6,$D$2:$BL$18,MATCH(J253,$D$1:$BL$1,0),FALSE))</f>
        <v>15</v>
      </c>
      <c r="K254" s="76">
        <f>SUM(VLOOKUP($D$7,$D$2:$BL$18,MATCH(K253,$D$1:$BL$1,0),FALSE))</f>
        <v>37</v>
      </c>
      <c r="L254" s="76">
        <f>SUM(VLOOKUP($D$8,$D$2:$BL$18,MATCH(L253,$D$1:$BL$1,0),FALSE))</f>
        <v>16</v>
      </c>
      <c r="M254" s="76">
        <f>SUM(VLOOKUP($D$9,$D$2:$BL$18,MATCH(M253,$D$1:$BL$1,0),FALSE))</f>
        <v>35</v>
      </c>
      <c r="N254" s="76">
        <f>SUM(VLOOKUP($D$10,$D$2:$BL$18,MATCH(N253,$D$1:$BL$1,0),FALSE))</f>
        <v>43</v>
      </c>
      <c r="O254" s="76">
        <f>SUM(VLOOKUP($D$11,$D$2:$BL$18,MATCH(O253,$D$1:$BL$1,0),FALSE))</f>
        <v>28</v>
      </c>
      <c r="P254" s="76">
        <f>SUM(VLOOKUP($D$12,$D$2:$BL$18,MATCH(P253,$D$1:$BL$1,0),FALSE))</f>
        <v>33</v>
      </c>
      <c r="Q254" s="76">
        <f>SUM(VLOOKUP($D$13,$D$2:$BL$18,MATCH(Q253,$D$1:$BL$1,0),FALSE))</f>
        <v>17</v>
      </c>
      <c r="R254" s="76">
        <f>SUM(VLOOKUP($D$14,$D$2:$BL$18,MATCH(R253,$D$1:$BL$1,0),FALSE))</f>
        <v>26</v>
      </c>
      <c r="S254" s="76">
        <f>SUM(VLOOKUP($D$15,$D$2:$BL$18,MATCH(S253,$D$1:$BL$1,0),FALSE))</f>
        <v>45</v>
      </c>
      <c r="T254" s="76">
        <f>SUM(VLOOKUP($D$16,$D$2:$BL$18,MATCH(T253,$D$1:$BL$1,0),FALSE))</f>
        <v>5</v>
      </c>
      <c r="U254" s="76">
        <f>SUM(VLOOKUP($D$17,$D$2:$BL$18,MATCH(U253,$D$1:$BL$1,0),FALSE))</f>
        <v>48</v>
      </c>
      <c r="V254" s="29">
        <f>SUM(VLOOKUP($D$18,$D$2:$BL$18,MATCH(V253,$D$1:$BL$1,0),FALSE))</f>
        <v>-13</v>
      </c>
      <c r="W254" s="30"/>
      <c r="X254" s="72"/>
      <c r="Y254" s="50" t="str">
        <f>$B$15</f>
        <v>Stroll</v>
      </c>
      <c r="Z254" s="30">
        <f>COUNTIF(F241:V258, Y254)</f>
        <v>3</v>
      </c>
      <c r="AA254" s="30">
        <f>COUNTIF(F259:V260,Y254)</f>
        <v>0</v>
      </c>
      <c r="AB254" s="30">
        <f>COUNTIF(F261:V262,Y254)</f>
        <v>0</v>
      </c>
      <c r="AC254" s="30"/>
      <c r="AD254" s="72"/>
      <c r="AE254" s="50" t="str">
        <f>$B$15</f>
        <v>Stroll</v>
      </c>
      <c r="AF254" s="30">
        <f>SUM((Z254/Z263)*100)</f>
        <v>3.5294117647058822</v>
      </c>
      <c r="AG254" s="30">
        <f>SUM((AA254/AA263)*100)</f>
        <v>0</v>
      </c>
      <c r="AH254" s="30">
        <f>SUM((AB254/AB263)*100)</f>
        <v>0</v>
      </c>
      <c r="AJ254" s="153"/>
      <c r="AK254" s="81" t="s">
        <v>58</v>
      </c>
      <c r="AL254" s="70">
        <f>SUM(VLOOKUP($D$2,$D$2:$BL$18,MATCH(AL253,$D$1:$BL$1,0),FALSE))</f>
        <v>22</v>
      </c>
      <c r="AM254" s="76">
        <f>SUM(VLOOKUP($D$3,$D$2:$BL$18,MATCH(AM253,$D$1:$BL$1,0),FALSE))</f>
        <v>23</v>
      </c>
      <c r="AN254" s="76">
        <f>SUM(VLOOKUP($D$4,$D$2:$BL$18,MATCH(AN253,$D$1:$BL$1,0),FALSE))</f>
        <v>11</v>
      </c>
      <c r="AO254" s="76">
        <f>SUM(VLOOKUP($D$5,$D$2:$BL$18,MATCH(AO253,$D$1:$BL$1,0),FALSE))</f>
        <v>22</v>
      </c>
      <c r="AP254" s="76">
        <f>SUM(VLOOKUP($D$6,$D$2:$BL$18,MATCH(AP253,$D$1:$BL$1,0),FALSE))</f>
        <v>2</v>
      </c>
      <c r="AQ254" s="76">
        <f>SUM(VLOOKUP($D$7,$D$2:$BL$18,MATCH(AQ253,$D$1:$BL$1,0),FALSE))</f>
        <v>3</v>
      </c>
      <c r="AR254" s="76">
        <f>SUM(VLOOKUP($D$8,$D$2:$BL$18,MATCH(AR253,$D$1:$BL$1,0),FALSE))</f>
        <v>5</v>
      </c>
      <c r="AS254" s="76">
        <f>SUM(VLOOKUP($D$9,$D$2:$BL$18,MATCH(AS253,$D$1:$BL$1,0),FALSE))</f>
        <v>4</v>
      </c>
      <c r="AT254" s="76">
        <f>SUM(VLOOKUP($D$10,$D$2:$BL$18,MATCH(AT253,$D$1:$BL$1,0),FALSE))</f>
        <v>43</v>
      </c>
      <c r="AU254" s="76">
        <f>SUM(VLOOKUP($D$11,$D$2:$BL$18,MATCH(AU253,$D$1:$BL$1,0),FALSE))</f>
        <v>28</v>
      </c>
      <c r="AV254" s="76">
        <f>SUM(VLOOKUP($D$12,$D$2:$BL$18,MATCH(AV253,$D$1:$BL$1,0),FALSE))</f>
        <v>33</v>
      </c>
      <c r="AW254" s="76">
        <f>SUM(VLOOKUP($D$13,$D$2:$BL$18,MATCH(AW253,$D$1:$BL$1,0),FALSE))</f>
        <v>17</v>
      </c>
      <c r="AX254" s="76">
        <f>SUM(VLOOKUP($D$14,$D$2:$BL$18,MATCH(AX253,$D$1:$BL$1,0),FALSE))</f>
        <v>26</v>
      </c>
      <c r="AY254" s="76">
        <f>SUM(VLOOKUP($D$15,$D$2:$BL$18,MATCH(AY253,$D$1:$BL$1,0),FALSE))</f>
        <v>45</v>
      </c>
      <c r="AZ254" s="76">
        <f>SUM(VLOOKUP($D$16,$D$2:$BL$18,MATCH(AZ253,$D$1:$BL$1,0),FALSE))</f>
        <v>5</v>
      </c>
      <c r="BA254" s="76">
        <f>SUM(VLOOKUP($D$17,$D$2:$BL$18,MATCH(BA253,$D$1:$BL$1,0),FALSE))</f>
        <v>48</v>
      </c>
      <c r="BB254" s="29">
        <f>SUM(VLOOKUP($D$18,$D$2:$BL$18,MATCH(BB253,$D$1:$BL$1,0),FALSE))</f>
        <v>-13</v>
      </c>
      <c r="BC254" s="30"/>
      <c r="BD254" s="72"/>
      <c r="BE254" s="50" t="str">
        <f>$B$15</f>
        <v>Stroll</v>
      </c>
      <c r="BF254" s="30">
        <f>COUNTIF(AL241:BB258, BE254)</f>
        <v>1</v>
      </c>
      <c r="BG254" s="30">
        <f>COUNTIF(AL259:BB260,BE254)</f>
        <v>0</v>
      </c>
      <c r="BH254" s="30">
        <f>COUNTIF(AL261:BB262,BE254)</f>
        <v>0</v>
      </c>
      <c r="BI254" s="30"/>
      <c r="BJ254" s="72"/>
      <c r="BK254" s="50" t="str">
        <f>$B$15</f>
        <v>Stroll</v>
      </c>
      <c r="BL254" s="30">
        <f>SUM((BF254/BF263)*100)</f>
        <v>1.1764705882352942</v>
      </c>
      <c r="BM254" s="30">
        <f>SUM((BG254/BG263)*100)</f>
        <v>0</v>
      </c>
      <c r="BN254" s="30">
        <f>SUM((BH254/BH263)*100)</f>
        <v>0</v>
      </c>
      <c r="BP254" s="153"/>
      <c r="BQ254" s="81" t="s">
        <v>58</v>
      </c>
      <c r="BR254" s="70">
        <f>SUM(VLOOKUP($D$2,$D$2:$BL$18,MATCH(BR253,$D$1:$BL$1,0),FALSE))</f>
        <v>-9</v>
      </c>
      <c r="BS254" s="76">
        <f>SUM(VLOOKUP($D$3,$D$2:$BL$18,MATCH(BS253,$D$1:$BL$1,0),FALSE))</f>
        <v>13</v>
      </c>
      <c r="BT254" s="76">
        <f>SUM(VLOOKUP($D$4,$D$2:$BL$18,MATCH(BT253,$D$1:$BL$1,0),FALSE))</f>
        <v>18</v>
      </c>
      <c r="BU254" s="76">
        <f>SUM(VLOOKUP($D$5,$D$2:$BL$18,MATCH(BU253,$D$1:$BL$1,0),FALSE))</f>
        <v>10</v>
      </c>
      <c r="BV254" s="76">
        <f>SUM(VLOOKUP($D$6,$D$2:$BL$18,MATCH(BV253,$D$1:$BL$1,0),FALSE))</f>
        <v>20</v>
      </c>
      <c r="BW254" s="76">
        <f>SUM(VLOOKUP($D$7,$D$2:$BL$18,MATCH(BW253,$D$1:$BL$1,0),FALSE))</f>
        <v>37</v>
      </c>
      <c r="BX254" s="76">
        <f>SUM(VLOOKUP($D$8,$D$2:$BL$18,MATCH(BX253,$D$1:$BL$1,0),FALSE))</f>
        <v>16</v>
      </c>
      <c r="BY254" s="76">
        <f>SUM(VLOOKUP($D$9,$D$2:$BL$18,MATCH(BY253,$D$1:$BL$1,0),FALSE))</f>
        <v>35</v>
      </c>
      <c r="BZ254" s="76">
        <f>SUM(VLOOKUP($D$10,$D$2:$BL$18,MATCH(BZ253,$D$1:$BL$1,0),FALSE))</f>
        <v>-14</v>
      </c>
      <c r="CA254" s="76">
        <f>SUM(VLOOKUP($D$11,$D$2:$BL$18,MATCH(CA253,$D$1:$BL$1,0),FALSE))</f>
        <v>10</v>
      </c>
      <c r="CB254" s="76">
        <f>SUM(VLOOKUP($D$12,$D$2:$BL$18,MATCH(CB253,$D$1:$BL$1,0),FALSE))</f>
        <v>26</v>
      </c>
      <c r="CC254" s="76">
        <f>SUM(VLOOKUP($D$13,$D$2:$BL$18,MATCH(CC253,$D$1:$BL$1,0),FALSE))</f>
        <v>29</v>
      </c>
      <c r="CD254" s="76">
        <f>SUM(VLOOKUP($D$14,$D$2:$BL$18,MATCH(CD253,$D$1:$BL$1,0),FALSE))</f>
        <v>-3</v>
      </c>
      <c r="CE254" s="76">
        <f>SUM(VLOOKUP($D$15,$D$2:$BL$18,MATCH(CE253,$D$1:$BL$1,0),FALSE))</f>
        <v>15</v>
      </c>
      <c r="CF254" s="76">
        <f>SUM(VLOOKUP($D$16,$D$2:$BL$18,MATCH(CF253,$D$1:$BL$1,0),FALSE))</f>
        <v>24</v>
      </c>
      <c r="CG254" s="76">
        <f>SUM(VLOOKUP($D$17,$D$2:$BL$18,MATCH(CG253,$D$1:$BL$1,0),FALSE))</f>
        <v>2</v>
      </c>
      <c r="CH254" s="29">
        <f>SUM(VLOOKUP($D$18,$D$2:$BL$18,MATCH(CH253,$D$1:$BL$1,0),FALSE))</f>
        <v>34</v>
      </c>
      <c r="CI254" s="30"/>
      <c r="CJ254" s="72"/>
      <c r="CK254" s="50" t="str">
        <f>$B$15</f>
        <v>Stroll</v>
      </c>
      <c r="CL254" s="30">
        <f>COUNTIF(BR241:CH258, CK254)</f>
        <v>5</v>
      </c>
      <c r="CM254" s="30">
        <f>COUNTIF(BR259:CH260,CK254)</f>
        <v>0</v>
      </c>
      <c r="CN254" s="30">
        <f>COUNTIF(BR261:CH262,CK254)</f>
        <v>0</v>
      </c>
      <c r="CO254" s="30"/>
      <c r="CP254" s="72"/>
      <c r="CQ254" s="50" t="str">
        <f>$B$15</f>
        <v>Stroll</v>
      </c>
      <c r="CR254" s="30">
        <f>SUM((CL254/CL263)*100)</f>
        <v>5.8823529411764701</v>
      </c>
      <c r="CS254" s="30">
        <f>SUM((CM254/CM263)*100)</f>
        <v>0</v>
      </c>
      <c r="CT254" s="30">
        <f>SUM((CN254/CN263)*100)</f>
        <v>0</v>
      </c>
      <c r="CV254" s="30"/>
      <c r="CW254" s="30"/>
      <c r="CX254" s="50" t="str">
        <f>$B$15</f>
        <v>Stroll</v>
      </c>
      <c r="CY254" s="30">
        <f t="shared" si="1226"/>
        <v>9</v>
      </c>
      <c r="CZ254" s="30">
        <f t="shared" si="1227"/>
        <v>0</v>
      </c>
      <c r="DA254" s="30">
        <f t="shared" si="1228"/>
        <v>0</v>
      </c>
      <c r="DB254" s="30"/>
      <c r="DC254" s="72"/>
      <c r="DD254" s="50" t="str">
        <f>$B$15</f>
        <v>Stroll</v>
      </c>
      <c r="DE254" s="30">
        <f>SUM((CY254/CY263)*100)</f>
        <v>3.5294117647058822</v>
      </c>
      <c r="DF254" s="30">
        <f>SUM((CZ254/CZ263)*100)</f>
        <v>0</v>
      </c>
      <c r="DG254" s="30">
        <f>SUM((DA254/DA263)*100)</f>
        <v>0</v>
      </c>
    </row>
    <row r="255" spans="4:111" ht="16.149999999999999" thickBot="1" x14ac:dyDescent="0.55000000000000004">
      <c r="D255" s="147"/>
      <c r="E255" s="82" t="s">
        <v>1</v>
      </c>
      <c r="F255" s="72">
        <f>SUM(VLOOKUP($D$2,$BM$2:$CQ$18,MATCH(F253,$BM$1:$CQ$1,0),FALSE))</f>
        <v>10.3</v>
      </c>
      <c r="G255" s="73">
        <f>SUM(VLOOKUP($D$3,$BM$2:$CQ$18,MATCH(G253,$BM$1:$CQ$1,0),FALSE))</f>
        <v>0</v>
      </c>
      <c r="H255" s="73">
        <f>SUM(VLOOKUP($D$4,$BM$2:$CQ$18,MATCH(H253,$BM$1:$CQ$1,0),FALSE))</f>
        <v>0</v>
      </c>
      <c r="I255" s="73">
        <f>SUM(VLOOKUP($D$5,$BM$2:$CQ$18,MATCH(I253,$BM$1:$CQ$1,0),FALSE))</f>
        <v>0</v>
      </c>
      <c r="J255" s="73">
        <f>SUM(VLOOKUP($D$6,$BM$2:$CQ$18,MATCH(J253,$BM$1:$CQ$1,0),FALSE))</f>
        <v>9.6</v>
      </c>
      <c r="K255" s="73">
        <f>SUM(VLOOKUP($D$7,$BM$2:$CQ$18,MATCH(K253,$BM$1:$CQ$1,0),FALSE))</f>
        <v>10.4</v>
      </c>
      <c r="L255" s="73">
        <f>SUM(VLOOKUP($D$8,$BM$2:$CQ$18,MATCH(L253,$BM$1:$CQ$1,0),FALSE))</f>
        <v>10.6</v>
      </c>
      <c r="M255" s="73">
        <f>SUM(VLOOKUP($D$9,$BM$2:$CQ$18,MATCH(M253,$BM$1:$CQ$1,0),FALSE))</f>
        <v>10.6</v>
      </c>
      <c r="N255" s="73">
        <f>SUM(VLOOKUP($D$10,$BM$2:$CQ$18,MATCH(N253,$BM$1:$CQ$1,0),FALSE))</f>
        <v>9.9</v>
      </c>
      <c r="O255" s="73">
        <f>SUM(VLOOKUP($D$11,$BM$2:$CQ$18,MATCH(O253,$BM$1:$CQ$1,0),FALSE))</f>
        <v>9.9</v>
      </c>
      <c r="P255" s="73">
        <f>SUM(VLOOKUP($D$12,$BM$2:$CQ$18,MATCH(P253,$BM$1:$CQ$1,0),FALSE))</f>
        <v>9.9</v>
      </c>
      <c r="Q255" s="73">
        <f>SUM(VLOOKUP($D$13,$BM$2:$CQ$18,MATCH(Q253,$BM$1:$CQ$1,0),FALSE))</f>
        <v>9.9</v>
      </c>
      <c r="R255" s="73">
        <f>SUM(VLOOKUP($D$14,$BM$2:$CQ$18,MATCH(R253,$BM$1:$CQ$1,0),FALSE))</f>
        <v>9.9</v>
      </c>
      <c r="S255" s="73">
        <f>SUM(VLOOKUP($D$15,$BM$2:$CQ$18,MATCH(S253,$BM$1:$CQ$1,0),FALSE))</f>
        <v>9.9</v>
      </c>
      <c r="T255" s="73">
        <f>SUM(VLOOKUP($D$16,$BM$2:$CQ$18,MATCH(T253,$BM$1:$CQ$1,0),FALSE))</f>
        <v>9.9</v>
      </c>
      <c r="U255" s="73">
        <f>SUM(VLOOKUP($D$17,$BM$2:$CQ$18,MATCH(U253,$BM$1:$CQ$1,0),FALSE))</f>
        <v>9.9</v>
      </c>
      <c r="V255" s="63">
        <f>SUM(VLOOKUP($D$18,$BM$2:$CQ$18,MATCH(V253,$BM$1:$CQ$1,0),FALSE))</f>
        <v>10</v>
      </c>
      <c r="W255" s="52" t="str">
        <f>$A$16</f>
        <v>Alfa Romeo</v>
      </c>
      <c r="X255" s="66">
        <f>COUNTIF(F241:V258, W255)</f>
        <v>0</v>
      </c>
      <c r="Y255" s="52" t="str">
        <f>$B$16</f>
        <v>Raikkonen</v>
      </c>
      <c r="Z255" s="99">
        <f>COUNTIF(F241:V258, Y255)</f>
        <v>5</v>
      </c>
      <c r="AA255" s="99">
        <f>COUNTIF(F259:V260,Y255)</f>
        <v>5</v>
      </c>
      <c r="AB255" s="99">
        <f>COUNTIF(F261:V262,Y255)</f>
        <v>0</v>
      </c>
      <c r="AC255" s="52" t="str">
        <f>$A$16</f>
        <v>Alfa Romeo</v>
      </c>
      <c r="AD255" s="66">
        <f>SUM((X255/X263)*100)</f>
        <v>0</v>
      </c>
      <c r="AE255" s="52" t="str">
        <f>$B$16</f>
        <v>Raikkonen</v>
      </c>
      <c r="AF255" s="99">
        <f>SUM((Z255/Z263)*100)</f>
        <v>5.8823529411764701</v>
      </c>
      <c r="AG255" s="99">
        <f>SUM((AA255/AA263)*100)</f>
        <v>29.411764705882355</v>
      </c>
      <c r="AH255" s="99">
        <f>SUM((AB255/AB263)*100)</f>
        <v>0</v>
      </c>
      <c r="AJ255" s="153"/>
      <c r="AK255" s="82" t="s">
        <v>1</v>
      </c>
      <c r="AL255" s="72">
        <f>SUM(VLOOKUP($D$2,$BM$2:$CQ$18,MATCH(AL253,$BM$1:$CQ$1,0),FALSE))</f>
        <v>9.3000000000000007</v>
      </c>
      <c r="AM255" s="73">
        <f>SUM(VLOOKUP($D$3,$BM$2:$CQ$18,MATCH(AM253,$BM$1:$CQ$1,0),FALSE))</f>
        <v>9.6</v>
      </c>
      <c r="AN255" s="73">
        <f>SUM(VLOOKUP($D$4,$BM$2:$CQ$18,MATCH(AN253,$BM$1:$CQ$1,0),FALSE))</f>
        <v>9.8000000000000007</v>
      </c>
      <c r="AO255" s="73">
        <f>SUM(VLOOKUP($D$5,$BM$2:$CQ$18,MATCH(AO253,$BM$1:$CQ$1,0),FALSE))</f>
        <v>0</v>
      </c>
      <c r="AP255" s="73">
        <f>SUM(VLOOKUP($D$6,$BM$2:$CQ$18,MATCH(AP253,$BM$1:$CQ$1,0),FALSE))</f>
        <v>10.3</v>
      </c>
      <c r="AQ255" s="73">
        <f>SUM(VLOOKUP($D$7,$BM$2:$CQ$18,MATCH(AQ253,$BM$1:$CQ$1,0),FALSE))</f>
        <v>0</v>
      </c>
      <c r="AR255" s="73">
        <f>SUM(VLOOKUP($D$8,$BM$2:$CQ$18,MATCH(AR253,$BM$1:$CQ$1,0),FALSE))</f>
        <v>9.5</v>
      </c>
      <c r="AS255" s="73">
        <f>SUM(VLOOKUP($D$9,$BM$2:$CQ$18,MATCH(AS253,$BM$1:$CQ$1,0),FALSE))</f>
        <v>9.9</v>
      </c>
      <c r="AT255" s="73">
        <f>SUM(VLOOKUP($D$10,$BM$2:$CQ$18,MATCH(AT253,$BM$1:$CQ$1,0),FALSE))</f>
        <v>9.9</v>
      </c>
      <c r="AU255" s="73">
        <f>SUM(VLOOKUP($D$11,$BM$2:$CQ$18,MATCH(AU253,$BM$1:$CQ$1,0),FALSE))</f>
        <v>9.9</v>
      </c>
      <c r="AV255" s="73">
        <f>SUM(VLOOKUP($D$12,$BM$2:$CQ$18,MATCH(AV253,$BM$1:$CQ$1,0),FALSE))</f>
        <v>9.9</v>
      </c>
      <c r="AW255" s="73">
        <f>SUM(VLOOKUP($D$13,$BM$2:$CQ$18,MATCH(AW253,$BM$1:$CQ$1,0),FALSE))</f>
        <v>9.9</v>
      </c>
      <c r="AX255" s="73">
        <f>SUM(VLOOKUP($D$14,$BM$2:$CQ$18,MATCH(AX253,$BM$1:$CQ$1,0),FALSE))</f>
        <v>9.9</v>
      </c>
      <c r="AY255" s="73">
        <f>SUM(VLOOKUP($D$15,$BM$2:$CQ$18,MATCH(AY253,$BM$1:$CQ$1,0),FALSE))</f>
        <v>9.9</v>
      </c>
      <c r="AZ255" s="73">
        <f>SUM(VLOOKUP($D$16,$BM$2:$CQ$18,MATCH(AZ253,$BM$1:$CQ$1,0),FALSE))</f>
        <v>9.9</v>
      </c>
      <c r="BA255" s="73">
        <f>SUM(VLOOKUP($D$17,$BM$2:$CQ$18,MATCH(BA253,$BM$1:$CQ$1,0),FALSE))</f>
        <v>9.9</v>
      </c>
      <c r="BB255" s="63">
        <f>SUM(VLOOKUP($D$18,$BM$2:$CQ$18,MATCH(BB253,$BM$1:$CQ$1,0),FALSE))</f>
        <v>10</v>
      </c>
      <c r="BC255" s="52" t="str">
        <f>$A$16</f>
        <v>Alfa Romeo</v>
      </c>
      <c r="BD255" s="66">
        <f>COUNTIF(AL241:BB258, BC255)</f>
        <v>0</v>
      </c>
      <c r="BE255" s="52" t="str">
        <f>$B$16</f>
        <v>Raikkonen</v>
      </c>
      <c r="BF255" s="99">
        <f>COUNTIF(AL241:BB258, BE255)</f>
        <v>13</v>
      </c>
      <c r="BG255" s="99">
        <f>COUNTIF(AL259:BB260,BE255)</f>
        <v>0</v>
      </c>
      <c r="BH255" s="99">
        <f>COUNTIF(AL261:BB262,BE255)</f>
        <v>0</v>
      </c>
      <c r="BI255" s="52" t="str">
        <f>$A$16</f>
        <v>Alfa Romeo</v>
      </c>
      <c r="BJ255" s="66">
        <f>SUM((BD255/BD263)*100)</f>
        <v>0</v>
      </c>
      <c r="BK255" s="52" t="str">
        <f>$B$16</f>
        <v>Raikkonen</v>
      </c>
      <c r="BL255" s="99">
        <f>SUM((BF255/BF263)*100)</f>
        <v>15.294117647058824</v>
      </c>
      <c r="BM255" s="99">
        <f>SUM((BG255/BG263)*100)</f>
        <v>0</v>
      </c>
      <c r="BN255" s="99">
        <f>SUM((BH255/BH263)*100)</f>
        <v>0</v>
      </c>
      <c r="BP255" s="153"/>
      <c r="BQ255" s="82" t="s">
        <v>1</v>
      </c>
      <c r="BR255" s="72">
        <f>SUM(VLOOKUP($D$2,$BM$2:$CQ$18,MATCH(BR253,$BM$1:$CQ$1,0),FALSE))</f>
        <v>14.1</v>
      </c>
      <c r="BS255" s="73">
        <f>SUM(VLOOKUP($D$3,$BM$2:$CQ$18,MATCH(BS253,$BM$1:$CQ$1,0),FALSE))</f>
        <v>13.9</v>
      </c>
      <c r="BT255" s="73">
        <f>SUM(VLOOKUP($D$4,$BM$2:$CQ$18,MATCH(BT253,$BM$1:$CQ$1,0),FALSE))</f>
        <v>13.7</v>
      </c>
      <c r="BU255" s="73">
        <f>SUM(VLOOKUP($D$5,$BM$2:$CQ$18,MATCH(BU253,$BM$1:$CQ$1,0),FALSE))</f>
        <v>0</v>
      </c>
      <c r="BV255" s="73">
        <f>SUM(VLOOKUP($D$6,$BM$2:$CQ$18,MATCH(BV253,$BM$1:$CQ$1,0),FALSE))</f>
        <v>10.4</v>
      </c>
      <c r="BW255" s="73">
        <f>SUM(VLOOKUP($D$7,$BM$2:$CQ$18,MATCH(BW253,$BM$1:$CQ$1,0),FALSE))</f>
        <v>10.4</v>
      </c>
      <c r="BX255" s="73">
        <f>SUM(VLOOKUP($D$8,$BM$2:$CQ$18,MATCH(BX253,$BM$1:$CQ$1,0),FALSE))</f>
        <v>10.6</v>
      </c>
      <c r="BY255" s="73">
        <f>SUM(VLOOKUP($D$9,$BM$2:$CQ$18,MATCH(BY253,$BM$1:$CQ$1,0),FALSE))</f>
        <v>10.6</v>
      </c>
      <c r="BZ255" s="73">
        <f>SUM(VLOOKUP($D$10,$BM$2:$CQ$18,MATCH(BZ253,$BM$1:$CQ$1,0),FALSE))</f>
        <v>10.7</v>
      </c>
      <c r="CA255" s="73">
        <f>SUM(VLOOKUP($D$11,$BM$2:$CQ$18,MATCH(CA253,$BM$1:$CQ$1,0),FALSE))</f>
        <v>10.7</v>
      </c>
      <c r="CB255" s="73">
        <f>SUM(VLOOKUP($D$12,$BM$2:$CQ$18,MATCH(CB253,$BM$1:$CQ$1,0),FALSE))</f>
        <v>10.9</v>
      </c>
      <c r="CC255" s="73">
        <f>SUM(VLOOKUP($D$13,$BM$2:$CQ$18,MATCH(CC253,$BM$1:$CQ$1,0),FALSE))</f>
        <v>10.9</v>
      </c>
      <c r="CD255" s="73">
        <f>SUM(VLOOKUP($D$14,$BM$2:$CQ$18,MATCH(CD253,$BM$1:$CQ$1,0),FALSE))</f>
        <v>10.8</v>
      </c>
      <c r="CE255" s="73">
        <f>SUM(VLOOKUP($D$15,$BM$2:$CQ$18,MATCH(CE253,$BM$1:$CQ$1,0),FALSE))</f>
        <v>11</v>
      </c>
      <c r="CF255" s="73">
        <f>SUM(VLOOKUP($D$16,$BM$2:$CQ$18,MATCH(CF253,$BM$1:$CQ$1,0),FALSE))</f>
        <v>11.1</v>
      </c>
      <c r="CG255" s="73">
        <f>SUM(VLOOKUP($D$17,$BM$2:$CQ$18,MATCH(CG253,$BM$1:$CQ$1,0),FALSE))</f>
        <v>11.1</v>
      </c>
      <c r="CH255" s="63">
        <f>SUM(VLOOKUP($D$18,$BM$2:$CQ$18,MATCH(CH253,$BM$1:$CQ$1,0),FALSE))</f>
        <v>12.8</v>
      </c>
      <c r="CI255" s="52" t="str">
        <f>$A$16</f>
        <v>Alfa Romeo</v>
      </c>
      <c r="CJ255" s="66">
        <f>COUNTIF(BR241:CH258, CI255)</f>
        <v>0</v>
      </c>
      <c r="CK255" s="52" t="str">
        <f>$B$16</f>
        <v>Raikkonen</v>
      </c>
      <c r="CL255" s="99">
        <f>COUNTIF(BR241:CH258, CK255)</f>
        <v>0</v>
      </c>
      <c r="CM255" s="99">
        <f>COUNTIF(BR259:CH260,CK255)</f>
        <v>0</v>
      </c>
      <c r="CN255" s="99">
        <f>COUNTIF(BR261:CH262,CK255)</f>
        <v>0</v>
      </c>
      <c r="CO255" s="52" t="str">
        <f>$A$16</f>
        <v>Alfa Romeo</v>
      </c>
      <c r="CP255" s="66">
        <f>SUM((CJ255/CJ263)*100)</f>
        <v>0</v>
      </c>
      <c r="CQ255" s="52" t="str">
        <f>$B$16</f>
        <v>Raikkonen</v>
      </c>
      <c r="CR255" s="99">
        <f>SUM((CL255/CL263)*100)</f>
        <v>0</v>
      </c>
      <c r="CS255" s="99">
        <f>SUM((CM255/CM263)*100)</f>
        <v>0</v>
      </c>
      <c r="CT255" s="99">
        <f>SUM((CN255/CN263)*100)</f>
        <v>0</v>
      </c>
      <c r="CV255" s="52" t="str">
        <f>$A$16</f>
        <v>Alfa Romeo</v>
      </c>
      <c r="CW255" s="99">
        <f>SUM(X255,BD255,CJ255)</f>
        <v>0</v>
      </c>
      <c r="CX255" s="52" t="str">
        <f>$B$16</f>
        <v>Raikkonen</v>
      </c>
      <c r="CY255" s="99">
        <f t="shared" si="1226"/>
        <v>18</v>
      </c>
      <c r="CZ255" s="99">
        <f t="shared" si="1227"/>
        <v>5</v>
      </c>
      <c r="DA255" s="99">
        <f t="shared" si="1228"/>
        <v>0</v>
      </c>
      <c r="DB255" s="52" t="str">
        <f>$A$16</f>
        <v>Alfa Romeo</v>
      </c>
      <c r="DC255" s="66">
        <f>SUM((CW255/CW263)*100)</f>
        <v>0</v>
      </c>
      <c r="DD255" s="52" t="str">
        <f>$B$16</f>
        <v>Raikkonen</v>
      </c>
      <c r="DE255" s="99">
        <f>SUM((CY255/CY263)*100)</f>
        <v>7.0588235294117645</v>
      </c>
      <c r="DF255" s="99">
        <f>SUM((CZ255/CZ263)*100)</f>
        <v>9.8039215686274517</v>
      </c>
      <c r="DG255" s="99">
        <f>SUM((DA255/DA263)*100)</f>
        <v>0</v>
      </c>
    </row>
    <row r="256" spans="4:111" ht="16.149999999999999" thickBot="1" x14ac:dyDescent="0.55000000000000004">
      <c r="D256" s="147"/>
      <c r="E256" s="74" t="s">
        <v>64</v>
      </c>
      <c r="F256" s="66" t="s">
        <v>22</v>
      </c>
      <c r="G256" s="67" t="s">
        <v>22</v>
      </c>
      <c r="H256" s="67" t="s">
        <v>22</v>
      </c>
      <c r="I256" s="67" t="s">
        <v>32</v>
      </c>
      <c r="J256" s="67" t="s">
        <v>32</v>
      </c>
      <c r="K256" s="67" t="s">
        <v>32</v>
      </c>
      <c r="L256" s="67" t="s">
        <v>32</v>
      </c>
      <c r="M256" s="67" t="s">
        <v>32</v>
      </c>
      <c r="N256" s="67" t="s">
        <v>32</v>
      </c>
      <c r="O256" s="67" t="s">
        <v>32</v>
      </c>
      <c r="P256" s="67" t="s">
        <v>32</v>
      </c>
      <c r="Q256" s="67" t="s">
        <v>32</v>
      </c>
      <c r="R256" s="67" t="s">
        <v>32</v>
      </c>
      <c r="S256" s="67" t="s">
        <v>32</v>
      </c>
      <c r="T256" s="67" t="s">
        <v>32</v>
      </c>
      <c r="U256" s="67" t="s">
        <v>32</v>
      </c>
      <c r="V256" s="68" t="s">
        <v>32</v>
      </c>
      <c r="W256" s="30"/>
      <c r="X256" s="72"/>
      <c r="Y256" s="53" t="str">
        <f>$B$17</f>
        <v>Giovanazzi</v>
      </c>
      <c r="Z256" s="30">
        <f>COUNTIF(F241:V258, Y256)</f>
        <v>0</v>
      </c>
      <c r="AA256" s="30">
        <f>COUNTIF(F259:V260,Y256)</f>
        <v>0</v>
      </c>
      <c r="AB256" s="30">
        <f>COUNTIF(F261:V262,Y256)</f>
        <v>0</v>
      </c>
      <c r="AC256" s="30"/>
      <c r="AD256" s="72"/>
      <c r="AE256" s="53" t="str">
        <f>$B$17</f>
        <v>Giovanazzi</v>
      </c>
      <c r="AF256" s="30">
        <f>SUM((Z256/Z263)*100)</f>
        <v>0</v>
      </c>
      <c r="AG256" s="30">
        <f>SUM((AA256/AA263)*100)</f>
        <v>0</v>
      </c>
      <c r="AH256" s="30">
        <f>SUM((AB256/AB263)*100)</f>
        <v>0</v>
      </c>
      <c r="AJ256" s="153"/>
      <c r="AK256" s="74" t="s">
        <v>64</v>
      </c>
      <c r="AL256" s="66" t="s">
        <v>12</v>
      </c>
      <c r="AM256" s="67" t="s">
        <v>12</v>
      </c>
      <c r="AN256" s="67" t="s">
        <v>12</v>
      </c>
      <c r="AO256" s="67" t="s">
        <v>12</v>
      </c>
      <c r="AP256" s="67" t="s">
        <v>12</v>
      </c>
      <c r="AQ256" s="67" t="s">
        <v>12</v>
      </c>
      <c r="AR256" s="67" t="s">
        <v>12</v>
      </c>
      <c r="AS256" s="67" t="s">
        <v>17</v>
      </c>
      <c r="AT256" s="67" t="s">
        <v>17</v>
      </c>
      <c r="AU256" s="67" t="s">
        <v>17</v>
      </c>
      <c r="AV256" s="67" t="s">
        <v>17</v>
      </c>
      <c r="AW256" s="67" t="s">
        <v>17</v>
      </c>
      <c r="AX256" s="67" t="s">
        <v>17</v>
      </c>
      <c r="AY256" s="67" t="s">
        <v>17</v>
      </c>
      <c r="AZ256" s="67" t="s">
        <v>17</v>
      </c>
      <c r="BA256" s="67" t="s">
        <v>17</v>
      </c>
      <c r="BB256" s="68" t="s">
        <v>17</v>
      </c>
      <c r="BC256" s="30"/>
      <c r="BD256" s="72"/>
      <c r="BE256" s="53" t="str">
        <f>$B$17</f>
        <v>Giovanazzi</v>
      </c>
      <c r="BF256" s="30">
        <f>COUNTIF(AL241:BB258, BE256)</f>
        <v>0</v>
      </c>
      <c r="BG256" s="30">
        <f>COUNTIF(AL259:BB260,BE256)</f>
        <v>0</v>
      </c>
      <c r="BH256" s="30">
        <f>COUNTIF(AL261:BB262,BE256)</f>
        <v>0</v>
      </c>
      <c r="BI256" s="30"/>
      <c r="BJ256" s="72"/>
      <c r="BK256" s="53" t="str">
        <f>$B$17</f>
        <v>Giovanazzi</v>
      </c>
      <c r="BL256" s="30">
        <f>SUM((BF256/BF263)*100)</f>
        <v>0</v>
      </c>
      <c r="BM256" s="30">
        <f>SUM((BG256/BG263)*100)</f>
        <v>0</v>
      </c>
      <c r="BN256" s="30">
        <f>SUM((BH256/BH263)*100)</f>
        <v>0</v>
      </c>
      <c r="BP256" s="153"/>
      <c r="BQ256" s="74" t="s">
        <v>64</v>
      </c>
      <c r="BR256" s="66" t="s">
        <v>12</v>
      </c>
      <c r="BS256" s="67" t="s">
        <v>12</v>
      </c>
      <c r="BT256" s="67" t="s">
        <v>12</v>
      </c>
      <c r="BU256" s="67" t="s">
        <v>12</v>
      </c>
      <c r="BV256" s="67" t="s">
        <v>12</v>
      </c>
      <c r="BW256" s="67" t="s">
        <v>12</v>
      </c>
      <c r="BX256" s="67" t="s">
        <v>12</v>
      </c>
      <c r="BY256" s="67" t="s">
        <v>12</v>
      </c>
      <c r="BZ256" s="67" t="s">
        <v>12</v>
      </c>
      <c r="CA256" s="67" t="s">
        <v>12</v>
      </c>
      <c r="CB256" s="67" t="s">
        <v>12</v>
      </c>
      <c r="CC256" s="67" t="s">
        <v>12</v>
      </c>
      <c r="CD256" s="67" t="s">
        <v>12</v>
      </c>
      <c r="CE256" s="67" t="s">
        <v>12</v>
      </c>
      <c r="CF256" s="67" t="s">
        <v>12</v>
      </c>
      <c r="CG256" s="67" t="s">
        <v>12</v>
      </c>
      <c r="CH256" s="68" t="s">
        <v>12</v>
      </c>
      <c r="CI256" s="30"/>
      <c r="CJ256" s="72"/>
      <c r="CK256" s="53" t="str">
        <f>$B$17</f>
        <v>Giovanazzi</v>
      </c>
      <c r="CL256" s="30">
        <f>COUNTIF(BR241:CH258, CK256)</f>
        <v>0</v>
      </c>
      <c r="CM256" s="30">
        <f>COUNTIF(BR259:CH260,CK256)</f>
        <v>0</v>
      </c>
      <c r="CN256" s="30">
        <f>COUNTIF(BR261:CH262,CK256)</f>
        <v>0</v>
      </c>
      <c r="CO256" s="30"/>
      <c r="CP256" s="72"/>
      <c r="CQ256" s="53" t="str">
        <f>$B$17</f>
        <v>Giovanazzi</v>
      </c>
      <c r="CR256" s="30">
        <f>SUM((CL256/CL263)*100)</f>
        <v>0</v>
      </c>
      <c r="CS256" s="30">
        <f>SUM((CM256/CM263)*100)</f>
        <v>0</v>
      </c>
      <c r="CT256" s="30">
        <f>SUM((CN256/CN263)*100)</f>
        <v>0</v>
      </c>
      <c r="CV256" s="30"/>
      <c r="CW256" s="30"/>
      <c r="CX256" s="53" t="str">
        <f>$B$17</f>
        <v>Giovanazzi</v>
      </c>
      <c r="CY256" s="30">
        <f t="shared" si="1226"/>
        <v>0</v>
      </c>
      <c r="CZ256" s="30">
        <f t="shared" si="1227"/>
        <v>0</v>
      </c>
      <c r="DA256" s="30">
        <f t="shared" si="1228"/>
        <v>0</v>
      </c>
      <c r="DB256" s="30"/>
      <c r="DC256" s="72"/>
      <c r="DD256" s="53" t="str">
        <f>$B$17</f>
        <v>Giovanazzi</v>
      </c>
      <c r="DE256" s="30">
        <f>SUM((CY256/CY263)*100)</f>
        <v>0</v>
      </c>
      <c r="DF256" s="30">
        <f>SUM((CZ256/CZ263)*100)</f>
        <v>0</v>
      </c>
      <c r="DG256" s="30">
        <f>SUM((DA256/DA263)*100)</f>
        <v>0</v>
      </c>
    </row>
    <row r="257" spans="4:111" ht="15.75" x14ac:dyDescent="0.5">
      <c r="D257" s="147"/>
      <c r="E257" s="81" t="s">
        <v>58</v>
      </c>
      <c r="F257" s="70">
        <f>SUM(VLOOKUP($D$2,$D$2:$BL$18,MATCH(F256,$D$1:$BL$1,0),FALSE))</f>
        <v>21</v>
      </c>
      <c r="G257" s="76">
        <f>SUM(VLOOKUP($D$3,$D$2:$BL$18,MATCH(G256,$D$1:$BL$1,0),FALSE))</f>
        <v>19</v>
      </c>
      <c r="H257" s="76">
        <f>SUM(VLOOKUP($D$4,$D$2:$BL$18,MATCH(H256,$D$1:$BL$1,0),FALSE))</f>
        <v>16</v>
      </c>
      <c r="I257" s="76">
        <f>SUM(VLOOKUP($D$5,$D$2:$BL$18,MATCH(I256,$D$1:$BL$1,0),FALSE))</f>
        <v>7</v>
      </c>
      <c r="J257" s="76">
        <f>SUM(VLOOKUP($D$6,$D$2:$BL$18,MATCH(J256,$D$1:$BL$1,0),FALSE))</f>
        <v>27</v>
      </c>
      <c r="K257" s="76">
        <f>SUM(VLOOKUP($D$7,$D$2:$BL$18,MATCH(K256,$D$1:$BL$1,0),FALSE))</f>
        <v>43</v>
      </c>
      <c r="L257" s="76">
        <f>SUM(VLOOKUP($D$8,$D$2:$BL$18,MATCH(L256,$D$1:$BL$1,0),FALSE))</f>
        <v>27</v>
      </c>
      <c r="M257" s="76">
        <f>SUM(VLOOKUP($D$9,$D$2:$BL$18,MATCH(M256,$D$1:$BL$1,0),FALSE))</f>
        <v>34</v>
      </c>
      <c r="N257" s="76">
        <f>SUM(VLOOKUP($D$10,$D$2:$BL$18,MATCH(N256,$D$1:$BL$1,0),FALSE))</f>
        <v>30</v>
      </c>
      <c r="O257" s="76">
        <f>SUM(VLOOKUP($D$11,$D$2:$BL$18,MATCH(O256,$D$1:$BL$1,0),FALSE))</f>
        <v>25</v>
      </c>
      <c r="P257" s="76">
        <f>SUM(VLOOKUP($D$12,$D$2:$BL$18,MATCH(P256,$D$1:$BL$1,0),FALSE))</f>
        <v>44</v>
      </c>
      <c r="Q257" s="76">
        <f>SUM(VLOOKUP($D$13,$D$2:$BL$18,MATCH(Q256,$D$1:$BL$1,0),FALSE))</f>
        <v>14</v>
      </c>
      <c r="R257" s="76">
        <f>SUM(VLOOKUP($D$14,$D$2:$BL$18,MATCH(R256,$D$1:$BL$1,0),FALSE))</f>
        <v>28</v>
      </c>
      <c r="S257" s="76">
        <f>SUM(VLOOKUP($D$15,$D$2:$BL$18,MATCH(S256,$D$1:$BL$1,0),FALSE))</f>
        <v>38</v>
      </c>
      <c r="T257" s="76">
        <f>SUM(VLOOKUP($D$16,$D$2:$BL$18,MATCH(T256,$D$1:$BL$1,0),FALSE))</f>
        <v>2</v>
      </c>
      <c r="U257" s="76">
        <f>SUM(VLOOKUP($D$17,$D$2:$BL$18,MATCH(U256,$D$1:$BL$1,0),FALSE))</f>
        <v>73</v>
      </c>
      <c r="V257" s="29">
        <f>SUM(VLOOKUP($D$18,$D$2:$BL$18,MATCH(V256,$D$1:$BL$1,0),FALSE))</f>
        <v>6</v>
      </c>
      <c r="W257" s="55" t="str">
        <f>$A$18</f>
        <v>Haas</v>
      </c>
      <c r="X257" s="66">
        <f>COUNTIF(F241:V258, W257)</f>
        <v>0</v>
      </c>
      <c r="Y257" s="103" t="str">
        <f>$B$18</f>
        <v>Grosjean</v>
      </c>
      <c r="Z257" s="99">
        <f>COUNTIF(F241:V258, Y257)</f>
        <v>0</v>
      </c>
      <c r="AA257" s="99">
        <f>COUNTIF(F259:V260,Y257)</f>
        <v>0</v>
      </c>
      <c r="AB257" s="99">
        <f>COUNTIF(F261:V262,Y257)</f>
        <v>0</v>
      </c>
      <c r="AC257" s="55" t="str">
        <f>$A$18</f>
        <v>Haas</v>
      </c>
      <c r="AD257" s="66">
        <f>SUM((X257/X263)*100)</f>
        <v>0</v>
      </c>
      <c r="AE257" s="103" t="str">
        <f>$B$18</f>
        <v>Grosjean</v>
      </c>
      <c r="AF257" s="99">
        <f>SUM((Z257/Z263)*100)</f>
        <v>0</v>
      </c>
      <c r="AG257" s="99">
        <f>SUM((AA257/AA263)*100)</f>
        <v>0</v>
      </c>
      <c r="AH257" s="99">
        <f>SUM((AB257/AB263)*100)</f>
        <v>0</v>
      </c>
      <c r="AJ257" s="153"/>
      <c r="AK257" s="81" t="s">
        <v>58</v>
      </c>
      <c r="AL257" s="70">
        <f>SUM(VLOOKUP($D$2,$D$2:$BL$18,MATCH(AL256,$D$1:$BL$1,0),FALSE))</f>
        <v>11</v>
      </c>
      <c r="AM257" s="76">
        <f>SUM(VLOOKUP($D$3,$D$2:$BL$18,MATCH(AM256,$D$1:$BL$1,0),FALSE))</f>
        <v>50</v>
      </c>
      <c r="AN257" s="76">
        <f>SUM(VLOOKUP($D$4,$D$2:$BL$18,MATCH(AN256,$D$1:$BL$1,0),FALSE))</f>
        <v>59</v>
      </c>
      <c r="AO257" s="76">
        <f>SUM(VLOOKUP($D$5,$D$2:$BL$18,MATCH(AO256,$D$1:$BL$1,0),FALSE))</f>
        <v>57</v>
      </c>
      <c r="AP257" s="76">
        <f>SUM(VLOOKUP($D$6,$D$2:$BL$18,MATCH(AP256,$D$1:$BL$1,0),FALSE))</f>
        <v>66</v>
      </c>
      <c r="AQ257" s="76">
        <f>SUM(VLOOKUP($D$7,$D$2:$BL$18,MATCH(AQ256,$D$1:$BL$1,0),FALSE))</f>
        <v>41</v>
      </c>
      <c r="AR257" s="76">
        <f>SUM(VLOOKUP($D$8,$D$2:$BL$18,MATCH(AR256,$D$1:$BL$1,0),FALSE))</f>
        <v>58</v>
      </c>
      <c r="AS257" s="76">
        <f>SUM(VLOOKUP($D$9,$D$2:$BL$18,MATCH(AS256,$D$1:$BL$1,0),FALSE))</f>
        <v>62</v>
      </c>
      <c r="AT257" s="76">
        <f>SUM(VLOOKUP($D$10,$D$2:$BL$18,MATCH(AT256,$D$1:$BL$1,0),FALSE))</f>
        <v>26</v>
      </c>
      <c r="AU257" s="76">
        <f>SUM(VLOOKUP($D$11,$D$2:$BL$18,MATCH(AU256,$D$1:$BL$1,0),FALSE))</f>
        <v>5</v>
      </c>
      <c r="AV257" s="76">
        <f>SUM(VLOOKUP($D$12,$D$2:$BL$18,MATCH(AV256,$D$1:$BL$1,0),FALSE))</f>
        <v>31</v>
      </c>
      <c r="AW257" s="76">
        <f>SUM(VLOOKUP($D$13,$D$2:$BL$18,MATCH(AW256,$D$1:$BL$1,0),FALSE))</f>
        <v>20</v>
      </c>
      <c r="AX257" s="76">
        <f>SUM(VLOOKUP($D$14,$D$2:$BL$18,MATCH(AX256,$D$1:$BL$1,0),FALSE))</f>
        <v>29</v>
      </c>
      <c r="AY257" s="76">
        <f>SUM(VLOOKUP($D$15,$D$2:$BL$18,MATCH(AY256,$D$1:$BL$1,0),FALSE))</f>
        <v>40</v>
      </c>
      <c r="AZ257" s="76">
        <f>SUM(VLOOKUP($D$16,$D$2:$BL$18,MATCH(AZ256,$D$1:$BL$1,0),FALSE))</f>
        <v>61</v>
      </c>
      <c r="BA257" s="76">
        <f>SUM(VLOOKUP($D$17,$D$2:$BL$18,MATCH(BA256,$D$1:$BL$1,0),FALSE))</f>
        <v>41</v>
      </c>
      <c r="BB257" s="29">
        <f>SUM(VLOOKUP($D$18,$D$2:$BL$18,MATCH(BB256,$D$1:$BL$1,0),FALSE))</f>
        <v>36</v>
      </c>
      <c r="BC257" s="55" t="str">
        <f>$A$18</f>
        <v>Haas</v>
      </c>
      <c r="BD257" s="66">
        <f>COUNTIF(AL241:BB258, BC257)</f>
        <v>0</v>
      </c>
      <c r="BE257" s="103" t="str">
        <f>$B$18</f>
        <v>Grosjean</v>
      </c>
      <c r="BF257" s="99">
        <f>COUNTIF(AL241:BB258, BE257)</f>
        <v>0</v>
      </c>
      <c r="BG257" s="99">
        <f>COUNTIF(AL259:BB260,BE257)</f>
        <v>0</v>
      </c>
      <c r="BH257" s="99">
        <f>COUNTIF(AL261:BB262,BE257)</f>
        <v>0</v>
      </c>
      <c r="BI257" s="55" t="str">
        <f>$A$18</f>
        <v>Haas</v>
      </c>
      <c r="BJ257" s="66">
        <f>SUM((BD257/BD263)*100)</f>
        <v>0</v>
      </c>
      <c r="BK257" s="103" t="str">
        <f>$B$18</f>
        <v>Grosjean</v>
      </c>
      <c r="BL257" s="99">
        <f>SUM((BF257/BF263)*100)</f>
        <v>0</v>
      </c>
      <c r="BM257" s="99">
        <f>SUM((BG257/BG263)*100)</f>
        <v>0</v>
      </c>
      <c r="BN257" s="99">
        <f>SUM((BH257/BH263)*100)</f>
        <v>0</v>
      </c>
      <c r="BP257" s="153"/>
      <c r="BQ257" s="81" t="s">
        <v>58</v>
      </c>
      <c r="BR257" s="70">
        <f>SUM(VLOOKUP($D$2,$D$2:$BL$18,MATCH(BR256,$D$1:$BL$1,0),FALSE))</f>
        <v>11</v>
      </c>
      <c r="BS257" s="76">
        <f>SUM(VLOOKUP($D$3,$D$2:$BL$18,MATCH(BS256,$D$1:$BL$1,0),FALSE))</f>
        <v>50</v>
      </c>
      <c r="BT257" s="76">
        <f>SUM(VLOOKUP($D$4,$D$2:$BL$18,MATCH(BT256,$D$1:$BL$1,0),FALSE))</f>
        <v>59</v>
      </c>
      <c r="BU257" s="76">
        <f>SUM(VLOOKUP($D$5,$D$2:$BL$18,MATCH(BU256,$D$1:$BL$1,0),FALSE))</f>
        <v>57</v>
      </c>
      <c r="BV257" s="76">
        <f>SUM(VLOOKUP($D$6,$D$2:$BL$18,MATCH(BV256,$D$1:$BL$1,0),FALSE))</f>
        <v>66</v>
      </c>
      <c r="BW257" s="76">
        <f>SUM(VLOOKUP($D$7,$D$2:$BL$18,MATCH(BW256,$D$1:$BL$1,0),FALSE))</f>
        <v>41</v>
      </c>
      <c r="BX257" s="76">
        <f>SUM(VLOOKUP($D$8,$D$2:$BL$18,MATCH(BX256,$D$1:$BL$1,0),FALSE))</f>
        <v>58</v>
      </c>
      <c r="BY257" s="76">
        <f>SUM(VLOOKUP($D$9,$D$2:$BL$18,MATCH(BY256,$D$1:$BL$1,0),FALSE))</f>
        <v>5</v>
      </c>
      <c r="BZ257" s="76">
        <f>SUM(VLOOKUP($D$10,$D$2:$BL$18,MATCH(BZ256,$D$1:$BL$1,0),FALSE))</f>
        <v>39</v>
      </c>
      <c r="CA257" s="76">
        <f>SUM(VLOOKUP($D$11,$D$2:$BL$18,MATCH(CA256,$D$1:$BL$1,0),FALSE))</f>
        <v>52</v>
      </c>
      <c r="CB257" s="76">
        <f>SUM(VLOOKUP($D$12,$D$2:$BL$18,MATCH(CB256,$D$1:$BL$1,0),FALSE))</f>
        <v>41</v>
      </c>
      <c r="CC257" s="76">
        <f>SUM(VLOOKUP($D$13,$D$2:$BL$18,MATCH(CC256,$D$1:$BL$1,0),FALSE))</f>
        <v>26</v>
      </c>
      <c r="CD257" s="76">
        <f>SUM(VLOOKUP($D$14,$D$2:$BL$18,MATCH(CD256,$D$1:$BL$1,0),FALSE))</f>
        <v>15</v>
      </c>
      <c r="CE257" s="76">
        <f>SUM(VLOOKUP($D$15,$D$2:$BL$18,MATCH(CE256,$D$1:$BL$1,0),FALSE))</f>
        <v>24</v>
      </c>
      <c r="CF257" s="76">
        <f>SUM(VLOOKUP($D$16,$D$2:$BL$18,MATCH(CF256,$D$1:$BL$1,0),FALSE))</f>
        <v>60</v>
      </c>
      <c r="CG257" s="76">
        <f>SUM(VLOOKUP($D$17,$D$2:$BL$18,MATCH(CG256,$D$1:$BL$1,0),FALSE))</f>
        <v>32</v>
      </c>
      <c r="CH257" s="29">
        <f>SUM(VLOOKUP($D$18,$D$2:$BL$18,MATCH(CH256,$D$1:$BL$1,0),FALSE))</f>
        <v>63</v>
      </c>
      <c r="CI257" s="55" t="str">
        <f>$A$18</f>
        <v>Haas</v>
      </c>
      <c r="CJ257" s="66">
        <f>COUNTIF(BR241:CH258, CI257)</f>
        <v>0</v>
      </c>
      <c r="CK257" s="103" t="str">
        <f>$B$18</f>
        <v>Grosjean</v>
      </c>
      <c r="CL257" s="99">
        <f>COUNTIF(BR241:CH258, CK257)</f>
        <v>0</v>
      </c>
      <c r="CM257" s="99">
        <f>COUNTIF(BR259:CH260,CK257)</f>
        <v>0</v>
      </c>
      <c r="CN257" s="99">
        <f>COUNTIF(BR261:CH262,CK257)</f>
        <v>0</v>
      </c>
      <c r="CO257" s="55" t="str">
        <f>$A$18</f>
        <v>Haas</v>
      </c>
      <c r="CP257" s="66">
        <f>SUM((CJ257/CJ263)*100)</f>
        <v>0</v>
      </c>
      <c r="CQ257" s="103" t="str">
        <f>$B$18</f>
        <v>Grosjean</v>
      </c>
      <c r="CR257" s="99">
        <f>SUM((CL257/CL263)*100)</f>
        <v>0</v>
      </c>
      <c r="CS257" s="99">
        <f>SUM((CM257/CM263)*100)</f>
        <v>0</v>
      </c>
      <c r="CT257" s="99">
        <f>SUM((CN257/CN263)*100)</f>
        <v>0</v>
      </c>
      <c r="CV257" s="55" t="str">
        <f>$A$18</f>
        <v>Haas</v>
      </c>
      <c r="CW257" s="99">
        <f>SUM(X257,BD257,CJ257)</f>
        <v>0</v>
      </c>
      <c r="CX257" s="103" t="str">
        <f>$B$18</f>
        <v>Grosjean</v>
      </c>
      <c r="CY257" s="99">
        <f t="shared" si="1226"/>
        <v>0</v>
      </c>
      <c r="CZ257" s="99">
        <f t="shared" si="1227"/>
        <v>0</v>
      </c>
      <c r="DA257" s="99">
        <f t="shared" si="1228"/>
        <v>0</v>
      </c>
      <c r="DB257" s="55" t="str">
        <f>$A$18</f>
        <v>Haas</v>
      </c>
      <c r="DC257" s="66">
        <f>SUM((CW257/CW263)*100)</f>
        <v>0</v>
      </c>
      <c r="DD257" s="103" t="str">
        <f>$B$18</f>
        <v>Grosjean</v>
      </c>
      <c r="DE257" s="99">
        <f>SUM((CY257/CY263)*100)</f>
        <v>0</v>
      </c>
      <c r="DF257" s="99">
        <f>SUM((CZ257/CZ263)*100)</f>
        <v>0</v>
      </c>
      <c r="DG257" s="99">
        <f>SUM((DA257/DA263)*100)</f>
        <v>0</v>
      </c>
    </row>
    <row r="258" spans="4:111" ht="16.149999999999999" thickBot="1" x14ac:dyDescent="0.55000000000000004">
      <c r="D258" s="147"/>
      <c r="E258" s="82" t="s">
        <v>1</v>
      </c>
      <c r="F258" s="72">
        <f>SUM(VLOOKUP($D$2,$BM$2:$CQ$18,MATCH(F256,$BM$1:$CQ$1,0),FALSE))</f>
        <v>12.6</v>
      </c>
      <c r="G258" s="73">
        <f>SUM(VLOOKUP($D$3,$BM$2:$CQ$18,MATCH(G256,$BM$1:$CQ$1,0),FALSE))</f>
        <v>0</v>
      </c>
      <c r="H258" s="73">
        <f>SUM(VLOOKUP($D$4,$BM$2:$CQ$18,MATCH(H256,$BM$1:$CQ$1,0),FALSE))</f>
        <v>0</v>
      </c>
      <c r="I258" s="73">
        <f>SUM(VLOOKUP($D$5,$BM$2:$CQ$18,MATCH(I256,$BM$1:$CQ$1,0),FALSE))</f>
        <v>0</v>
      </c>
      <c r="J258" s="73">
        <f>SUM(VLOOKUP($D$6,$BM$2:$CQ$18,MATCH(J256,$BM$1:$CQ$1,0),FALSE))</f>
        <v>10.9</v>
      </c>
      <c r="K258" s="73">
        <f>SUM(VLOOKUP($D$7,$BM$2:$CQ$18,MATCH(K256,$BM$1:$CQ$1,0),FALSE))</f>
        <v>0</v>
      </c>
      <c r="L258" s="73">
        <f>SUM(VLOOKUP($D$8,$BM$2:$CQ$18,MATCH(L256,$BM$1:$CQ$1,0),FALSE))</f>
        <v>11.1</v>
      </c>
      <c r="M258" s="73">
        <f>SUM(VLOOKUP($D$9,$BM$2:$CQ$18,MATCH(M256,$BM$1:$CQ$1,0),FALSE))</f>
        <v>11.1</v>
      </c>
      <c r="N258" s="73">
        <f>SUM(VLOOKUP($D$10,$BM$2:$CQ$18,MATCH(N256,$BM$1:$CQ$1,0),FALSE))</f>
        <v>11</v>
      </c>
      <c r="O258" s="73">
        <f>SUM(VLOOKUP($D$11,$BM$2:$CQ$18,MATCH(O256,$BM$1:$CQ$1,0),FALSE))</f>
        <v>11</v>
      </c>
      <c r="P258" s="73">
        <f>SUM(VLOOKUP($D$12,$BM$2:$CQ$18,MATCH(P256,$BM$1:$CQ$1,0),FALSE))</f>
        <v>11</v>
      </c>
      <c r="Q258" s="73">
        <f>SUM(VLOOKUP($D$13,$BM$2:$CQ$18,MATCH(Q256,$BM$1:$CQ$1,0),FALSE))</f>
        <v>11</v>
      </c>
      <c r="R258" s="73">
        <f>SUM(VLOOKUP($D$14,$BM$2:$CQ$18,MATCH(R256,$BM$1:$CQ$1,0),FALSE))</f>
        <v>10.9</v>
      </c>
      <c r="S258" s="73">
        <f>SUM(VLOOKUP($D$15,$BM$2:$CQ$18,MATCH(S256,$BM$1:$CQ$1,0),FALSE))</f>
        <v>10.8</v>
      </c>
      <c r="T258" s="73">
        <f>SUM(VLOOKUP($D$16,$BM$2:$CQ$18,MATCH(T256,$BM$1:$CQ$1,0),FALSE))</f>
        <v>10.8</v>
      </c>
      <c r="U258" s="73">
        <f>SUM(VLOOKUP($D$17,$BM$2:$CQ$18,MATCH(U256,$BM$1:$CQ$1,0),FALSE))</f>
        <v>10.8</v>
      </c>
      <c r="V258" s="63">
        <f>SUM(VLOOKUP($D$18,$BM$2:$CQ$18,MATCH(V256,$BM$1:$CQ$1,0),FALSE))</f>
        <v>10.8</v>
      </c>
      <c r="W258" s="30"/>
      <c r="X258" s="72"/>
      <c r="Y258" s="104" t="str">
        <f>$B$19</f>
        <v>Magnussen</v>
      </c>
      <c r="Z258" s="30">
        <f>COUNTIF(F241:V258, Y258)</f>
        <v>0</v>
      </c>
      <c r="AA258" s="30">
        <f>COUNTIF(F259:V260,Y258)</f>
        <v>0</v>
      </c>
      <c r="AB258" s="30">
        <f>COUNTIF(F261:V262,Y258)</f>
        <v>0</v>
      </c>
      <c r="AC258" s="30"/>
      <c r="AD258" s="72"/>
      <c r="AE258" s="104" t="str">
        <f>$B$19</f>
        <v>Magnussen</v>
      </c>
      <c r="AF258" s="30">
        <f>SUM((Z258/Z263)*100)</f>
        <v>0</v>
      </c>
      <c r="AG258" s="30">
        <f>SUM((AA258/AA263)*100)</f>
        <v>0</v>
      </c>
      <c r="AH258" s="30">
        <f>SUM((AB258/AB263)*100)</f>
        <v>0</v>
      </c>
      <c r="AJ258" s="153"/>
      <c r="AK258" s="82" t="s">
        <v>1</v>
      </c>
      <c r="AL258" s="72">
        <f>SUM(VLOOKUP($D$2,$BM$2:$CQ$18,MATCH(AL256,$BM$1:$CQ$1,0),FALSE))</f>
        <v>24.6</v>
      </c>
      <c r="AM258" s="73">
        <f>SUM(VLOOKUP($D$3,$BM$2:$CQ$18,MATCH(AM256,$BM$1:$CQ$1,0),FALSE))</f>
        <v>0</v>
      </c>
      <c r="AN258" s="73">
        <f>SUM(VLOOKUP($D$4,$BM$2:$CQ$18,MATCH(AN256,$BM$1:$CQ$1,0),FALSE))</f>
        <v>0</v>
      </c>
      <c r="AO258" s="73">
        <f>SUM(VLOOKUP($D$5,$BM$2:$CQ$18,MATCH(AO256,$BM$1:$CQ$1,0),FALSE))</f>
        <v>0</v>
      </c>
      <c r="AP258" s="73">
        <f>SUM(VLOOKUP($D$6,$BM$2:$CQ$18,MATCH(AP256,$BM$1:$CQ$1,0),FALSE))</f>
        <v>24.2</v>
      </c>
      <c r="AQ258" s="73">
        <f>SUM(VLOOKUP($D$7,$BM$2:$CQ$18,MATCH(AQ256,$BM$1:$CQ$1,0),FALSE))</f>
        <v>0</v>
      </c>
      <c r="AR258" s="73">
        <f>SUM(VLOOKUP($D$8,$BM$2:$CQ$18,MATCH(AR256,$BM$1:$CQ$1,0),FALSE))</f>
        <v>24.2</v>
      </c>
      <c r="AS258" s="73">
        <f>SUM(VLOOKUP($D$9,$BM$2:$CQ$18,MATCH(AS256,$BM$1:$CQ$1,0),FALSE))</f>
        <v>15.7</v>
      </c>
      <c r="AT258" s="73">
        <f>SUM(VLOOKUP($D$10,$BM$2:$CQ$18,MATCH(AT256,$BM$1:$CQ$1,0),FALSE))</f>
        <v>15.7</v>
      </c>
      <c r="AU258" s="73">
        <f>SUM(VLOOKUP($D$11,$BM$2:$CQ$18,MATCH(AU256,$BM$1:$CQ$1,0),FALSE))</f>
        <v>15.7</v>
      </c>
      <c r="AV258" s="73">
        <f>SUM(VLOOKUP($D$12,$BM$2:$CQ$18,MATCH(AV256,$BM$1:$CQ$1,0),FALSE))</f>
        <v>15.7</v>
      </c>
      <c r="AW258" s="73">
        <f>SUM(VLOOKUP($D$13,$BM$2:$CQ$18,MATCH(AW256,$BM$1:$CQ$1,0),FALSE))</f>
        <v>15.7</v>
      </c>
      <c r="AX258" s="73">
        <f>SUM(VLOOKUP($D$14,$BM$2:$CQ$18,MATCH(AX256,$BM$1:$CQ$1,0),FALSE))</f>
        <v>15.7</v>
      </c>
      <c r="AY258" s="73">
        <f>SUM(VLOOKUP($D$15,$BM$2:$CQ$18,MATCH(AY256,$BM$1:$CQ$1,0),FALSE))</f>
        <v>15.7</v>
      </c>
      <c r="AZ258" s="73">
        <f>SUM(VLOOKUP($D$16,$BM$2:$CQ$18,MATCH(AZ256,$BM$1:$CQ$1,0),FALSE))</f>
        <v>15.7</v>
      </c>
      <c r="BA258" s="73">
        <f>SUM(VLOOKUP($D$17,$BM$2:$CQ$18,MATCH(BA256,$BM$1:$CQ$1,0),FALSE))</f>
        <v>15.7</v>
      </c>
      <c r="BB258" s="63">
        <f>SUM(VLOOKUP($D$18,$BM$2:$CQ$18,MATCH(BB256,$BM$1:$CQ$1,0),FALSE))</f>
        <v>15.7</v>
      </c>
      <c r="BC258" s="30"/>
      <c r="BD258" s="72"/>
      <c r="BE258" s="104" t="str">
        <f>$B$19</f>
        <v>Magnussen</v>
      </c>
      <c r="BF258" s="30">
        <f>COUNTIF(AL241:BB258, BE258)</f>
        <v>0</v>
      </c>
      <c r="BG258" s="30">
        <f>COUNTIF(AL259:BB260,BE258)</f>
        <v>0</v>
      </c>
      <c r="BH258" s="30">
        <f>COUNTIF(AL261:BB262,BE258)</f>
        <v>0</v>
      </c>
      <c r="BI258" s="30"/>
      <c r="BJ258" s="72"/>
      <c r="BK258" s="104" t="str">
        <f>$B$19</f>
        <v>Magnussen</v>
      </c>
      <c r="BL258" s="30">
        <f>SUM((BF258/BF263)*100)</f>
        <v>0</v>
      </c>
      <c r="BM258" s="30">
        <f>SUM((BG258/BG263)*100)</f>
        <v>0</v>
      </c>
      <c r="BN258" s="30">
        <f>SUM((BH258/BH263)*100)</f>
        <v>0</v>
      </c>
      <c r="BP258" s="153"/>
      <c r="BQ258" s="82" t="s">
        <v>1</v>
      </c>
      <c r="BR258" s="72">
        <f>SUM(VLOOKUP($D$2,$BM$2:$CQ$18,MATCH(BR256,$BM$1:$CQ$1,0),FALSE))</f>
        <v>24.6</v>
      </c>
      <c r="BS258" s="73">
        <f>SUM(VLOOKUP($D$3,$BM$2:$CQ$18,MATCH(BS256,$BM$1:$CQ$1,0),FALSE))</f>
        <v>0</v>
      </c>
      <c r="BT258" s="73">
        <f>SUM(VLOOKUP($D$4,$BM$2:$CQ$18,MATCH(BT256,$BM$1:$CQ$1,0),FALSE))</f>
        <v>0</v>
      </c>
      <c r="BU258" s="73">
        <f>SUM(VLOOKUP($D$5,$BM$2:$CQ$18,MATCH(BU256,$BM$1:$CQ$1,0),FALSE))</f>
        <v>0</v>
      </c>
      <c r="BV258" s="73">
        <f>SUM(VLOOKUP($D$6,$BM$2:$CQ$18,MATCH(BV256,$BM$1:$CQ$1,0),FALSE))</f>
        <v>24.2</v>
      </c>
      <c r="BW258" s="73">
        <f>SUM(VLOOKUP($D$7,$BM$2:$CQ$18,MATCH(BW256,$BM$1:$CQ$1,0),FALSE))</f>
        <v>0</v>
      </c>
      <c r="BX258" s="73">
        <f>SUM(VLOOKUP($D$8,$BM$2:$CQ$18,MATCH(BX256,$BM$1:$CQ$1,0),FALSE))</f>
        <v>24.2</v>
      </c>
      <c r="BY258" s="73">
        <f>SUM(VLOOKUP($D$9,$BM$2:$CQ$18,MATCH(BY256,$BM$1:$CQ$1,0),FALSE))</f>
        <v>24.2</v>
      </c>
      <c r="BZ258" s="73">
        <f>SUM(VLOOKUP($D$10,$BM$2:$CQ$18,MATCH(BZ256,$BM$1:$CQ$1,0),FALSE))</f>
        <v>24.2</v>
      </c>
      <c r="CA258" s="73">
        <f>SUM(VLOOKUP($D$11,$BM$2:$CQ$18,MATCH(CA256,$BM$1:$CQ$1,0),FALSE))</f>
        <v>24.2</v>
      </c>
      <c r="CB258" s="73">
        <f>SUM(VLOOKUP($D$12,$BM$2:$CQ$18,MATCH(CB256,$BM$1:$CQ$1,0),FALSE))</f>
        <v>24.2</v>
      </c>
      <c r="CC258" s="73">
        <f>SUM(VLOOKUP($D$13,$BM$2:$CQ$18,MATCH(CC256,$BM$1:$CQ$1,0),FALSE))</f>
        <v>24.2</v>
      </c>
      <c r="CD258" s="73">
        <f>SUM(VLOOKUP($D$14,$BM$2:$CQ$18,MATCH(CD256,$BM$1:$CQ$1,0),FALSE))</f>
        <v>24.2</v>
      </c>
      <c r="CE258" s="73">
        <f>SUM(VLOOKUP($D$15,$BM$2:$CQ$18,MATCH(CE256,$BM$1:$CQ$1,0),FALSE))</f>
        <v>24.2</v>
      </c>
      <c r="CF258" s="73">
        <f>SUM(VLOOKUP($D$16,$BM$2:$CQ$18,MATCH(CF256,$BM$1:$CQ$1,0),FALSE))</f>
        <v>24.3</v>
      </c>
      <c r="CG258" s="73">
        <f>SUM(VLOOKUP($D$17,$BM$2:$CQ$18,MATCH(CG256,$BM$1:$CQ$1,0),FALSE))</f>
        <v>24.3</v>
      </c>
      <c r="CH258" s="63">
        <f>SUM(VLOOKUP($D$18,$BM$2:$CQ$18,MATCH(CH256,$BM$1:$CQ$1,0),FALSE))</f>
        <v>0</v>
      </c>
      <c r="CI258" s="30"/>
      <c r="CJ258" s="72"/>
      <c r="CK258" s="104" t="str">
        <f>$B$19</f>
        <v>Magnussen</v>
      </c>
      <c r="CL258" s="30">
        <f>COUNTIF(BR241:CH258, CK258)</f>
        <v>1</v>
      </c>
      <c r="CM258" s="30">
        <f>COUNTIF(BR259:CH260,CK258)</f>
        <v>0</v>
      </c>
      <c r="CN258" s="30">
        <f>COUNTIF(BR261:CH262,CK258)</f>
        <v>0</v>
      </c>
      <c r="CO258" s="30"/>
      <c r="CP258" s="72"/>
      <c r="CQ258" s="104" t="str">
        <f>$B$19</f>
        <v>Magnussen</v>
      </c>
      <c r="CR258" s="30">
        <f>SUM((CL258/CL263)*100)</f>
        <v>1.1764705882352942</v>
      </c>
      <c r="CS258" s="30">
        <f>SUM((CM258/CM263)*100)</f>
        <v>0</v>
      </c>
      <c r="CT258" s="30">
        <f>SUM((CN258/CN263)*100)</f>
        <v>0</v>
      </c>
      <c r="CV258" s="30"/>
      <c r="CW258" s="30"/>
      <c r="CX258" s="104" t="str">
        <f>$B$19</f>
        <v>Magnussen</v>
      </c>
      <c r="CY258" s="30">
        <f t="shared" si="1226"/>
        <v>1</v>
      </c>
      <c r="CZ258" s="30">
        <f t="shared" si="1227"/>
        <v>0</v>
      </c>
      <c r="DA258" s="30">
        <f t="shared" si="1228"/>
        <v>0</v>
      </c>
      <c r="DB258" s="30"/>
      <c r="DC258" s="72"/>
      <c r="DD258" s="104" t="str">
        <f>$B$19</f>
        <v>Magnussen</v>
      </c>
      <c r="DE258" s="30">
        <f>SUM((CY258/CY263)*100)</f>
        <v>0.39215686274509803</v>
      </c>
      <c r="DF258" s="30">
        <f>SUM((CZ258/CZ263)*100)</f>
        <v>0</v>
      </c>
      <c r="DG258" s="30">
        <f>SUM((DA258/DA263)*100)</f>
        <v>0</v>
      </c>
    </row>
    <row r="259" spans="4:111" ht="15.75" x14ac:dyDescent="0.5">
      <c r="D259" s="147"/>
      <c r="E259" s="74" t="s">
        <v>65</v>
      </c>
      <c r="F259" s="66" t="s">
        <v>38</v>
      </c>
      <c r="G259" s="67" t="s">
        <v>38</v>
      </c>
      <c r="H259" s="67" t="s">
        <v>38</v>
      </c>
      <c r="I259" s="67" t="s">
        <v>38</v>
      </c>
      <c r="J259" s="67" t="s">
        <v>38</v>
      </c>
      <c r="K259" s="67" t="s">
        <v>23</v>
      </c>
      <c r="L259" s="67" t="s">
        <v>23</v>
      </c>
      <c r="M259" s="67" t="s">
        <v>23</v>
      </c>
      <c r="N259" s="67" t="s">
        <v>23</v>
      </c>
      <c r="O259" s="67" t="s">
        <v>23</v>
      </c>
      <c r="P259" s="67" t="s">
        <v>23</v>
      </c>
      <c r="Q259" s="67" t="s">
        <v>23</v>
      </c>
      <c r="R259" s="67" t="s">
        <v>33</v>
      </c>
      <c r="S259" s="67" t="s">
        <v>33</v>
      </c>
      <c r="T259" s="67" t="s">
        <v>33</v>
      </c>
      <c r="U259" s="67" t="s">
        <v>33</v>
      </c>
      <c r="V259" s="68" t="s">
        <v>33</v>
      </c>
      <c r="W259" s="59" t="str">
        <f>$A$20</f>
        <v>Williams</v>
      </c>
      <c r="X259" s="66">
        <f>COUNTIF(F241:V258, W259)</f>
        <v>0</v>
      </c>
      <c r="Y259" s="59" t="str">
        <f>$B$20</f>
        <v>Russell</v>
      </c>
      <c r="Z259" s="99">
        <f>COUNTIF(F241:V258, Y259)</f>
        <v>11</v>
      </c>
      <c r="AA259" s="99">
        <f>COUNTIF(F259:V260,Y259)</f>
        <v>0</v>
      </c>
      <c r="AB259" s="99">
        <f>COUNTIF(F261:V262,Y259)</f>
        <v>0</v>
      </c>
      <c r="AC259" s="59" t="str">
        <f>$A$20</f>
        <v>Williams</v>
      </c>
      <c r="AD259" s="66">
        <f>SUM((X259/X263)*100)</f>
        <v>0</v>
      </c>
      <c r="AE259" s="59" t="str">
        <f>$B$20</f>
        <v>Russell</v>
      </c>
      <c r="AF259" s="99">
        <f>SUM((Z259/Z263)*100)</f>
        <v>12.941176470588237</v>
      </c>
      <c r="AG259" s="99">
        <f>SUM((AA259/AA263)*100)</f>
        <v>0</v>
      </c>
      <c r="AH259" s="99">
        <f>SUM((AB259/AB263)*100)</f>
        <v>0</v>
      </c>
      <c r="AJ259" s="153"/>
      <c r="AK259" s="74" t="s">
        <v>65</v>
      </c>
      <c r="AL259" s="66" t="s">
        <v>25</v>
      </c>
      <c r="AM259" s="67" t="s">
        <v>18</v>
      </c>
      <c r="AN259" s="67" t="s">
        <v>18</v>
      </c>
      <c r="AO259" s="67" t="s">
        <v>20</v>
      </c>
      <c r="AP259" s="67" t="s">
        <v>20</v>
      </c>
      <c r="AQ259" s="67" t="s">
        <v>20</v>
      </c>
      <c r="AR259" s="67" t="s">
        <v>20</v>
      </c>
      <c r="AS259" s="67" t="s">
        <v>30</v>
      </c>
      <c r="AT259" s="67" t="s">
        <v>30</v>
      </c>
      <c r="AU259" s="67" t="s">
        <v>30</v>
      </c>
      <c r="AV259" s="67" t="s">
        <v>30</v>
      </c>
      <c r="AW259" s="67" t="s">
        <v>30</v>
      </c>
      <c r="AX259" s="67" t="s">
        <v>23</v>
      </c>
      <c r="AY259" s="67" t="s">
        <v>23</v>
      </c>
      <c r="AZ259" s="67" t="s">
        <v>23</v>
      </c>
      <c r="BA259" s="67" t="s">
        <v>23</v>
      </c>
      <c r="BB259" s="68" t="s">
        <v>23</v>
      </c>
      <c r="BC259" s="59" t="str">
        <f>$A$20</f>
        <v>Williams</v>
      </c>
      <c r="BD259" s="66">
        <f>COUNTIF(AL241:BB258, BC259)</f>
        <v>0</v>
      </c>
      <c r="BE259" s="59" t="str">
        <f>$B$20</f>
        <v>Russell</v>
      </c>
      <c r="BF259" s="99">
        <f>COUNTIF(AL241:BB258, BE259)</f>
        <v>0</v>
      </c>
      <c r="BG259" s="99">
        <f>COUNTIF(AL259:BB260,BE259)</f>
        <v>0</v>
      </c>
      <c r="BH259" s="99">
        <f>COUNTIF(AL261:BB262,BE259)</f>
        <v>0</v>
      </c>
      <c r="BI259" s="59" t="str">
        <f>$A$20</f>
        <v>Williams</v>
      </c>
      <c r="BJ259" s="66">
        <f>SUM((BD259/BD263)*100)</f>
        <v>0</v>
      </c>
      <c r="BK259" s="59" t="str">
        <f>$B$20</f>
        <v>Russell</v>
      </c>
      <c r="BL259" s="99">
        <f>SUM((BF259/BF263)*100)</f>
        <v>0</v>
      </c>
      <c r="BM259" s="99">
        <f>SUM((BG259/BG263)*100)</f>
        <v>0</v>
      </c>
      <c r="BN259" s="99">
        <f>SUM((BH259/BH263)*100)</f>
        <v>0</v>
      </c>
      <c r="BP259" s="153"/>
      <c r="BQ259" s="74" t="s">
        <v>65</v>
      </c>
      <c r="BR259" s="66" t="s">
        <v>18</v>
      </c>
      <c r="BS259" s="67" t="s">
        <v>20</v>
      </c>
      <c r="BT259" s="67" t="s">
        <v>20</v>
      </c>
      <c r="BU259" s="67" t="s">
        <v>20</v>
      </c>
      <c r="BV259" s="67" t="s">
        <v>20</v>
      </c>
      <c r="BW259" s="67" t="s">
        <v>20</v>
      </c>
      <c r="BX259" s="67" t="s">
        <v>20</v>
      </c>
      <c r="BY259" s="67" t="s">
        <v>20</v>
      </c>
      <c r="BZ259" s="67" t="s">
        <v>18</v>
      </c>
      <c r="CA259" s="67" t="s">
        <v>18</v>
      </c>
      <c r="CB259" s="67" t="s">
        <v>18</v>
      </c>
      <c r="CC259" s="67" t="s">
        <v>18</v>
      </c>
      <c r="CD259" s="67" t="s">
        <v>30</v>
      </c>
      <c r="CE259" s="67" t="s">
        <v>20</v>
      </c>
      <c r="CF259" s="67" t="s">
        <v>20</v>
      </c>
      <c r="CG259" s="67" t="s">
        <v>30</v>
      </c>
      <c r="CH259" s="68" t="s">
        <v>33</v>
      </c>
      <c r="CI259" s="59" t="str">
        <f>$A$20</f>
        <v>Williams</v>
      </c>
      <c r="CJ259" s="66">
        <f>COUNTIF(BR241:CH258, CI259)</f>
        <v>0</v>
      </c>
      <c r="CK259" s="59" t="str">
        <f>$B$20</f>
        <v>Russell</v>
      </c>
      <c r="CL259" s="99">
        <f>COUNTIF(BR241:CH258, CK259)</f>
        <v>0</v>
      </c>
      <c r="CM259" s="99">
        <f>COUNTIF(BR259:CH260,CK259)</f>
        <v>0</v>
      </c>
      <c r="CN259" s="99">
        <f>COUNTIF(BR261:CH262,CK259)</f>
        <v>0</v>
      </c>
      <c r="CO259" s="59" t="str">
        <f>$A$20</f>
        <v>Williams</v>
      </c>
      <c r="CP259" s="66">
        <f>SUM((CJ259/CJ263)*100)</f>
        <v>0</v>
      </c>
      <c r="CQ259" s="59" t="str">
        <f>$B$20</f>
        <v>Russell</v>
      </c>
      <c r="CR259" s="99">
        <f>SUM((CL259/CL263)*100)</f>
        <v>0</v>
      </c>
      <c r="CS259" s="99">
        <f>SUM((CM259/CM263)*100)</f>
        <v>0</v>
      </c>
      <c r="CT259" s="99">
        <f>SUM((CN259/CN263)*100)</f>
        <v>0</v>
      </c>
      <c r="CV259" s="59" t="str">
        <f>$A$20</f>
        <v>Williams</v>
      </c>
      <c r="CW259" s="99">
        <f>SUM(X259,BD259,CJ259)</f>
        <v>0</v>
      </c>
      <c r="CX259" s="59" t="str">
        <f>$B$20</f>
        <v>Russell</v>
      </c>
      <c r="CY259" s="99">
        <f t="shared" si="1226"/>
        <v>11</v>
      </c>
      <c r="CZ259" s="99">
        <f t="shared" si="1227"/>
        <v>0</v>
      </c>
      <c r="DA259" s="99">
        <f t="shared" si="1228"/>
        <v>0</v>
      </c>
      <c r="DB259" s="59" t="str">
        <f>$A$20</f>
        <v>Williams</v>
      </c>
      <c r="DC259" s="66">
        <f>SUM((CW259/CW263)*100)</f>
        <v>0</v>
      </c>
      <c r="DD259" s="59" t="str">
        <f>$B$20</f>
        <v>Russell</v>
      </c>
      <c r="DE259" s="99">
        <f>SUM((CY259/CY263)*100)</f>
        <v>4.3137254901960782</v>
      </c>
      <c r="DF259" s="99">
        <f>SUM((CZ259/CZ263)*100)</f>
        <v>0</v>
      </c>
      <c r="DG259" s="99">
        <f>SUM((DA259/DA263)*100)</f>
        <v>0</v>
      </c>
    </row>
    <row r="260" spans="4:111" ht="16.149999999999999" thickBot="1" x14ac:dyDescent="0.55000000000000004">
      <c r="D260" s="147"/>
      <c r="E260" s="82" t="s">
        <v>58</v>
      </c>
      <c r="F260" s="70">
        <f>SUM(VLOOKUP($D$2,$D$2:$BL$18,MATCH(F259,$D$1:$BL$1,0),FALSE))</f>
        <v>-14</v>
      </c>
      <c r="G260" s="76">
        <f>SUM(VLOOKUP($D$3,$D$2:$BL$18,MATCH(G259,$D$1:$BL$1,0),FALSE))</f>
        <v>17</v>
      </c>
      <c r="H260" s="76">
        <f>SUM(VLOOKUP($D$4,$D$2:$BL$18,MATCH(H259,$D$1:$BL$1,0),FALSE))</f>
        <v>15</v>
      </c>
      <c r="I260" s="76">
        <f>SUM(VLOOKUP($D$5,$D$2:$BL$18,MATCH(I259,$D$1:$BL$1,0),FALSE))</f>
        <v>1</v>
      </c>
      <c r="J260" s="76">
        <f>SUM(VLOOKUP($D$6,$D$2:$BL$18,MATCH(J259,$D$1:$BL$1,0),FALSE))</f>
        <v>15</v>
      </c>
      <c r="K260" s="76">
        <f>SUM(VLOOKUP($D$7,$D$2:$BL$18,MATCH(K259,$D$1:$BL$1,0),FALSE))</f>
        <v>12</v>
      </c>
      <c r="L260" s="76">
        <f>SUM(VLOOKUP($D$8,$D$2:$BL$18,MATCH(L259,$D$1:$BL$1,0),FALSE))</f>
        <v>33</v>
      </c>
      <c r="M260" s="76">
        <f>SUM(VLOOKUP($D$9,$D$2:$BL$18,MATCH(M259,$D$1:$BL$1,0),FALSE))</f>
        <v>23</v>
      </c>
      <c r="N260" s="76">
        <f>SUM(VLOOKUP($D$10,$D$2:$BL$18,MATCH(N259,$D$1:$BL$1,0),FALSE))</f>
        <v>32</v>
      </c>
      <c r="O260" s="76">
        <f>SUM(VLOOKUP($D$11,$D$2:$BL$18,MATCH(O259,$D$1:$BL$1,0),FALSE))</f>
        <v>25</v>
      </c>
      <c r="P260" s="76">
        <f>SUM(VLOOKUP($D$12,$D$2:$BL$18,MATCH(P259,$D$1:$BL$1,0),FALSE))</f>
        <v>50</v>
      </c>
      <c r="Q260" s="76">
        <f>SUM(VLOOKUP($D$13,$D$2:$BL$18,MATCH(Q259,$D$1:$BL$1,0),FALSE))</f>
        <v>11</v>
      </c>
      <c r="R260" s="76">
        <f>SUM(VLOOKUP($D$14,$D$2:$BL$18,MATCH(R259,$D$1:$BL$1,0),FALSE))</f>
        <v>26</v>
      </c>
      <c r="S260" s="76">
        <f>SUM(VLOOKUP($D$15,$D$2:$BL$18,MATCH(S259,$D$1:$BL$1,0),FALSE))</f>
        <v>45</v>
      </c>
      <c r="T260" s="76">
        <f>SUM(VLOOKUP($D$16,$D$2:$BL$18,MATCH(T259,$D$1:$BL$1,0),FALSE))</f>
        <v>5</v>
      </c>
      <c r="U260" s="76">
        <f>SUM(VLOOKUP($D$17,$D$2:$BL$18,MATCH(U259,$D$1:$BL$1,0),FALSE))</f>
        <v>48</v>
      </c>
      <c r="V260" s="29">
        <f>SUM(VLOOKUP($D$18,$D$2:$BL$18,MATCH(V259,$D$1:$BL$1,0),FALSE))</f>
        <v>-13</v>
      </c>
      <c r="W260" s="30"/>
      <c r="X260" s="72"/>
      <c r="Y260" s="60" t="str">
        <f>$B$21</f>
        <v>Latifi</v>
      </c>
      <c r="Z260" s="30">
        <f>COUNTIF(F241:V258, Y260)</f>
        <v>2</v>
      </c>
      <c r="AA260" s="30">
        <f>COUNTIF(F259:V260,Y260)</f>
        <v>0</v>
      </c>
      <c r="AB260" s="30">
        <f>COUNTIF(F261:V262,Y260)</f>
        <v>0</v>
      </c>
      <c r="AC260" s="30"/>
      <c r="AD260" s="72"/>
      <c r="AE260" s="60" t="str">
        <f>$B$21</f>
        <v>Latifi</v>
      </c>
      <c r="AF260" s="30">
        <f>SUM((Z260/Z263)*100)</f>
        <v>2.3529411764705883</v>
      </c>
      <c r="AG260" s="30">
        <f>SUM((AA260/AA263)*100)</f>
        <v>0</v>
      </c>
      <c r="AH260" s="30">
        <f>SUM((AB260/AB263)*100)</f>
        <v>0</v>
      </c>
      <c r="AJ260" s="153"/>
      <c r="AK260" s="82" t="s">
        <v>58</v>
      </c>
      <c r="AL260" s="70">
        <f>SUM(VLOOKUP($D$2,$D$2:$BL$18,MATCH(AL259,$D$1:$BL$1,0),FALSE))</f>
        <v>20</v>
      </c>
      <c r="AM260" s="76">
        <f>SUM(VLOOKUP($D$3,$D$2:$BL$18,MATCH(AM259,$D$1:$BL$1,0),FALSE))</f>
        <v>11</v>
      </c>
      <c r="AN260" s="76">
        <f>SUM(VLOOKUP($D$4,$D$2:$BL$18,MATCH(AN259,$D$1:$BL$1,0),FALSE))</f>
        <v>11</v>
      </c>
      <c r="AO260" s="76">
        <f>SUM(VLOOKUP($D$5,$D$2:$BL$18,MATCH(AO259,$D$1:$BL$1,0),FALSE))</f>
        <v>25</v>
      </c>
      <c r="AP260" s="76">
        <f>SUM(VLOOKUP($D$6,$D$2:$BL$18,MATCH(AP259,$D$1:$BL$1,0),FALSE))</f>
        <v>19</v>
      </c>
      <c r="AQ260" s="76">
        <f>SUM(VLOOKUP($D$7,$D$2:$BL$18,MATCH(AQ259,$D$1:$BL$1,0),FALSE))</f>
        <v>4</v>
      </c>
      <c r="AR260" s="76">
        <f>SUM(VLOOKUP($D$8,$D$2:$BL$18,MATCH(AR259,$D$1:$BL$1,0),FALSE))</f>
        <v>20</v>
      </c>
      <c r="AS260" s="76">
        <f>SUM(VLOOKUP($D$9,$D$2:$BL$18,MATCH(AS259,$D$1:$BL$1,0),FALSE))</f>
        <v>45</v>
      </c>
      <c r="AT260" s="76">
        <f>SUM(VLOOKUP($D$10,$D$2:$BL$18,MATCH(AT259,$D$1:$BL$1,0),FALSE))</f>
        <v>-14</v>
      </c>
      <c r="AU260" s="76">
        <f>SUM(VLOOKUP($D$11,$D$2:$BL$18,MATCH(AU259,$D$1:$BL$1,0),FALSE))</f>
        <v>10</v>
      </c>
      <c r="AV260" s="76">
        <f>SUM(VLOOKUP($D$12,$D$2:$BL$18,MATCH(AV259,$D$1:$BL$1,0),FALSE))</f>
        <v>26</v>
      </c>
      <c r="AW260" s="76">
        <f>SUM(VLOOKUP($D$13,$D$2:$BL$18,MATCH(AW259,$D$1:$BL$1,0),FALSE))</f>
        <v>29</v>
      </c>
      <c r="AX260" s="76">
        <f>SUM(VLOOKUP($D$14,$D$2:$BL$18,MATCH(AX259,$D$1:$BL$1,0),FALSE))</f>
        <v>34</v>
      </c>
      <c r="AY260" s="76">
        <f>SUM(VLOOKUP($D$15,$D$2:$BL$18,MATCH(AY259,$D$1:$BL$1,0),FALSE))</f>
        <v>6</v>
      </c>
      <c r="AZ260" s="76">
        <f>SUM(VLOOKUP($D$16,$D$2:$BL$18,MATCH(AZ259,$D$1:$BL$1,0),FALSE))</f>
        <v>18</v>
      </c>
      <c r="BA260" s="76">
        <f>SUM(VLOOKUP($D$17,$D$2:$BL$18,MATCH(BA259,$D$1:$BL$1,0),FALSE))</f>
        <v>39</v>
      </c>
      <c r="BB260" s="29">
        <f>SUM(VLOOKUP($D$18,$D$2:$BL$18,MATCH(BB259,$D$1:$BL$1,0),FALSE))</f>
        <v>25</v>
      </c>
      <c r="BC260" s="30"/>
      <c r="BD260" s="72"/>
      <c r="BE260" s="60" t="str">
        <f>$B$21</f>
        <v>Latifi</v>
      </c>
      <c r="BF260" s="30">
        <f>COUNTIF(AL241:BB258, BE260)</f>
        <v>0</v>
      </c>
      <c r="BG260" s="30">
        <f>COUNTIF(AL259:BB260,BE260)</f>
        <v>0</v>
      </c>
      <c r="BH260" s="30">
        <f>COUNTIF(AL261:BB262,BE260)</f>
        <v>0</v>
      </c>
      <c r="BI260" s="30"/>
      <c r="BJ260" s="72"/>
      <c r="BK260" s="60" t="str">
        <f>$B$21</f>
        <v>Latifi</v>
      </c>
      <c r="BL260" s="30">
        <f>SUM((BF260/BF263)*100)</f>
        <v>0</v>
      </c>
      <c r="BM260" s="30">
        <f>SUM((BG260/BG263)*100)</f>
        <v>0</v>
      </c>
      <c r="BN260" s="30">
        <f>SUM((BH260/BH263)*100)</f>
        <v>0</v>
      </c>
      <c r="BP260" s="153"/>
      <c r="BQ260" s="82" t="s">
        <v>58</v>
      </c>
      <c r="BR260" s="70">
        <f>SUM(VLOOKUP($D$2,$D$2:$BL$18,MATCH(BR259,$D$1:$BL$1,0),FALSE))</f>
        <v>23</v>
      </c>
      <c r="BS260" s="76">
        <f>SUM(VLOOKUP($D$3,$D$2:$BL$18,MATCH(BS259,$D$1:$BL$1,0),FALSE))</f>
        <v>30</v>
      </c>
      <c r="BT260" s="76">
        <f>SUM(VLOOKUP($D$4,$D$2:$BL$18,MATCH(BT259,$D$1:$BL$1,0),FALSE))</f>
        <v>-1</v>
      </c>
      <c r="BU260" s="76">
        <f>SUM(VLOOKUP($D$5,$D$2:$BL$18,MATCH(BU259,$D$1:$BL$1,0),FALSE))</f>
        <v>25</v>
      </c>
      <c r="BV260" s="76">
        <f>SUM(VLOOKUP($D$6,$D$2:$BL$18,MATCH(BV259,$D$1:$BL$1,0),FALSE))</f>
        <v>19</v>
      </c>
      <c r="BW260" s="76">
        <f>SUM(VLOOKUP($D$7,$D$2:$BL$18,MATCH(BW259,$D$1:$BL$1,0),FALSE))</f>
        <v>4</v>
      </c>
      <c r="BX260" s="76">
        <f>SUM(VLOOKUP($D$8,$D$2:$BL$18,MATCH(BX259,$D$1:$BL$1,0),FALSE))</f>
        <v>20</v>
      </c>
      <c r="BY260" s="76">
        <f>SUM(VLOOKUP($D$9,$D$2:$BL$18,MATCH(BY259,$D$1:$BL$1,0),FALSE))</f>
        <v>35</v>
      </c>
      <c r="BZ260" s="76">
        <f>SUM(VLOOKUP($D$10,$D$2:$BL$18,MATCH(BZ259,$D$1:$BL$1,0),FALSE))</f>
        <v>-8</v>
      </c>
      <c r="CA260" s="76">
        <f>SUM(VLOOKUP($D$11,$D$2:$BL$18,MATCH(CA259,$D$1:$BL$1,0),FALSE))</f>
        <v>0</v>
      </c>
      <c r="CB260" s="76">
        <f>SUM(VLOOKUP($D$12,$D$2:$BL$18,MATCH(CB259,$D$1:$BL$1,0),FALSE))</f>
        <v>28</v>
      </c>
      <c r="CC260" s="76">
        <f>SUM(VLOOKUP($D$13,$D$2:$BL$18,MATCH(CC259,$D$1:$BL$1,0),FALSE))</f>
        <v>23</v>
      </c>
      <c r="CD260" s="76">
        <f>SUM(VLOOKUP($D$14,$D$2:$BL$18,MATCH(CD259,$D$1:$BL$1,0),FALSE))</f>
        <v>-3</v>
      </c>
      <c r="CE260" s="76">
        <f>SUM(VLOOKUP($D$15,$D$2:$BL$18,MATCH(CE259,$D$1:$BL$1,0),FALSE))</f>
        <v>24</v>
      </c>
      <c r="CF260" s="76">
        <f>SUM(VLOOKUP($D$16,$D$2:$BL$18,MATCH(CF259,$D$1:$BL$1,0),FALSE))</f>
        <v>33</v>
      </c>
      <c r="CG260" s="76">
        <f>SUM(VLOOKUP($D$17,$D$2:$BL$18,MATCH(CG259,$D$1:$BL$1,0),FALSE))</f>
        <v>2</v>
      </c>
      <c r="CH260" s="29">
        <f>SUM(VLOOKUP($D$18,$D$2:$BL$18,MATCH(CH259,$D$1:$BL$1,0),FALSE))</f>
        <v>-13</v>
      </c>
      <c r="CI260" s="30"/>
      <c r="CJ260" s="72"/>
      <c r="CK260" s="60" t="str">
        <f>$B$21</f>
        <v>Latifi</v>
      </c>
      <c r="CL260" s="30">
        <f>COUNTIF(BR241:CH258, CK260)</f>
        <v>0</v>
      </c>
      <c r="CM260" s="30">
        <f>COUNTIF(BR259:CH260,CK260)</f>
        <v>0</v>
      </c>
      <c r="CN260" s="30">
        <f>COUNTIF(BR261:CH262,CK260)</f>
        <v>0</v>
      </c>
      <c r="CO260" s="30"/>
      <c r="CP260" s="72"/>
      <c r="CQ260" s="60" t="str">
        <f>$B$21</f>
        <v>Latifi</v>
      </c>
      <c r="CR260" s="30">
        <f>SUM((CL260/CL263)*100)</f>
        <v>0</v>
      </c>
      <c r="CS260" s="30">
        <f>SUM((CM260/CM263)*100)</f>
        <v>0</v>
      </c>
      <c r="CT260" s="30">
        <f>SUM((CN260/CN263)*100)</f>
        <v>0</v>
      </c>
      <c r="CV260" s="30"/>
      <c r="CW260" s="30"/>
      <c r="CX260" s="60" t="str">
        <f>$B$21</f>
        <v>Latifi</v>
      </c>
      <c r="CY260" s="30">
        <f t="shared" si="1226"/>
        <v>2</v>
      </c>
      <c r="CZ260" s="30">
        <f t="shared" si="1227"/>
        <v>0</v>
      </c>
      <c r="DA260" s="30">
        <f t="shared" si="1228"/>
        <v>0</v>
      </c>
      <c r="DB260" s="30"/>
      <c r="DC260" s="72"/>
      <c r="DD260" s="60" t="str">
        <f>$B$21</f>
        <v>Latifi</v>
      </c>
      <c r="DE260" s="30">
        <f>SUM((CY260/CY263)*100)</f>
        <v>0.78431372549019607</v>
      </c>
      <c r="DF260" s="30">
        <f>SUM((CZ260/CZ263)*100)</f>
        <v>0</v>
      </c>
      <c r="DG260" s="30">
        <f>SUM((DA260/DA263)*100)</f>
        <v>0</v>
      </c>
    </row>
    <row r="261" spans="4:111" ht="16.149999999999999" thickBot="1" x14ac:dyDescent="0.55000000000000004">
      <c r="D261" s="147"/>
      <c r="E261" s="74" t="s">
        <v>66</v>
      </c>
      <c r="F261" s="66" t="s">
        <v>67</v>
      </c>
      <c r="G261" s="67" t="s">
        <v>67</v>
      </c>
      <c r="H261" s="67" t="s">
        <v>67</v>
      </c>
      <c r="I261" s="67" t="s">
        <v>67</v>
      </c>
      <c r="J261" s="67" t="s">
        <v>67</v>
      </c>
      <c r="K261" s="67" t="s">
        <v>13</v>
      </c>
      <c r="L261" s="67" t="s">
        <v>67</v>
      </c>
      <c r="M261" s="67" t="s">
        <v>67</v>
      </c>
      <c r="N261" s="67" t="s">
        <v>67</v>
      </c>
      <c r="O261" s="67" t="s">
        <v>67</v>
      </c>
      <c r="P261" s="67" t="s">
        <v>67</v>
      </c>
      <c r="Q261" s="67" t="s">
        <v>67</v>
      </c>
      <c r="R261" s="67" t="s">
        <v>67</v>
      </c>
      <c r="S261" s="67" t="s">
        <v>67</v>
      </c>
      <c r="T261" s="67" t="s">
        <v>67</v>
      </c>
      <c r="U261" s="67" t="s">
        <v>67</v>
      </c>
      <c r="V261" s="68" t="s">
        <v>23</v>
      </c>
      <c r="AJ261" s="153"/>
      <c r="AK261" s="74" t="s">
        <v>66</v>
      </c>
      <c r="AL261" s="66" t="s">
        <v>67</v>
      </c>
      <c r="AM261" s="67" t="s">
        <v>67</v>
      </c>
      <c r="AN261" s="67" t="s">
        <v>67</v>
      </c>
      <c r="AO261" s="67" t="s">
        <v>67</v>
      </c>
      <c r="AP261" s="67" t="s">
        <v>67</v>
      </c>
      <c r="AQ261" s="67" t="s">
        <v>67</v>
      </c>
      <c r="AR261" s="67" t="s">
        <v>33</v>
      </c>
      <c r="AS261" s="67" t="s">
        <v>67</v>
      </c>
      <c r="AT261" s="67" t="s">
        <v>67</v>
      </c>
      <c r="AU261" s="67" t="s">
        <v>67</v>
      </c>
      <c r="AV261" s="67" t="s">
        <v>67</v>
      </c>
      <c r="AW261" s="67" t="s">
        <v>67</v>
      </c>
      <c r="AX261" s="67" t="s">
        <v>67</v>
      </c>
      <c r="AY261" s="67" t="s">
        <v>33</v>
      </c>
      <c r="AZ261" s="67" t="s">
        <v>67</v>
      </c>
      <c r="BA261" s="67" t="s">
        <v>67</v>
      </c>
      <c r="BB261" s="68" t="s">
        <v>67</v>
      </c>
      <c r="BP261" s="153"/>
      <c r="BQ261" s="74" t="s">
        <v>66</v>
      </c>
      <c r="BR261" s="66" t="s">
        <v>67</v>
      </c>
      <c r="BS261" s="67" t="s">
        <v>67</v>
      </c>
      <c r="BT261" s="67" t="s">
        <v>67</v>
      </c>
      <c r="BU261" s="67" t="s">
        <v>67</v>
      </c>
      <c r="BV261" s="67" t="s">
        <v>67</v>
      </c>
      <c r="BW261" s="67" t="s">
        <v>67</v>
      </c>
      <c r="BX261" s="67" t="s">
        <v>13</v>
      </c>
      <c r="BY261" s="67" t="s">
        <v>67</v>
      </c>
      <c r="BZ261" s="67" t="s">
        <v>67</v>
      </c>
      <c r="CA261" s="67" t="s">
        <v>67</v>
      </c>
      <c r="CB261" s="67" t="s">
        <v>67</v>
      </c>
      <c r="CC261" s="67" t="s">
        <v>67</v>
      </c>
      <c r="CD261" s="67" t="s">
        <v>13</v>
      </c>
      <c r="CE261" s="67" t="s">
        <v>67</v>
      </c>
      <c r="CF261" s="67" t="s">
        <v>67</v>
      </c>
      <c r="CG261" s="67" t="s">
        <v>67</v>
      </c>
      <c r="CH261" s="68" t="s">
        <v>67</v>
      </c>
    </row>
    <row r="262" spans="4:111" ht="16.149999999999999" thickBot="1" x14ac:dyDescent="0.55000000000000004">
      <c r="D262" s="147"/>
      <c r="E262" s="82" t="s">
        <v>58</v>
      </c>
      <c r="F262" s="72">
        <f>IF(F261="None",0,SUM(VLOOKUP($D$2,$D$2:$BL$18,MATCH(F261,$D$1:$BL$1,0),FALSE)))</f>
        <v>0</v>
      </c>
      <c r="G262" s="73">
        <f>IF(G261="None",0,SUM(VLOOKUP($D$3,$D$2:$BL$18,MATCH(G261,$D$1:$BL$1,0),FALSE)))</f>
        <v>0</v>
      </c>
      <c r="H262" s="73">
        <f>IF(H261="None",0,SUM(VLOOKUP($D$4,$D$2:$BL$18,MATCH(H261,$D$1:$BL$1,0),FALSE)))</f>
        <v>0</v>
      </c>
      <c r="I262" s="73">
        <f>IF(I261="None",0,SUM(VLOOKUP($D$5,$D$2:$BL$18,MATCH(I261,$D$1:$BL$1,0),FALSE)))</f>
        <v>0</v>
      </c>
      <c r="J262" s="73">
        <f>IF(J261="None",0,SUM(VLOOKUP($D$6,$D$2:$BL$18,MATCH(J261,$D$1:$BL$1,0),FALSE)))</f>
        <v>0</v>
      </c>
      <c r="K262" s="73">
        <f>IF(K261="None",0,SUM(VLOOKUP($D$7,$D$2:$BL$18,MATCH(K261,$D$1:$BL$1,0),FALSE)))</f>
        <v>47</v>
      </c>
      <c r="L262" s="73">
        <f>IF(L261="None",0,SUM(VLOOKUP($D$8,$D$2:$BL$18,MATCH(L261,$D$1:$BL$1,0),FALSE)))</f>
        <v>0</v>
      </c>
      <c r="M262" s="73">
        <f>IF(M261="None",0,SUM(VLOOKUP($D$9,$D$2:$BL$18,MATCH(M261,$D$1:$BL$1,0),FALSE)))</f>
        <v>0</v>
      </c>
      <c r="N262" s="73">
        <f>IF(N261="None",0,SUM(VLOOKUP($D$10,$D$2:$BL$18,MATCH(N261,$D$1:$BL$1,0),FALSE)))</f>
        <v>0</v>
      </c>
      <c r="O262" s="73">
        <f>IF(O261="None",0,SUM(VLOOKUP($D$11,$D$2:$BL$18,MATCH(O261,$D$1:$BL$1,0),FALSE)))</f>
        <v>0</v>
      </c>
      <c r="P262" s="73">
        <f>IF(P261="None",0,SUM(VLOOKUP($D$12,$D$2:$BL$18,MATCH(P261,$D$1:$BL$1,0),FALSE)))</f>
        <v>0</v>
      </c>
      <c r="Q262" s="73">
        <f>IF(Q261="None",0,SUM(VLOOKUP($D$13,$D$2:$BL$18,MATCH(Q261,$D$1:$BL$1,0),FALSE)))</f>
        <v>0</v>
      </c>
      <c r="R262" s="73">
        <f>IF(R261="None",0,SUM(VLOOKUP($D$14,$D$2:$BL$18,MATCH(R261,$D$1:$BL$1,0),FALSE)))</f>
        <v>0</v>
      </c>
      <c r="S262" s="73">
        <f>IF(S261="None",0,SUM(VLOOKUP($D$15,$D$2:$BL$18,MATCH(S261,$D$1:$BL$1,0),FALSE)))</f>
        <v>0</v>
      </c>
      <c r="T262" s="73">
        <f>IF(T261="None",0,SUM(VLOOKUP($D$16,$D$2:$BL$18,MATCH(T261,$D$1:$BL$1,0),FALSE)))</f>
        <v>0</v>
      </c>
      <c r="U262" s="73">
        <f>IF(U261="None",0,SUM(VLOOKUP($D$17,$D$2:$BL$18,MATCH(U261,$D$1:$BL$1,0),FALSE)))</f>
        <v>0</v>
      </c>
      <c r="V262" s="63">
        <f>IF(V261="None",0,SUM(VLOOKUP($D$18,$D$2:$BL$18,MATCH(V261,$D$1:$BL$1,0),FALSE)))</f>
        <v>25</v>
      </c>
      <c r="W262" s="1" t="s">
        <v>82</v>
      </c>
      <c r="X262" s="68">
        <f>COUNTIF(X241:X260,"&lt;&gt;0")-10</f>
        <v>2</v>
      </c>
      <c r="Y262" s="27" t="s">
        <v>82</v>
      </c>
      <c r="Z262" s="66">
        <f>COUNTIF(Z241:Z260,"&lt;&gt;0")</f>
        <v>12</v>
      </c>
      <c r="AA262" s="67">
        <f>COUNTIF(AA241:AA260,"&lt;&gt;0")</f>
        <v>3</v>
      </c>
      <c r="AB262" s="68">
        <f>COUNTIF(AB241:AB260,"&lt;&gt;0")</f>
        <v>2</v>
      </c>
      <c r="AJ262" s="153"/>
      <c r="AK262" s="82" t="s">
        <v>58</v>
      </c>
      <c r="AL262" s="72">
        <f>IF(AL261="None",0,SUM(VLOOKUP($D$2,$D$2:$BL$18,MATCH(AL261,$D$1:$BL$1,0),FALSE)))</f>
        <v>0</v>
      </c>
      <c r="AM262" s="73">
        <f>IF(AM261="None",0,SUM(VLOOKUP($D$3,$D$2:$BL$18,MATCH(AM261,$D$1:$BL$1,0),FALSE)))</f>
        <v>0</v>
      </c>
      <c r="AN262" s="73">
        <f>IF(AN261="None",0,SUM(VLOOKUP($D$4,$D$2:$BL$18,MATCH(AN261,$D$1:$BL$1,0),FALSE)))</f>
        <v>0</v>
      </c>
      <c r="AO262" s="73">
        <f>IF(AO261="None",0,SUM(VLOOKUP($D$5,$D$2:$BL$18,MATCH(AO261,$D$1:$BL$1,0),FALSE)))</f>
        <v>0</v>
      </c>
      <c r="AP262" s="73">
        <f>IF(AP261="None",0,SUM(VLOOKUP($D$6,$D$2:$BL$18,MATCH(AP261,$D$1:$BL$1,0),FALSE)))</f>
        <v>0</v>
      </c>
      <c r="AQ262" s="73">
        <f>IF(AQ261="None",0,SUM(VLOOKUP($D$7,$D$2:$BL$18,MATCH(AQ261,$D$1:$BL$1,0),FALSE)))</f>
        <v>0</v>
      </c>
      <c r="AR262" s="73">
        <f>IF(AR261="None",0,SUM(VLOOKUP($D$8,$D$2:$BL$18,MATCH(AR261,$D$1:$BL$1,0),FALSE)))</f>
        <v>6</v>
      </c>
      <c r="AS262" s="73">
        <f>IF(AS261="None",0,SUM(VLOOKUP($D$9,$D$2:$BL$18,MATCH(AS261,$D$1:$BL$1,0),FALSE)))</f>
        <v>0</v>
      </c>
      <c r="AT262" s="73">
        <f>IF(AT261="None",0,SUM(VLOOKUP($D$10,$D$2:$BL$18,MATCH(AT261,$D$1:$BL$1,0),FALSE)))</f>
        <v>0</v>
      </c>
      <c r="AU262" s="73">
        <f>IF(AU261="None",0,SUM(VLOOKUP($D$11,$D$2:$BL$18,MATCH(AU261,$D$1:$BL$1,0),FALSE)))</f>
        <v>0</v>
      </c>
      <c r="AV262" s="73">
        <f>IF(AV261="None",0,SUM(VLOOKUP($D$12,$D$2:$BL$18,MATCH(AV261,$D$1:$BL$1,0),FALSE)))</f>
        <v>0</v>
      </c>
      <c r="AW262" s="73">
        <f>IF(AW261="None",0,SUM(VLOOKUP($D$13,$D$2:$BL$18,MATCH(AW261,$D$1:$BL$1,0),FALSE)))</f>
        <v>0</v>
      </c>
      <c r="AX262" s="73">
        <f>IF(AX261="None",0,SUM(VLOOKUP($D$14,$D$2:$BL$18,MATCH(AX261,$D$1:$BL$1,0),FALSE)))</f>
        <v>0</v>
      </c>
      <c r="AY262" s="73">
        <f>IF(AY261="None",0,SUM(VLOOKUP($D$15,$D$2:$BL$18,MATCH(AY261,$D$1:$BL$1,0),FALSE)))</f>
        <v>45</v>
      </c>
      <c r="AZ262" s="73">
        <f>IF(AZ261="None",0,SUM(VLOOKUP($D$16,$D$2:$BL$18,MATCH(AZ261,$D$1:$BL$1,0),FALSE)))</f>
        <v>0</v>
      </c>
      <c r="BA262" s="73">
        <f>IF(BA261="None",0,SUM(VLOOKUP($D$17,$D$2:$BL$18,MATCH(BA261,$D$1:$BL$1,0),FALSE)))</f>
        <v>0</v>
      </c>
      <c r="BB262" s="63">
        <f>IF(BB261="None",0,SUM(VLOOKUP($D$18,$D$2:$BL$18,MATCH(BB261,$D$1:$BL$1,0),FALSE)))</f>
        <v>0</v>
      </c>
      <c r="BC262" s="1" t="s">
        <v>82</v>
      </c>
      <c r="BD262" s="68">
        <f>COUNTIF(BD241:BD260,"&lt;&gt;0")-10</f>
        <v>2</v>
      </c>
      <c r="BE262" s="27" t="s">
        <v>82</v>
      </c>
      <c r="BF262" s="66">
        <f>COUNTIF(BF241:BF260,"&lt;&gt;0")</f>
        <v>11</v>
      </c>
      <c r="BG262" s="67">
        <f>COUNTIF(BG241:BG260,"&lt;&gt;0")</f>
        <v>5</v>
      </c>
      <c r="BH262" s="68">
        <f>COUNTIF(BH241:BH260,"&lt;&gt;0")</f>
        <v>1</v>
      </c>
      <c r="BP262" s="153"/>
      <c r="BQ262" s="82" t="s">
        <v>58</v>
      </c>
      <c r="BR262" s="72">
        <f>IF(BR261="None",0,SUM(VLOOKUP($D$2,$D$2:$BL$18,MATCH(BR261,$D$1:$BL$1,0),FALSE)))</f>
        <v>0</v>
      </c>
      <c r="BS262" s="73">
        <f>IF(BS261="None",0,SUM(VLOOKUP($D$3,$D$2:$BL$18,MATCH(BS261,$D$1:$BL$1,0),FALSE)))</f>
        <v>0</v>
      </c>
      <c r="BT262" s="73">
        <f>IF(BT261="None",0,SUM(VLOOKUP($D$4,$D$2:$BL$18,MATCH(BT261,$D$1:$BL$1,0),FALSE)))</f>
        <v>0</v>
      </c>
      <c r="BU262" s="73">
        <f>IF(BU261="None",0,SUM(VLOOKUP($D$5,$D$2:$BL$18,MATCH(BU261,$D$1:$BL$1,0),FALSE)))</f>
        <v>0</v>
      </c>
      <c r="BV262" s="73">
        <f>IF(BV261="None",0,SUM(VLOOKUP($D$6,$D$2:$BL$18,MATCH(BV261,$D$1:$BL$1,0),FALSE)))</f>
        <v>0</v>
      </c>
      <c r="BW262" s="73">
        <f>IF(BW261="None",0,SUM(VLOOKUP($D$7,$D$2:$BL$18,MATCH(BW261,$D$1:$BL$1,0),FALSE)))</f>
        <v>0</v>
      </c>
      <c r="BX262" s="73">
        <f>IF(BX261="None",0,SUM(VLOOKUP($D$8,$D$2:$BL$18,MATCH(BX261,$D$1:$BL$1,0),FALSE)))</f>
        <v>32</v>
      </c>
      <c r="BY262" s="73">
        <f>IF(BY261="None",0,SUM(VLOOKUP($D$9,$D$2:$BL$18,MATCH(BY261,$D$1:$BL$1,0),FALSE)))</f>
        <v>0</v>
      </c>
      <c r="BZ262" s="73">
        <f>IF(BZ261="None",0,SUM(VLOOKUP($D$10,$D$2:$BL$18,MATCH(BZ261,$D$1:$BL$1,0),FALSE)))</f>
        <v>0</v>
      </c>
      <c r="CA262" s="73">
        <f>IF(CA261="None",0,SUM(VLOOKUP($D$11,$D$2:$BL$18,MATCH(CA261,$D$1:$BL$1,0),FALSE)))</f>
        <v>0</v>
      </c>
      <c r="CB262" s="73">
        <f>IF(CB261="None",0,SUM(VLOOKUP($D$12,$D$2:$BL$18,MATCH(CB261,$D$1:$BL$1,0),FALSE)))</f>
        <v>0</v>
      </c>
      <c r="CC262" s="73">
        <f>IF(CC261="None",0,SUM(VLOOKUP($D$13,$D$2:$BL$18,MATCH(CC261,$D$1:$BL$1,0),FALSE)))</f>
        <v>0</v>
      </c>
      <c r="CD262" s="73">
        <f>IF(CD261="None",0,SUM(VLOOKUP($D$14,$D$2:$BL$18,MATCH(CD261,$D$1:$BL$1,0),FALSE)))</f>
        <v>-2</v>
      </c>
      <c r="CE262" s="73">
        <f>IF(CE261="None",0,SUM(VLOOKUP($D$15,$D$2:$BL$18,MATCH(CE261,$D$1:$BL$1,0),FALSE)))</f>
        <v>0</v>
      </c>
      <c r="CF262" s="73">
        <f>IF(CF261="None",0,SUM(VLOOKUP($D$16,$D$2:$BL$18,MATCH(CF261,$D$1:$BL$1,0),FALSE)))</f>
        <v>0</v>
      </c>
      <c r="CG262" s="73">
        <f>IF(CG261="None",0,SUM(VLOOKUP($D$17,$D$2:$BL$18,MATCH(CG261,$D$1:$BL$1,0),FALSE)))</f>
        <v>0</v>
      </c>
      <c r="CH262" s="63">
        <f>IF(CH261="None",0,SUM(VLOOKUP($D$18,$D$2:$BL$18,MATCH(CH261,$D$1:$BL$1,0),FALSE)))</f>
        <v>0</v>
      </c>
      <c r="CI262" s="1" t="s">
        <v>82</v>
      </c>
      <c r="CJ262" s="68">
        <f>COUNTIF(CJ241:CJ260,"&lt;&gt;0")-10</f>
        <v>1</v>
      </c>
      <c r="CK262" s="27" t="s">
        <v>82</v>
      </c>
      <c r="CL262" s="66">
        <f>COUNTIF(CL241:CL260,"&lt;&gt;0")</f>
        <v>8</v>
      </c>
      <c r="CM262" s="67">
        <f>COUNTIF(CM241:CM260,"&lt;&gt;0")</f>
        <v>4</v>
      </c>
      <c r="CN262" s="68">
        <f>COUNTIF(CN241:CN260,"&lt;&gt;0")</f>
        <v>1</v>
      </c>
      <c r="CV262" s="1" t="s">
        <v>82</v>
      </c>
      <c r="CW262" s="68">
        <f>COUNTIF(CW241:CW260,"&lt;&gt;0")-10</f>
        <v>4</v>
      </c>
      <c r="CX262" s="27" t="s">
        <v>82</v>
      </c>
      <c r="CY262" s="66">
        <f>COUNTIF(CY241:CY260,"&lt;&gt;0")</f>
        <v>17</v>
      </c>
      <c r="CZ262" s="67">
        <f>COUNTIF(CZ241:CZ260,"&lt;&gt;0")</f>
        <v>7</v>
      </c>
      <c r="DA262" s="68">
        <f>COUNTIF(DA241:DA260,"&lt;&gt;0")</f>
        <v>3</v>
      </c>
    </row>
    <row r="263" spans="4:111" ht="16.149999999999999" thickBot="1" x14ac:dyDescent="0.55000000000000004">
      <c r="D263" s="147"/>
      <c r="E263" s="74" t="s">
        <v>68</v>
      </c>
      <c r="F263" s="67">
        <v>0</v>
      </c>
      <c r="G263" s="67">
        <v>0</v>
      </c>
      <c r="H263" s="67">
        <v>0</v>
      </c>
      <c r="I263" s="67">
        <v>0</v>
      </c>
      <c r="J263" s="67">
        <v>1</v>
      </c>
      <c r="K263" s="67">
        <v>0</v>
      </c>
      <c r="L263" s="67">
        <v>0</v>
      </c>
      <c r="M263" s="67">
        <v>0</v>
      </c>
      <c r="N263" s="67">
        <v>0</v>
      </c>
      <c r="O263" s="67">
        <v>0</v>
      </c>
      <c r="P263" s="67">
        <v>0</v>
      </c>
      <c r="Q263" s="67">
        <v>0</v>
      </c>
      <c r="R263" s="67">
        <v>0</v>
      </c>
      <c r="S263" s="67">
        <v>0</v>
      </c>
      <c r="T263" s="67">
        <v>0</v>
      </c>
      <c r="U263" s="67">
        <v>0</v>
      </c>
      <c r="V263" s="68">
        <v>0</v>
      </c>
      <c r="W263" s="71" t="s">
        <v>0</v>
      </c>
      <c r="X263" s="63">
        <f>SUM(X241:X260)</f>
        <v>17</v>
      </c>
      <c r="Y263" s="61" t="s">
        <v>0</v>
      </c>
      <c r="Z263" s="72">
        <f>SUM(Z241:Z260)</f>
        <v>85</v>
      </c>
      <c r="AA263" s="73">
        <f>SUM(AA241:AA260)</f>
        <v>17</v>
      </c>
      <c r="AB263" s="63">
        <f>SUM(AB241:AB260)</f>
        <v>2</v>
      </c>
      <c r="AJ263" s="153"/>
      <c r="AK263" s="74" t="s">
        <v>68</v>
      </c>
      <c r="AL263" s="67">
        <v>0</v>
      </c>
      <c r="AM263" s="67">
        <v>0</v>
      </c>
      <c r="AN263" s="67">
        <v>0</v>
      </c>
      <c r="AO263" s="67">
        <v>2</v>
      </c>
      <c r="AP263" s="67">
        <v>1</v>
      </c>
      <c r="AQ263" s="67">
        <v>0</v>
      </c>
      <c r="AR263" s="67">
        <v>0</v>
      </c>
      <c r="AS263" s="67">
        <v>3</v>
      </c>
      <c r="AT263" s="67">
        <v>0</v>
      </c>
      <c r="AU263" s="67">
        <v>0</v>
      </c>
      <c r="AV263" s="67">
        <v>0</v>
      </c>
      <c r="AW263" s="67">
        <v>0</v>
      </c>
      <c r="AX263" s="67">
        <v>0</v>
      </c>
      <c r="AY263" s="67">
        <v>0</v>
      </c>
      <c r="AZ263" s="67">
        <v>0</v>
      </c>
      <c r="BA263" s="67">
        <v>0</v>
      </c>
      <c r="BB263" s="68">
        <v>0</v>
      </c>
      <c r="BC263" s="71" t="s">
        <v>0</v>
      </c>
      <c r="BD263" s="63">
        <f>SUM(BD241:BD260)</f>
        <v>17</v>
      </c>
      <c r="BE263" s="61" t="s">
        <v>0</v>
      </c>
      <c r="BF263" s="72">
        <f>SUM(BF241:BF260)</f>
        <v>85</v>
      </c>
      <c r="BG263" s="73">
        <f>SUM(BG241:BG260)</f>
        <v>17</v>
      </c>
      <c r="BH263" s="63">
        <f>SUM(BH241:BH260)</f>
        <v>2</v>
      </c>
      <c r="BP263" s="153"/>
      <c r="BQ263" s="74" t="s">
        <v>68</v>
      </c>
      <c r="BR263" s="67">
        <v>0</v>
      </c>
      <c r="BS263" s="67">
        <v>1</v>
      </c>
      <c r="BT263" s="67">
        <v>0</v>
      </c>
      <c r="BU263" s="67">
        <v>1</v>
      </c>
      <c r="BV263" s="67">
        <v>0</v>
      </c>
      <c r="BW263" s="67">
        <v>0</v>
      </c>
      <c r="BX263" s="67">
        <v>0</v>
      </c>
      <c r="BY263" s="67">
        <v>0</v>
      </c>
      <c r="BZ263" s="67">
        <v>0</v>
      </c>
      <c r="CA263" s="67">
        <v>0</v>
      </c>
      <c r="CB263" s="67">
        <v>0</v>
      </c>
      <c r="CC263" s="67">
        <v>0</v>
      </c>
      <c r="CD263" s="67">
        <v>0</v>
      </c>
      <c r="CE263" s="67">
        <v>0</v>
      </c>
      <c r="CF263" s="67">
        <v>0</v>
      </c>
      <c r="CG263" s="67">
        <v>0</v>
      </c>
      <c r="CH263" s="68">
        <v>0</v>
      </c>
      <c r="CI263" s="71" t="s">
        <v>0</v>
      </c>
      <c r="CJ263" s="63">
        <f>SUM(CJ241:CJ260)</f>
        <v>17</v>
      </c>
      <c r="CK263" s="61" t="s">
        <v>0</v>
      </c>
      <c r="CL263" s="72">
        <f>SUM(CL241:CL260)</f>
        <v>85</v>
      </c>
      <c r="CM263" s="73">
        <f>SUM(CM241:CM260)</f>
        <v>17</v>
      </c>
      <c r="CN263" s="63">
        <f>SUM(CN241:CN260)</f>
        <v>2</v>
      </c>
      <c r="CV263" s="71" t="s">
        <v>0</v>
      </c>
      <c r="CW263" s="63">
        <f>SUM(CW241:CW260)</f>
        <v>51</v>
      </c>
      <c r="CX263" s="61" t="s">
        <v>0</v>
      </c>
      <c r="CY263" s="72">
        <f>SUM(CY241:CY260)</f>
        <v>255</v>
      </c>
      <c r="CZ263" s="73">
        <f>SUM(CZ241:CZ260)</f>
        <v>51</v>
      </c>
      <c r="DA263" s="63">
        <f>SUM(DA241:DA260)</f>
        <v>6</v>
      </c>
    </row>
    <row r="264" spans="4:111" ht="16.149999999999999" thickBot="1" x14ac:dyDescent="0.55000000000000004">
      <c r="D264" s="147"/>
      <c r="E264" s="82" t="s">
        <v>58</v>
      </c>
      <c r="F264" s="73">
        <f t="shared" ref="F264" si="1229">SUM(F263*-10)</f>
        <v>0</v>
      </c>
      <c r="G264" s="73">
        <f t="shared" ref="G264" si="1230">SUM(G263*-10)</f>
        <v>0</v>
      </c>
      <c r="H264" s="73">
        <f t="shared" ref="H264" si="1231">SUM(H263*-10)</f>
        <v>0</v>
      </c>
      <c r="I264" s="73">
        <f t="shared" ref="I264" si="1232">SUM(I263*-10)</f>
        <v>0</v>
      </c>
      <c r="J264" s="73">
        <f t="shared" ref="J264" si="1233">SUM(J263*-10)</f>
        <v>-10</v>
      </c>
      <c r="K264" s="73">
        <f t="shared" ref="K264" si="1234">SUM(K263*-10)</f>
        <v>0</v>
      </c>
      <c r="L264" s="73">
        <f t="shared" ref="L264" si="1235">SUM(L263*-10)</f>
        <v>0</v>
      </c>
      <c r="M264" s="73">
        <f t="shared" ref="M264" si="1236">SUM(M263*-10)</f>
        <v>0</v>
      </c>
      <c r="N264" s="73">
        <f t="shared" ref="N264" si="1237">SUM(N263*-10)</f>
        <v>0</v>
      </c>
      <c r="O264" s="73">
        <f t="shared" ref="O264" si="1238">SUM(O263*-10)</f>
        <v>0</v>
      </c>
      <c r="P264" s="73">
        <f t="shared" ref="P264" si="1239">SUM(P263*-10)</f>
        <v>0</v>
      </c>
      <c r="Q264" s="73">
        <f t="shared" ref="Q264" si="1240">SUM(Q263*-10)</f>
        <v>0</v>
      </c>
      <c r="R264" s="73">
        <f t="shared" ref="R264" si="1241">SUM(R263*-10)</f>
        <v>0</v>
      </c>
      <c r="S264" s="73">
        <f t="shared" ref="S264" si="1242">SUM(S263*-10)</f>
        <v>0</v>
      </c>
      <c r="T264" s="73">
        <f t="shared" ref="T264" si="1243">SUM(T263*-10)</f>
        <v>0</v>
      </c>
      <c r="U264" s="73">
        <f t="shared" ref="U264" si="1244">SUM(U263*-10)</f>
        <v>0</v>
      </c>
      <c r="V264" s="63">
        <f t="shared" ref="V264" si="1245">SUM(V263*-10)</f>
        <v>0</v>
      </c>
      <c r="AJ264" s="153"/>
      <c r="AK264" s="82" t="s">
        <v>58</v>
      </c>
      <c r="AL264" s="73">
        <f t="shared" ref="AL264" si="1246">SUM(AL263*-10)</f>
        <v>0</v>
      </c>
      <c r="AM264" s="73">
        <f t="shared" ref="AM264" si="1247">SUM(AM263*-10)</f>
        <v>0</v>
      </c>
      <c r="AN264" s="73">
        <f t="shared" ref="AN264" si="1248">SUM(AN263*-10)</f>
        <v>0</v>
      </c>
      <c r="AO264" s="73">
        <f t="shared" ref="AO264" si="1249">SUM(AO263*-10)</f>
        <v>-20</v>
      </c>
      <c r="AP264" s="73">
        <f t="shared" ref="AP264" si="1250">SUM(AP263*-10)</f>
        <v>-10</v>
      </c>
      <c r="AQ264" s="73">
        <f t="shared" ref="AQ264" si="1251">SUM(AQ263*-10)</f>
        <v>0</v>
      </c>
      <c r="AR264" s="73">
        <f t="shared" ref="AR264" si="1252">SUM(AR263*-10)</f>
        <v>0</v>
      </c>
      <c r="AS264" s="73">
        <f t="shared" ref="AS264" si="1253">SUM(AS263*-10)</f>
        <v>-30</v>
      </c>
      <c r="AT264" s="73">
        <f t="shared" ref="AT264" si="1254">SUM(AT263*-10)</f>
        <v>0</v>
      </c>
      <c r="AU264" s="73">
        <f t="shared" ref="AU264" si="1255">SUM(AU263*-10)</f>
        <v>0</v>
      </c>
      <c r="AV264" s="73">
        <f t="shared" ref="AV264" si="1256">SUM(AV263*-10)</f>
        <v>0</v>
      </c>
      <c r="AW264" s="73">
        <f t="shared" ref="AW264" si="1257">SUM(AW263*-10)</f>
        <v>0</v>
      </c>
      <c r="AX264" s="73">
        <f t="shared" ref="AX264" si="1258">SUM(AX263*-10)</f>
        <v>0</v>
      </c>
      <c r="AY264" s="73">
        <f t="shared" ref="AY264" si="1259">SUM(AY263*-10)</f>
        <v>0</v>
      </c>
      <c r="AZ264" s="73">
        <f t="shared" ref="AZ264" si="1260">SUM(AZ263*-10)</f>
        <v>0</v>
      </c>
      <c r="BA264" s="73">
        <f t="shared" ref="BA264" si="1261">SUM(BA263*-10)</f>
        <v>0</v>
      </c>
      <c r="BB264" s="63">
        <f t="shared" ref="BB264" si="1262">SUM(BB263*-10)</f>
        <v>0</v>
      </c>
      <c r="BP264" s="153"/>
      <c r="BQ264" s="82" t="s">
        <v>58</v>
      </c>
      <c r="BR264" s="73">
        <f t="shared" ref="BR264" si="1263">SUM(BR263*-10)</f>
        <v>0</v>
      </c>
      <c r="BS264" s="73">
        <f t="shared" ref="BS264" si="1264">SUM(BS263*-10)</f>
        <v>-10</v>
      </c>
      <c r="BT264" s="73">
        <f t="shared" ref="BT264" si="1265">SUM(BT263*-10)</f>
        <v>0</v>
      </c>
      <c r="BU264" s="73">
        <f t="shared" ref="BU264" si="1266">SUM(BU263*-10)</f>
        <v>-10</v>
      </c>
      <c r="BV264" s="73">
        <f t="shared" ref="BV264" si="1267">SUM(BV263*-10)</f>
        <v>0</v>
      </c>
      <c r="BW264" s="73">
        <f t="shared" ref="BW264" si="1268">SUM(BW263*-10)</f>
        <v>0</v>
      </c>
      <c r="BX264" s="73">
        <f t="shared" ref="BX264" si="1269">SUM(BX263*-10)</f>
        <v>0</v>
      </c>
      <c r="BY264" s="73">
        <f t="shared" ref="BY264" si="1270">SUM(BY263*-10)</f>
        <v>0</v>
      </c>
      <c r="BZ264" s="73">
        <f t="shared" ref="BZ264" si="1271">SUM(BZ263*-10)</f>
        <v>0</v>
      </c>
      <c r="CA264" s="73">
        <f t="shared" ref="CA264" si="1272">SUM(CA263*-10)</f>
        <v>0</v>
      </c>
      <c r="CB264" s="73">
        <f t="shared" ref="CB264" si="1273">SUM(CB263*-10)</f>
        <v>0</v>
      </c>
      <c r="CC264" s="73">
        <f t="shared" ref="CC264" si="1274">SUM(CC263*-10)</f>
        <v>0</v>
      </c>
      <c r="CD264" s="73">
        <f t="shared" ref="CD264" si="1275">SUM(CD263*-10)</f>
        <v>0</v>
      </c>
      <c r="CE264" s="73">
        <f t="shared" ref="CE264" si="1276">SUM(CE263*-10)</f>
        <v>0</v>
      </c>
      <c r="CF264" s="73">
        <f t="shared" ref="CF264" si="1277">SUM(CF263*-10)</f>
        <v>0</v>
      </c>
      <c r="CG264" s="73">
        <f t="shared" ref="CG264" si="1278">SUM(CG263*-10)</f>
        <v>0</v>
      </c>
      <c r="CH264" s="63">
        <f t="shared" ref="CH264" si="1279">SUM(CH263*-10)</f>
        <v>0</v>
      </c>
    </row>
    <row r="265" spans="4:111" ht="16.149999999999999" thickBot="1" x14ac:dyDescent="0.55000000000000004">
      <c r="D265" s="147"/>
      <c r="E265" s="74" t="s">
        <v>69</v>
      </c>
      <c r="F265" s="67">
        <f t="shared" ref="F265:V265" si="1280">SUM(F242+F245+F248+F251+F254+F257+F260+(2*F262)+F264)</f>
        <v>54</v>
      </c>
      <c r="G265" s="67">
        <f t="shared" si="1280"/>
        <v>103</v>
      </c>
      <c r="H265" s="67">
        <f t="shared" si="1280"/>
        <v>126</v>
      </c>
      <c r="I265" s="67">
        <f t="shared" si="1280"/>
        <v>37</v>
      </c>
      <c r="J265" s="67">
        <f t="shared" si="1280"/>
        <v>138</v>
      </c>
      <c r="K265" s="67">
        <f t="shared" si="1280"/>
        <v>285</v>
      </c>
      <c r="L265" s="67">
        <f t="shared" si="1280"/>
        <v>161</v>
      </c>
      <c r="M265" s="67">
        <f t="shared" si="1280"/>
        <v>146</v>
      </c>
      <c r="N265" s="67">
        <f t="shared" si="1280"/>
        <v>162</v>
      </c>
      <c r="O265" s="67">
        <f t="shared" si="1280"/>
        <v>198</v>
      </c>
      <c r="P265" s="67">
        <f t="shared" si="1280"/>
        <v>207</v>
      </c>
      <c r="Q265" s="67">
        <f t="shared" si="1280"/>
        <v>124</v>
      </c>
      <c r="R265" s="67">
        <f t="shared" si="1280"/>
        <v>133</v>
      </c>
      <c r="S265" s="67">
        <f t="shared" si="1280"/>
        <v>163</v>
      </c>
      <c r="T265" s="67">
        <f t="shared" si="1280"/>
        <v>101</v>
      </c>
      <c r="U265" s="67">
        <f t="shared" si="1280"/>
        <v>226</v>
      </c>
      <c r="V265" s="68">
        <f t="shared" si="1280"/>
        <v>135</v>
      </c>
      <c r="AJ265" s="153"/>
      <c r="AK265" s="74" t="s">
        <v>69</v>
      </c>
      <c r="AL265" s="67">
        <f t="shared" ref="AL265:BB265" si="1281">SUM(AL242+AL245+AL248+AL251+AL254+AL257+AL260+(2*AL262)+AL264)</f>
        <v>91</v>
      </c>
      <c r="AM265" s="67">
        <f t="shared" si="1281"/>
        <v>112</v>
      </c>
      <c r="AN265" s="67">
        <f t="shared" si="1281"/>
        <v>124</v>
      </c>
      <c r="AO265" s="67">
        <f t="shared" si="1281"/>
        <v>153</v>
      </c>
      <c r="AP265" s="67">
        <f t="shared" si="1281"/>
        <v>142</v>
      </c>
      <c r="AQ265" s="67">
        <f t="shared" si="1281"/>
        <v>77</v>
      </c>
      <c r="AR265" s="67">
        <f t="shared" si="1281"/>
        <v>158</v>
      </c>
      <c r="AS265" s="67">
        <f t="shared" si="1281"/>
        <v>181</v>
      </c>
      <c r="AT265" s="67">
        <f t="shared" si="1281"/>
        <v>140</v>
      </c>
      <c r="AU265" s="67">
        <f t="shared" si="1281"/>
        <v>132</v>
      </c>
      <c r="AV265" s="67">
        <f t="shared" si="1281"/>
        <v>221</v>
      </c>
      <c r="AW265" s="67">
        <f t="shared" si="1281"/>
        <v>172</v>
      </c>
      <c r="AX265" s="67">
        <f t="shared" si="1281"/>
        <v>187</v>
      </c>
      <c r="AY265" s="67">
        <f t="shared" si="1281"/>
        <v>253</v>
      </c>
      <c r="AZ265" s="67">
        <f t="shared" si="1281"/>
        <v>194</v>
      </c>
      <c r="BA265" s="67">
        <f t="shared" si="1281"/>
        <v>189</v>
      </c>
      <c r="BB265" s="68">
        <f t="shared" si="1281"/>
        <v>128</v>
      </c>
      <c r="BP265" s="153"/>
      <c r="BQ265" s="74" t="s">
        <v>69</v>
      </c>
      <c r="BR265" s="67">
        <f t="shared" ref="BR265:CH265" si="1282">SUM(BR242+BR245+BR248+BR251+BR254+BR257+BR260+(2*BR262)+BR264)</f>
        <v>56</v>
      </c>
      <c r="BS265" s="67">
        <f t="shared" si="1282"/>
        <v>166</v>
      </c>
      <c r="BT265" s="67">
        <f t="shared" si="1282"/>
        <v>118</v>
      </c>
      <c r="BU265" s="67">
        <f t="shared" si="1282"/>
        <v>169</v>
      </c>
      <c r="BV265" s="67">
        <f t="shared" si="1282"/>
        <v>180</v>
      </c>
      <c r="BW265" s="67">
        <f t="shared" si="1282"/>
        <v>177</v>
      </c>
      <c r="BX265" s="67">
        <f t="shared" si="1282"/>
        <v>210</v>
      </c>
      <c r="BY265" s="67">
        <f t="shared" si="1282"/>
        <v>147</v>
      </c>
      <c r="BZ265" s="67">
        <f t="shared" si="1282"/>
        <v>74</v>
      </c>
      <c r="CA265" s="67">
        <f t="shared" si="1282"/>
        <v>131</v>
      </c>
      <c r="CB265" s="67">
        <f t="shared" si="1282"/>
        <v>191</v>
      </c>
      <c r="CC265" s="67">
        <f t="shared" si="1282"/>
        <v>147</v>
      </c>
      <c r="CD265" s="67">
        <f t="shared" si="1282"/>
        <v>63</v>
      </c>
      <c r="CE265" s="67">
        <f t="shared" si="1282"/>
        <v>176</v>
      </c>
      <c r="CF265" s="67">
        <f t="shared" si="1282"/>
        <v>235</v>
      </c>
      <c r="CG265" s="67">
        <f t="shared" si="1282"/>
        <v>128</v>
      </c>
      <c r="CH265" s="68">
        <f t="shared" si="1282"/>
        <v>154</v>
      </c>
      <c r="CI265" s="64" t="s">
        <v>54</v>
      </c>
      <c r="CJ265" s="27" t="str">
        <f>$D$2</f>
        <v>Austria</v>
      </c>
      <c r="CK265" s="80" t="str">
        <f>$D$3</f>
        <v>Styria</v>
      </c>
      <c r="CL265" s="80" t="str">
        <f>$D$4</f>
        <v>Hungary</v>
      </c>
      <c r="CM265" s="80" t="str">
        <f>$D$5</f>
        <v>Great Britain</v>
      </c>
      <c r="CN265" s="80" t="str">
        <f>$D$6</f>
        <v>70th Anniversary</v>
      </c>
      <c r="CO265" s="80" t="str">
        <f>$D$7</f>
        <v>Spain</v>
      </c>
      <c r="CP265" s="80" t="str">
        <f>$D$8</f>
        <v>Belgium</v>
      </c>
      <c r="CQ265" s="80" t="str">
        <f>$D$9</f>
        <v>Monza</v>
      </c>
      <c r="CR265" s="80" t="str">
        <f>$D$10</f>
        <v>Tuscany</v>
      </c>
      <c r="CS265" s="80" t="str">
        <f>$D$11</f>
        <v>Russia</v>
      </c>
      <c r="CT265" s="80" t="str">
        <f>$D$12</f>
        <v>Eifel</v>
      </c>
      <c r="CU265" s="80" t="str">
        <f>$D$13</f>
        <v>Portugal</v>
      </c>
      <c r="CV265" s="80" t="str">
        <f>$D$14</f>
        <v>Romagna</v>
      </c>
      <c r="CW265" s="80" t="str">
        <f>$D$15</f>
        <v>Turkey</v>
      </c>
      <c r="CX265" s="80" t="str">
        <f>$D$16</f>
        <v>Bahrain</v>
      </c>
      <c r="CY265" s="80" t="str">
        <f>$D$17</f>
        <v>Sakhir</v>
      </c>
      <c r="CZ265" s="74" t="str">
        <f>$D$18</f>
        <v>Abu Dhabi</v>
      </c>
    </row>
    <row r="266" spans="4:111" ht="16.149999999999999" thickBot="1" x14ac:dyDescent="0.55000000000000004">
      <c r="D266" s="148"/>
      <c r="E266" s="82" t="s">
        <v>70</v>
      </c>
      <c r="F266" s="73">
        <f>F265</f>
        <v>54</v>
      </c>
      <c r="G266" s="73">
        <f>SUM(F266+G265)</f>
        <v>157</v>
      </c>
      <c r="H266" s="73">
        <f t="shared" ref="H266" si="1283">SUM(G266+H265)</f>
        <v>283</v>
      </c>
      <c r="I266" s="73">
        <f t="shared" ref="I266" si="1284">SUM(H266+I265)</f>
        <v>320</v>
      </c>
      <c r="J266" s="73">
        <f t="shared" ref="J266" si="1285">SUM(I266+J265)</f>
        <v>458</v>
      </c>
      <c r="K266" s="73">
        <f t="shared" ref="K266" si="1286">SUM(J266+K265)</f>
        <v>743</v>
      </c>
      <c r="L266" s="73">
        <f t="shared" ref="L266" si="1287">SUM(K266+L265)</f>
        <v>904</v>
      </c>
      <c r="M266" s="73">
        <f t="shared" ref="M266" si="1288">SUM(L266+M265)</f>
        <v>1050</v>
      </c>
      <c r="N266" s="73">
        <f t="shared" ref="N266" si="1289">SUM(M266+N265)</f>
        <v>1212</v>
      </c>
      <c r="O266" s="73">
        <f t="shared" ref="O266" si="1290">SUM(N266+O265)</f>
        <v>1410</v>
      </c>
      <c r="P266" s="73">
        <f t="shared" ref="P266" si="1291">SUM(O266+P265)</f>
        <v>1617</v>
      </c>
      <c r="Q266" s="73">
        <f t="shared" ref="Q266" si="1292">SUM(P266+Q265)</f>
        <v>1741</v>
      </c>
      <c r="R266" s="73">
        <f t="shared" ref="R266" si="1293">SUM(Q266+R265)</f>
        <v>1874</v>
      </c>
      <c r="S266" s="73">
        <f t="shared" ref="S266" si="1294">SUM(R266+S265)</f>
        <v>2037</v>
      </c>
      <c r="T266" s="73">
        <f t="shared" ref="T266" si="1295">SUM(S266+T265)</f>
        <v>2138</v>
      </c>
      <c r="U266" s="73">
        <f t="shared" ref="U266" si="1296">SUM(T266+U265)</f>
        <v>2364</v>
      </c>
      <c r="V266" s="63">
        <f t="shared" ref="V266" si="1297">SUM(U266+V265)</f>
        <v>2499</v>
      </c>
      <c r="AJ266" s="154"/>
      <c r="AK266" s="82" t="s">
        <v>70</v>
      </c>
      <c r="AL266" s="73">
        <f>AL265</f>
        <v>91</v>
      </c>
      <c r="AM266" s="73">
        <f>SUM(AL266+AM265)</f>
        <v>203</v>
      </c>
      <c r="AN266" s="73">
        <f t="shared" ref="AN266" si="1298">SUM(AM266+AN265)</f>
        <v>327</v>
      </c>
      <c r="AO266" s="73">
        <f t="shared" ref="AO266" si="1299">SUM(AN266+AO265)</f>
        <v>480</v>
      </c>
      <c r="AP266" s="73">
        <f t="shared" ref="AP266" si="1300">SUM(AO266+AP265)</f>
        <v>622</v>
      </c>
      <c r="AQ266" s="73">
        <f t="shared" ref="AQ266" si="1301">SUM(AP266+AQ265)</f>
        <v>699</v>
      </c>
      <c r="AR266" s="73">
        <f t="shared" ref="AR266" si="1302">SUM(AQ266+AR265)</f>
        <v>857</v>
      </c>
      <c r="AS266" s="73">
        <f t="shared" ref="AS266" si="1303">SUM(AR266+AS265)</f>
        <v>1038</v>
      </c>
      <c r="AT266" s="73">
        <f t="shared" ref="AT266" si="1304">SUM(AS266+AT265)</f>
        <v>1178</v>
      </c>
      <c r="AU266" s="73">
        <f t="shared" ref="AU266" si="1305">SUM(AT266+AU265)</f>
        <v>1310</v>
      </c>
      <c r="AV266" s="73">
        <f t="shared" ref="AV266" si="1306">SUM(AU266+AV265)</f>
        <v>1531</v>
      </c>
      <c r="AW266" s="73">
        <f t="shared" ref="AW266" si="1307">SUM(AV266+AW265)</f>
        <v>1703</v>
      </c>
      <c r="AX266" s="73">
        <f t="shared" ref="AX266" si="1308">SUM(AW266+AX265)</f>
        <v>1890</v>
      </c>
      <c r="AY266" s="73">
        <f t="shared" ref="AY266" si="1309">SUM(AX266+AY265)</f>
        <v>2143</v>
      </c>
      <c r="AZ266" s="73">
        <f t="shared" ref="AZ266" si="1310">SUM(AY266+AZ265)</f>
        <v>2337</v>
      </c>
      <c r="BA266" s="73">
        <f t="shared" ref="BA266" si="1311">SUM(AZ266+BA265)</f>
        <v>2526</v>
      </c>
      <c r="BB266" s="63">
        <f t="shared" ref="BB266" si="1312">SUM(BA266+BB265)</f>
        <v>2654</v>
      </c>
      <c r="BP266" s="154"/>
      <c r="BQ266" s="82" t="s">
        <v>70</v>
      </c>
      <c r="BR266" s="73">
        <f>BR265</f>
        <v>56</v>
      </c>
      <c r="BS266" s="73">
        <f>SUM(BR266+BS265)</f>
        <v>222</v>
      </c>
      <c r="BT266" s="73">
        <f t="shared" ref="BT266" si="1313">SUM(BS266+BT265)</f>
        <v>340</v>
      </c>
      <c r="BU266" s="73">
        <f t="shared" ref="BU266" si="1314">SUM(BT266+BU265)</f>
        <v>509</v>
      </c>
      <c r="BV266" s="73">
        <f t="shared" ref="BV266" si="1315">SUM(BU266+BV265)</f>
        <v>689</v>
      </c>
      <c r="BW266" s="73">
        <f t="shared" ref="BW266" si="1316">SUM(BV266+BW265)</f>
        <v>866</v>
      </c>
      <c r="BX266" s="73">
        <f t="shared" ref="BX266" si="1317">SUM(BW266+BX265)</f>
        <v>1076</v>
      </c>
      <c r="BY266" s="73">
        <f t="shared" ref="BY266" si="1318">SUM(BX266+BY265)</f>
        <v>1223</v>
      </c>
      <c r="BZ266" s="73">
        <f t="shared" ref="BZ266" si="1319">SUM(BY266+BZ265)</f>
        <v>1297</v>
      </c>
      <c r="CA266" s="73">
        <f t="shared" ref="CA266" si="1320">SUM(BZ266+CA265)</f>
        <v>1428</v>
      </c>
      <c r="CB266" s="73">
        <f t="shared" ref="CB266" si="1321">SUM(CA266+CB265)</f>
        <v>1619</v>
      </c>
      <c r="CC266" s="73">
        <f t="shared" ref="CC266" si="1322">SUM(CB266+CC265)</f>
        <v>1766</v>
      </c>
      <c r="CD266" s="73">
        <f t="shared" ref="CD266" si="1323">SUM(CC266+CD265)</f>
        <v>1829</v>
      </c>
      <c r="CE266" s="73">
        <f t="shared" ref="CE266" si="1324">SUM(CD266+CE265)</f>
        <v>2005</v>
      </c>
      <c r="CF266" s="73">
        <f t="shared" ref="CF266" si="1325">SUM(CE266+CF265)</f>
        <v>2240</v>
      </c>
      <c r="CG266" s="73">
        <f t="shared" ref="CG266" si="1326">SUM(CF266+CG265)</f>
        <v>2368</v>
      </c>
      <c r="CH266" s="63">
        <f t="shared" ref="CH266" si="1327">SUM(CG266+CH265)</f>
        <v>2522</v>
      </c>
      <c r="CI266" s="108" t="str">
        <f>$D241</f>
        <v>Val Male</v>
      </c>
      <c r="CJ266" s="106" t="s">
        <v>85</v>
      </c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8"/>
    </row>
    <row r="267" spans="4:111" ht="16.149999999999999" thickBot="1" x14ac:dyDescent="0.55000000000000004">
      <c r="D267" s="148"/>
      <c r="E267" s="74" t="s">
        <v>71</v>
      </c>
      <c r="F267" s="67">
        <f>SUM(F265/6)</f>
        <v>9</v>
      </c>
      <c r="G267" s="67">
        <f t="shared" ref="G267:V267" si="1328">SUM(G265/6)</f>
        <v>17.166666666666668</v>
      </c>
      <c r="H267" s="67">
        <f t="shared" si="1328"/>
        <v>21</v>
      </c>
      <c r="I267" s="67">
        <f t="shared" si="1328"/>
        <v>6.166666666666667</v>
      </c>
      <c r="J267" s="67">
        <f t="shared" si="1328"/>
        <v>23</v>
      </c>
      <c r="K267" s="67">
        <f t="shared" si="1328"/>
        <v>47.5</v>
      </c>
      <c r="L267" s="67">
        <f t="shared" si="1328"/>
        <v>26.833333333333332</v>
      </c>
      <c r="M267" s="67">
        <f t="shared" si="1328"/>
        <v>24.333333333333332</v>
      </c>
      <c r="N267" s="67">
        <f t="shared" si="1328"/>
        <v>27</v>
      </c>
      <c r="O267" s="67">
        <f t="shared" si="1328"/>
        <v>33</v>
      </c>
      <c r="P267" s="67">
        <f t="shared" si="1328"/>
        <v>34.5</v>
      </c>
      <c r="Q267" s="67">
        <f t="shared" si="1328"/>
        <v>20.666666666666668</v>
      </c>
      <c r="R267" s="67">
        <f t="shared" si="1328"/>
        <v>22.166666666666668</v>
      </c>
      <c r="S267" s="67">
        <f t="shared" si="1328"/>
        <v>27.166666666666668</v>
      </c>
      <c r="T267" s="67">
        <f t="shared" si="1328"/>
        <v>16.833333333333332</v>
      </c>
      <c r="U267" s="67">
        <f t="shared" si="1328"/>
        <v>37.666666666666664</v>
      </c>
      <c r="V267" s="68">
        <f t="shared" si="1328"/>
        <v>22.5</v>
      </c>
      <c r="AJ267" s="154"/>
      <c r="AK267" s="74" t="s">
        <v>71</v>
      </c>
      <c r="AL267" s="67">
        <f>SUM(AL265/6)</f>
        <v>15.166666666666666</v>
      </c>
      <c r="AM267" s="67">
        <f t="shared" ref="AM267:BB267" si="1329">SUM(AM265/6)</f>
        <v>18.666666666666668</v>
      </c>
      <c r="AN267" s="67">
        <f t="shared" si="1329"/>
        <v>20.666666666666668</v>
      </c>
      <c r="AO267" s="67">
        <f t="shared" si="1329"/>
        <v>25.5</v>
      </c>
      <c r="AP267" s="67">
        <f t="shared" si="1329"/>
        <v>23.666666666666668</v>
      </c>
      <c r="AQ267" s="67">
        <f t="shared" si="1329"/>
        <v>12.833333333333334</v>
      </c>
      <c r="AR267" s="67">
        <f t="shared" si="1329"/>
        <v>26.333333333333332</v>
      </c>
      <c r="AS267" s="67">
        <f t="shared" si="1329"/>
        <v>30.166666666666668</v>
      </c>
      <c r="AT267" s="67">
        <f t="shared" si="1329"/>
        <v>23.333333333333332</v>
      </c>
      <c r="AU267" s="67">
        <f t="shared" si="1329"/>
        <v>22</v>
      </c>
      <c r="AV267" s="67">
        <f t="shared" si="1329"/>
        <v>36.833333333333336</v>
      </c>
      <c r="AW267" s="67">
        <f t="shared" si="1329"/>
        <v>28.666666666666668</v>
      </c>
      <c r="AX267" s="67">
        <f t="shared" si="1329"/>
        <v>31.166666666666668</v>
      </c>
      <c r="AY267" s="67">
        <f t="shared" si="1329"/>
        <v>42.166666666666664</v>
      </c>
      <c r="AZ267" s="67">
        <f t="shared" si="1329"/>
        <v>32.333333333333336</v>
      </c>
      <c r="BA267" s="67">
        <f t="shared" si="1329"/>
        <v>31.5</v>
      </c>
      <c r="BB267" s="68">
        <f t="shared" si="1329"/>
        <v>21.333333333333332</v>
      </c>
      <c r="BP267" s="154"/>
      <c r="BQ267" s="74" t="s">
        <v>71</v>
      </c>
      <c r="BR267" s="67">
        <f>SUM(BR265/6)</f>
        <v>9.3333333333333339</v>
      </c>
      <c r="BS267" s="67">
        <f t="shared" ref="BS267:CH267" si="1330">SUM(BS265/6)</f>
        <v>27.666666666666668</v>
      </c>
      <c r="BT267" s="67">
        <f t="shared" si="1330"/>
        <v>19.666666666666668</v>
      </c>
      <c r="BU267" s="67">
        <f t="shared" si="1330"/>
        <v>28.166666666666668</v>
      </c>
      <c r="BV267" s="67">
        <f t="shared" si="1330"/>
        <v>30</v>
      </c>
      <c r="BW267" s="67">
        <f t="shared" si="1330"/>
        <v>29.5</v>
      </c>
      <c r="BX267" s="67">
        <f t="shared" si="1330"/>
        <v>35</v>
      </c>
      <c r="BY267" s="67">
        <f t="shared" si="1330"/>
        <v>24.5</v>
      </c>
      <c r="BZ267" s="67">
        <f t="shared" si="1330"/>
        <v>12.333333333333334</v>
      </c>
      <c r="CA267" s="67">
        <f t="shared" si="1330"/>
        <v>21.833333333333332</v>
      </c>
      <c r="CB267" s="67">
        <f t="shared" si="1330"/>
        <v>31.833333333333332</v>
      </c>
      <c r="CC267" s="67">
        <f t="shared" si="1330"/>
        <v>24.5</v>
      </c>
      <c r="CD267" s="67">
        <f t="shared" si="1330"/>
        <v>10.5</v>
      </c>
      <c r="CE267" s="67">
        <f t="shared" si="1330"/>
        <v>29.333333333333332</v>
      </c>
      <c r="CF267" s="67">
        <f t="shared" si="1330"/>
        <v>39.166666666666664</v>
      </c>
      <c r="CG267" s="67">
        <f t="shared" si="1330"/>
        <v>21.333333333333332</v>
      </c>
      <c r="CH267" s="68">
        <f t="shared" si="1330"/>
        <v>25.666666666666668</v>
      </c>
      <c r="CI267" s="109" t="s">
        <v>126</v>
      </c>
      <c r="CJ267" s="72">
        <f>AVERAGE(CJ269,CJ271,CJ273)</f>
        <v>67</v>
      </c>
      <c r="CK267" s="73">
        <f t="shared" ref="CK267:CZ267" si="1331">AVERAGE(CK269,CK271,CK273)</f>
        <v>194</v>
      </c>
      <c r="CL267" s="73">
        <f t="shared" si="1331"/>
        <v>316.66666666666669</v>
      </c>
      <c r="CM267" s="73">
        <f t="shared" si="1331"/>
        <v>436.33333333333331</v>
      </c>
      <c r="CN267" s="73">
        <f t="shared" si="1331"/>
        <v>589.66666666666663</v>
      </c>
      <c r="CO267" s="73">
        <f t="shared" si="1331"/>
        <v>769.33333333333337</v>
      </c>
      <c r="CP267" s="73">
        <f t="shared" si="1331"/>
        <v>945.66666666666663</v>
      </c>
      <c r="CQ267" s="73">
        <f t="shared" si="1331"/>
        <v>1103.6666666666667</v>
      </c>
      <c r="CR267" s="73">
        <f t="shared" si="1331"/>
        <v>1229</v>
      </c>
      <c r="CS267" s="73">
        <f t="shared" si="1331"/>
        <v>1382.6666666666667</v>
      </c>
      <c r="CT267" s="73">
        <f t="shared" si="1331"/>
        <v>1589</v>
      </c>
      <c r="CU267" s="73">
        <f t="shared" si="1331"/>
        <v>1736.6666666666667</v>
      </c>
      <c r="CV267" s="73">
        <f t="shared" si="1331"/>
        <v>1864.3333333333333</v>
      </c>
      <c r="CW267" s="73">
        <f t="shared" si="1331"/>
        <v>2061.6666666666665</v>
      </c>
      <c r="CX267" s="73">
        <f t="shared" si="1331"/>
        <v>2238.3333333333335</v>
      </c>
      <c r="CY267" s="73">
        <f t="shared" si="1331"/>
        <v>2419.3333333333335</v>
      </c>
      <c r="CZ267" s="63">
        <f t="shared" si="1331"/>
        <v>2558.3333333333335</v>
      </c>
    </row>
    <row r="268" spans="4:111" ht="15.75" x14ac:dyDescent="0.5">
      <c r="D268" s="148"/>
      <c r="E268" s="81" t="s">
        <v>72</v>
      </c>
      <c r="F268" s="26">
        <f>SUM(F266/1)</f>
        <v>54</v>
      </c>
      <c r="G268" s="26">
        <f>SUM(G266/2)</f>
        <v>78.5</v>
      </c>
      <c r="H268" s="26">
        <f>SUM(H266/3)</f>
        <v>94.333333333333329</v>
      </c>
      <c r="I268" s="26">
        <f>SUM(I266/4)</f>
        <v>80</v>
      </c>
      <c r="J268" s="26">
        <f>SUM(J266/5)</f>
        <v>91.6</v>
      </c>
      <c r="K268" s="26">
        <f>SUM(K266/6)</f>
        <v>123.83333333333333</v>
      </c>
      <c r="L268" s="26">
        <f>SUM(L266/7)</f>
        <v>129.14285714285714</v>
      </c>
      <c r="M268" s="26">
        <f>SUM(M266/8)</f>
        <v>131.25</v>
      </c>
      <c r="N268" s="26">
        <f>SUM(N266/9)</f>
        <v>134.66666666666666</v>
      </c>
      <c r="O268" s="26">
        <f>SUM(O266/10)</f>
        <v>141</v>
      </c>
      <c r="P268" s="26">
        <f>SUM(P266/11)</f>
        <v>147</v>
      </c>
      <c r="Q268" s="26">
        <f>SUM(Q266/12)</f>
        <v>145.08333333333334</v>
      </c>
      <c r="R268" s="26">
        <f>SUM(R266/13)</f>
        <v>144.15384615384616</v>
      </c>
      <c r="S268" s="26">
        <f>SUM(S266/14)</f>
        <v>145.5</v>
      </c>
      <c r="T268" s="26">
        <f>SUM(T266/15)</f>
        <v>142.53333333333333</v>
      </c>
      <c r="U268" s="26">
        <f>SUM(U266/16)</f>
        <v>147.75</v>
      </c>
      <c r="V268" s="29">
        <f>SUM(V266/17)</f>
        <v>147</v>
      </c>
      <c r="AJ268" s="154"/>
      <c r="AK268" s="81" t="s">
        <v>72</v>
      </c>
      <c r="AL268" s="26">
        <f>SUM(AL266/1)</f>
        <v>91</v>
      </c>
      <c r="AM268" s="26">
        <f>SUM(AM266/2)</f>
        <v>101.5</v>
      </c>
      <c r="AN268" s="26">
        <f>SUM(AN266/3)</f>
        <v>109</v>
      </c>
      <c r="AO268" s="26">
        <f>SUM(AO266/4)</f>
        <v>120</v>
      </c>
      <c r="AP268" s="26">
        <f>SUM(AP266/5)</f>
        <v>124.4</v>
      </c>
      <c r="AQ268" s="26">
        <f>SUM(AQ266/6)</f>
        <v>116.5</v>
      </c>
      <c r="AR268" s="26">
        <f>SUM(AR266/7)</f>
        <v>122.42857142857143</v>
      </c>
      <c r="AS268" s="26">
        <f>SUM(AS266/8)</f>
        <v>129.75</v>
      </c>
      <c r="AT268" s="26">
        <f>SUM(AT266/9)</f>
        <v>130.88888888888889</v>
      </c>
      <c r="AU268" s="26">
        <f>SUM(AU266/10)</f>
        <v>131</v>
      </c>
      <c r="AV268" s="26">
        <f>SUM(AV266/11)</f>
        <v>139.18181818181819</v>
      </c>
      <c r="AW268" s="26">
        <f>SUM(AW266/12)</f>
        <v>141.91666666666666</v>
      </c>
      <c r="AX268" s="26">
        <f>SUM(AX266/13)</f>
        <v>145.38461538461539</v>
      </c>
      <c r="AY268" s="26">
        <f>SUM(AY266/14)</f>
        <v>153.07142857142858</v>
      </c>
      <c r="AZ268" s="26">
        <f>SUM(AZ266/15)</f>
        <v>155.80000000000001</v>
      </c>
      <c r="BA268" s="26">
        <f>SUM(BA266/16)</f>
        <v>157.875</v>
      </c>
      <c r="BB268" s="29">
        <f>SUM(BB266/17)</f>
        <v>156.11764705882354</v>
      </c>
      <c r="BP268" s="154"/>
      <c r="BQ268" s="81" t="s">
        <v>72</v>
      </c>
      <c r="BR268" s="26">
        <f>SUM(BR266/1)</f>
        <v>56</v>
      </c>
      <c r="BS268" s="26">
        <f>SUM(BS266/2)</f>
        <v>111</v>
      </c>
      <c r="BT268" s="26">
        <f>SUM(BT266/3)</f>
        <v>113.33333333333333</v>
      </c>
      <c r="BU268" s="26">
        <f>SUM(BU266/4)</f>
        <v>127.25</v>
      </c>
      <c r="BV268" s="26">
        <f>SUM(BV266/5)</f>
        <v>137.80000000000001</v>
      </c>
      <c r="BW268" s="26">
        <f>SUM(BW266/6)</f>
        <v>144.33333333333334</v>
      </c>
      <c r="BX268" s="26">
        <f>SUM(BX266/7)</f>
        <v>153.71428571428572</v>
      </c>
      <c r="BY268" s="26">
        <f>SUM(BY266/8)</f>
        <v>152.875</v>
      </c>
      <c r="BZ268" s="26">
        <f>SUM(BZ266/9)</f>
        <v>144.11111111111111</v>
      </c>
      <c r="CA268" s="26">
        <f>SUM(CA266/10)</f>
        <v>142.80000000000001</v>
      </c>
      <c r="CB268" s="26">
        <f>SUM(CB266/11)</f>
        <v>147.18181818181819</v>
      </c>
      <c r="CC268" s="26">
        <f>SUM(CC266/12)</f>
        <v>147.16666666666666</v>
      </c>
      <c r="CD268" s="26">
        <f>SUM(CD266/13)</f>
        <v>140.69230769230768</v>
      </c>
      <c r="CE268" s="26">
        <f>SUM(CE266/14)</f>
        <v>143.21428571428572</v>
      </c>
      <c r="CF268" s="26">
        <f>SUM(CF266/15)</f>
        <v>149.33333333333334</v>
      </c>
      <c r="CG268" s="26">
        <f>SUM(CG266/16)</f>
        <v>148</v>
      </c>
      <c r="CH268" s="29">
        <f>SUM(CH266/17)</f>
        <v>148.35294117647058</v>
      </c>
      <c r="CI268" s="92" t="s">
        <v>57</v>
      </c>
      <c r="CJ268" s="110" t="s">
        <v>80</v>
      </c>
      <c r="CK268" s="76"/>
      <c r="CL268" s="76"/>
      <c r="CM268" s="76"/>
      <c r="CN268" s="76"/>
      <c r="CO268" s="76"/>
      <c r="CP268" s="76"/>
      <c r="CQ268" s="76"/>
      <c r="CR268" s="76"/>
      <c r="CS268" s="76"/>
      <c r="CT268" s="76"/>
      <c r="CU268" s="76"/>
      <c r="CV268" s="76"/>
      <c r="CW268" s="76"/>
      <c r="CX268" s="76"/>
      <c r="CY268" s="76"/>
      <c r="CZ268" s="29"/>
    </row>
    <row r="269" spans="4:111" ht="16.149999999999999" thickBot="1" x14ac:dyDescent="0.55000000000000004">
      <c r="D269" s="148"/>
      <c r="E269" s="82" t="s">
        <v>73</v>
      </c>
      <c r="F269" s="73">
        <f t="shared" ref="F269:V269" si="1332">SUM(F242,F245,F248,F251,F254, F260,F262)/5</f>
        <v>6.6</v>
      </c>
      <c r="G269" s="73">
        <f t="shared" si="1332"/>
        <v>16.8</v>
      </c>
      <c r="H269" s="73">
        <f t="shared" si="1332"/>
        <v>22</v>
      </c>
      <c r="I269" s="73">
        <f t="shared" si="1332"/>
        <v>6</v>
      </c>
      <c r="J269" s="73">
        <f t="shared" si="1332"/>
        <v>24.2</v>
      </c>
      <c r="K269" s="73">
        <f t="shared" si="1332"/>
        <v>39</v>
      </c>
      <c r="L269" s="73">
        <f t="shared" si="1332"/>
        <v>26.8</v>
      </c>
      <c r="M269" s="73">
        <f t="shared" si="1332"/>
        <v>22.4</v>
      </c>
      <c r="N269" s="73">
        <f t="shared" si="1332"/>
        <v>26.4</v>
      </c>
      <c r="O269" s="73">
        <f t="shared" si="1332"/>
        <v>34.6</v>
      </c>
      <c r="P269" s="73">
        <f t="shared" si="1332"/>
        <v>32.6</v>
      </c>
      <c r="Q269" s="73">
        <f t="shared" si="1332"/>
        <v>22</v>
      </c>
      <c r="R269" s="73">
        <f t="shared" si="1332"/>
        <v>21</v>
      </c>
      <c r="S269" s="73">
        <f t="shared" si="1332"/>
        <v>25</v>
      </c>
      <c r="T269" s="73">
        <f t="shared" si="1332"/>
        <v>19.8</v>
      </c>
      <c r="U269" s="73">
        <f t="shared" si="1332"/>
        <v>30.6</v>
      </c>
      <c r="V269" s="63">
        <f t="shared" si="1332"/>
        <v>20.8</v>
      </c>
      <c r="AJ269" s="154"/>
      <c r="AK269" s="82" t="s">
        <v>73</v>
      </c>
      <c r="AL269" s="73">
        <f t="shared" ref="AL269:BB269" si="1333">SUM(AL242,AL245,AL248,AL251,AL254, AL260,AL262)/5</f>
        <v>16</v>
      </c>
      <c r="AM269" s="73">
        <f t="shared" si="1333"/>
        <v>12.4</v>
      </c>
      <c r="AN269" s="73">
        <f t="shared" si="1333"/>
        <v>13</v>
      </c>
      <c r="AO269" s="73">
        <f t="shared" si="1333"/>
        <v>23.2</v>
      </c>
      <c r="AP269" s="73">
        <f t="shared" si="1333"/>
        <v>17.2</v>
      </c>
      <c r="AQ269" s="73">
        <f t="shared" si="1333"/>
        <v>7.2</v>
      </c>
      <c r="AR269" s="73">
        <f t="shared" si="1333"/>
        <v>18.8</v>
      </c>
      <c r="AS269" s="73">
        <f t="shared" si="1333"/>
        <v>29.8</v>
      </c>
      <c r="AT269" s="73">
        <f t="shared" si="1333"/>
        <v>22.8</v>
      </c>
      <c r="AU269" s="73">
        <f t="shared" si="1333"/>
        <v>25.4</v>
      </c>
      <c r="AV269" s="73">
        <f t="shared" si="1333"/>
        <v>38</v>
      </c>
      <c r="AW269" s="73">
        <f t="shared" si="1333"/>
        <v>30.4</v>
      </c>
      <c r="AX269" s="73">
        <f t="shared" si="1333"/>
        <v>31.6</v>
      </c>
      <c r="AY269" s="73">
        <f t="shared" si="1333"/>
        <v>33.6</v>
      </c>
      <c r="AZ269" s="73">
        <f t="shared" si="1333"/>
        <v>26.6</v>
      </c>
      <c r="BA269" s="73">
        <f t="shared" si="1333"/>
        <v>29.6</v>
      </c>
      <c r="BB269" s="63">
        <f t="shared" si="1333"/>
        <v>18.399999999999999</v>
      </c>
      <c r="BP269" s="154"/>
      <c r="BQ269" s="82" t="s">
        <v>73</v>
      </c>
      <c r="BR269" s="73">
        <f t="shared" ref="BR269:CH269" si="1334">SUM(BR242,BR245,BR248,BR251,BR254, BR260,BR262)/5</f>
        <v>9</v>
      </c>
      <c r="BS269" s="73">
        <f t="shared" si="1334"/>
        <v>25.2</v>
      </c>
      <c r="BT269" s="73">
        <f t="shared" si="1334"/>
        <v>11.8</v>
      </c>
      <c r="BU269" s="73">
        <f t="shared" si="1334"/>
        <v>24.4</v>
      </c>
      <c r="BV269" s="73">
        <f t="shared" si="1334"/>
        <v>22.8</v>
      </c>
      <c r="BW269" s="73">
        <f t="shared" si="1334"/>
        <v>27.2</v>
      </c>
      <c r="BX269" s="73">
        <f t="shared" si="1334"/>
        <v>24</v>
      </c>
      <c r="BY269" s="73">
        <f t="shared" si="1334"/>
        <v>28.4</v>
      </c>
      <c r="BZ269" s="73">
        <f t="shared" si="1334"/>
        <v>7</v>
      </c>
      <c r="CA269" s="73">
        <f t="shared" si="1334"/>
        <v>15.8</v>
      </c>
      <c r="CB269" s="73">
        <f t="shared" si="1334"/>
        <v>30</v>
      </c>
      <c r="CC269" s="73">
        <f t="shared" si="1334"/>
        <v>24.2</v>
      </c>
      <c r="CD269" s="73">
        <f t="shared" si="1334"/>
        <v>10</v>
      </c>
      <c r="CE269" s="73">
        <f t="shared" si="1334"/>
        <v>30.4</v>
      </c>
      <c r="CF269" s="73">
        <f t="shared" si="1334"/>
        <v>35</v>
      </c>
      <c r="CG269" s="73">
        <f t="shared" si="1334"/>
        <v>19.2</v>
      </c>
      <c r="CH269" s="63">
        <f t="shared" si="1334"/>
        <v>18.2</v>
      </c>
      <c r="CI269" s="94" t="str">
        <f>$D243</f>
        <v>And It's Lights Out In Austria, Not Melbourne</v>
      </c>
      <c r="CJ269" s="72">
        <f>F266</f>
        <v>54</v>
      </c>
      <c r="CK269" s="73">
        <f t="shared" ref="CK269" si="1335">G266</f>
        <v>157</v>
      </c>
      <c r="CL269" s="73">
        <f t="shared" ref="CL269" si="1336">H266</f>
        <v>283</v>
      </c>
      <c r="CM269" s="73">
        <f t="shared" ref="CM269" si="1337">I266</f>
        <v>320</v>
      </c>
      <c r="CN269" s="73">
        <f t="shared" ref="CN269" si="1338">J266</f>
        <v>458</v>
      </c>
      <c r="CO269" s="73">
        <f t="shared" ref="CO269" si="1339">K266</f>
        <v>743</v>
      </c>
      <c r="CP269" s="73">
        <f t="shared" ref="CP269" si="1340">L266</f>
        <v>904</v>
      </c>
      <c r="CQ269" s="73">
        <f t="shared" ref="CQ269" si="1341">M266</f>
        <v>1050</v>
      </c>
      <c r="CR269" s="73">
        <f t="shared" ref="CR269" si="1342">N266</f>
        <v>1212</v>
      </c>
      <c r="CS269" s="73">
        <f t="shared" ref="CS269" si="1343">O266</f>
        <v>1410</v>
      </c>
      <c r="CT269" s="73">
        <f t="shared" ref="CT269" si="1344">P266</f>
        <v>1617</v>
      </c>
      <c r="CU269" s="73">
        <f t="shared" ref="CU269" si="1345">Q266</f>
        <v>1741</v>
      </c>
      <c r="CV269" s="73">
        <f t="shared" ref="CV269" si="1346">R266</f>
        <v>1874</v>
      </c>
      <c r="CW269" s="73">
        <f t="shared" ref="CW269" si="1347">S266</f>
        <v>2037</v>
      </c>
      <c r="CX269" s="73">
        <f t="shared" ref="CX269" si="1348">T266</f>
        <v>2138</v>
      </c>
      <c r="CY269" s="73">
        <f t="shared" ref="CY269" si="1349">U266</f>
        <v>2364</v>
      </c>
      <c r="CZ269" s="63">
        <f t="shared" ref="CZ269" si="1350">V266</f>
        <v>2499</v>
      </c>
    </row>
    <row r="270" spans="4:111" ht="15.75" x14ac:dyDescent="0.5">
      <c r="D270" s="148"/>
      <c r="E270" s="74" t="s">
        <v>74</v>
      </c>
      <c r="F270" s="66">
        <f>SUM(F243,F246,F249,F252,F255,F258)</f>
        <v>99.699999999999989</v>
      </c>
      <c r="G270" s="67">
        <f t="shared" ref="G270:V270" si="1351">SUM(G243,G246,G249,G252,G255,G258)</f>
        <v>13.9</v>
      </c>
      <c r="H270" s="67">
        <f t="shared" si="1351"/>
        <v>13.7</v>
      </c>
      <c r="I270" s="67">
        <f t="shared" si="1351"/>
        <v>13.7</v>
      </c>
      <c r="J270" s="67">
        <f t="shared" si="1351"/>
        <v>95.800000000000011</v>
      </c>
      <c r="K270" s="67">
        <f t="shared" si="1351"/>
        <v>56.099999999999994</v>
      </c>
      <c r="L270" s="67">
        <f t="shared" si="1351"/>
        <v>97</v>
      </c>
      <c r="M270" s="67">
        <f t="shared" si="1351"/>
        <v>97.8</v>
      </c>
      <c r="N270" s="67">
        <f t="shared" si="1351"/>
        <v>97.100000000000009</v>
      </c>
      <c r="O270" s="67">
        <f t="shared" si="1351"/>
        <v>96.300000000000011</v>
      </c>
      <c r="P270" s="67">
        <f t="shared" si="1351"/>
        <v>96.500000000000014</v>
      </c>
      <c r="Q270" s="67">
        <f t="shared" si="1351"/>
        <v>96.5</v>
      </c>
      <c r="R270" s="67">
        <f t="shared" si="1351"/>
        <v>96.500000000000014</v>
      </c>
      <c r="S270" s="67">
        <f t="shared" si="1351"/>
        <v>96.5</v>
      </c>
      <c r="T270" s="67">
        <f t="shared" si="1351"/>
        <v>96.4</v>
      </c>
      <c r="U270" s="67">
        <f t="shared" si="1351"/>
        <v>96.5</v>
      </c>
      <c r="V270" s="68">
        <f t="shared" si="1351"/>
        <v>98.7</v>
      </c>
      <c r="AJ270" s="154"/>
      <c r="AK270" s="74" t="s">
        <v>74</v>
      </c>
      <c r="AL270" s="66">
        <f>SUM(AL243,AL246,AL249,AL252,AL255,AL258)</f>
        <v>95</v>
      </c>
      <c r="AM270" s="67">
        <f t="shared" ref="AM270:BB270" si="1352">SUM(AM243,AM246,AM249,AM252,AM255,AM258)</f>
        <v>23.5</v>
      </c>
      <c r="AN270" s="67">
        <f t="shared" si="1352"/>
        <v>23.5</v>
      </c>
      <c r="AO270" s="67">
        <f t="shared" si="1352"/>
        <v>12.9</v>
      </c>
      <c r="AP270" s="67">
        <f t="shared" si="1352"/>
        <v>94.600000000000009</v>
      </c>
      <c r="AQ270" s="67">
        <f t="shared" si="1352"/>
        <v>36.700000000000003</v>
      </c>
      <c r="AR270" s="67">
        <f t="shared" si="1352"/>
        <v>93.9</v>
      </c>
      <c r="AS270" s="67">
        <f t="shared" si="1352"/>
        <v>93.300000000000011</v>
      </c>
      <c r="AT270" s="67">
        <f t="shared" si="1352"/>
        <v>91.2</v>
      </c>
      <c r="AU270" s="67">
        <f t="shared" si="1352"/>
        <v>91.2</v>
      </c>
      <c r="AV270" s="67">
        <f t="shared" si="1352"/>
        <v>91.600000000000009</v>
      </c>
      <c r="AW270" s="67">
        <f t="shared" si="1352"/>
        <v>91.800000000000011</v>
      </c>
      <c r="AX270" s="67">
        <f t="shared" si="1352"/>
        <v>91.800000000000011</v>
      </c>
      <c r="AY270" s="67">
        <f t="shared" si="1352"/>
        <v>92.100000000000009</v>
      </c>
      <c r="AZ270" s="67">
        <f t="shared" si="1352"/>
        <v>92.2</v>
      </c>
      <c r="BA270" s="67">
        <f t="shared" si="1352"/>
        <v>92.2</v>
      </c>
      <c r="BB270" s="68">
        <f t="shared" si="1352"/>
        <v>96.3</v>
      </c>
      <c r="BP270" s="154"/>
      <c r="BQ270" s="74" t="s">
        <v>74</v>
      </c>
      <c r="BR270" s="66">
        <f>SUM(BR243,BR246,BR249,BR252,BR255,BR258)</f>
        <v>99</v>
      </c>
      <c r="BS270" s="67">
        <f t="shared" ref="BS270:CH270" si="1353">SUM(BS243,BS246,BS249,BS252,BS255,BS258)</f>
        <v>62</v>
      </c>
      <c r="BT270" s="67">
        <f t="shared" si="1353"/>
        <v>62.400000000000006</v>
      </c>
      <c r="BU270" s="67">
        <f t="shared" si="1353"/>
        <v>38.9</v>
      </c>
      <c r="BV270" s="67">
        <f t="shared" si="1353"/>
        <v>99.300000000000011</v>
      </c>
      <c r="BW270" s="67">
        <f t="shared" si="1353"/>
        <v>59.3</v>
      </c>
      <c r="BX270" s="67">
        <f t="shared" si="1353"/>
        <v>99.1</v>
      </c>
      <c r="BY270" s="67">
        <f t="shared" si="1353"/>
        <v>99.1</v>
      </c>
      <c r="BZ270" s="67">
        <f t="shared" si="1353"/>
        <v>99.2</v>
      </c>
      <c r="CA270" s="67">
        <f t="shared" si="1353"/>
        <v>99.2</v>
      </c>
      <c r="CB270" s="67">
        <f t="shared" si="1353"/>
        <v>99.4</v>
      </c>
      <c r="CC270" s="67">
        <f t="shared" si="1353"/>
        <v>99.300000000000011</v>
      </c>
      <c r="CD270" s="67">
        <f t="shared" si="1353"/>
        <v>99.1</v>
      </c>
      <c r="CE270" s="67">
        <f t="shared" si="1353"/>
        <v>99.100000000000009</v>
      </c>
      <c r="CF270" s="67">
        <f t="shared" si="1353"/>
        <v>99.3</v>
      </c>
      <c r="CG270" s="67">
        <f t="shared" si="1353"/>
        <v>99.399999999999991</v>
      </c>
      <c r="CH270" s="68">
        <f t="shared" si="1353"/>
        <v>74.8</v>
      </c>
      <c r="CI270" s="92" t="s">
        <v>57</v>
      </c>
      <c r="CJ270" s="107" t="s">
        <v>80</v>
      </c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8"/>
    </row>
    <row r="271" spans="4:111" ht="16.149999999999999" thickBot="1" x14ac:dyDescent="0.55000000000000004">
      <c r="D271" s="148"/>
      <c r="E271" s="82" t="s">
        <v>75</v>
      </c>
      <c r="F271" s="72">
        <f>F270</f>
        <v>99.699999999999989</v>
      </c>
      <c r="G271" s="73">
        <f>SUM(G270,F271)</f>
        <v>113.6</v>
      </c>
      <c r="H271" s="73">
        <f t="shared" ref="H271" si="1354">H270</f>
        <v>13.7</v>
      </c>
      <c r="I271" s="73">
        <f t="shared" ref="I271" si="1355">SUM(I270,H271)</f>
        <v>27.4</v>
      </c>
      <c r="J271" s="73">
        <f t="shared" ref="J271" si="1356">J270</f>
        <v>95.800000000000011</v>
      </c>
      <c r="K271" s="73">
        <f t="shared" ref="K271" si="1357">SUM(K270,J271)</f>
        <v>151.9</v>
      </c>
      <c r="L271" s="73">
        <f t="shared" ref="L271" si="1358">L270</f>
        <v>97</v>
      </c>
      <c r="M271" s="73">
        <f t="shared" ref="M271" si="1359">SUM(M270,L271)</f>
        <v>194.8</v>
      </c>
      <c r="N271" s="73">
        <f t="shared" ref="N271" si="1360">N270</f>
        <v>97.100000000000009</v>
      </c>
      <c r="O271" s="73">
        <f t="shared" ref="O271" si="1361">SUM(O270,N271)</f>
        <v>193.40000000000003</v>
      </c>
      <c r="P271" s="73">
        <f t="shared" ref="P271" si="1362">P270</f>
        <v>96.500000000000014</v>
      </c>
      <c r="Q271" s="73">
        <f t="shared" ref="Q271" si="1363">SUM(Q270,P271)</f>
        <v>193</v>
      </c>
      <c r="R271" s="73">
        <f t="shared" ref="R271" si="1364">R270</f>
        <v>96.500000000000014</v>
      </c>
      <c r="S271" s="73">
        <f t="shared" ref="S271" si="1365">SUM(S270,R271)</f>
        <v>193</v>
      </c>
      <c r="T271" s="73">
        <f t="shared" ref="T271" si="1366">T270</f>
        <v>96.4</v>
      </c>
      <c r="U271" s="73">
        <f t="shared" ref="U271" si="1367">SUM(U270,T271)</f>
        <v>192.9</v>
      </c>
      <c r="V271" s="63">
        <f t="shared" ref="V271" si="1368">V270</f>
        <v>98.7</v>
      </c>
      <c r="AJ271" s="154"/>
      <c r="AK271" s="82" t="s">
        <v>75</v>
      </c>
      <c r="AL271" s="72">
        <f>AL270</f>
        <v>95</v>
      </c>
      <c r="AM271" s="73">
        <f>SUM(AM270,AL271)</f>
        <v>118.5</v>
      </c>
      <c r="AN271" s="73">
        <f t="shared" ref="AN271" si="1369">AN270</f>
        <v>23.5</v>
      </c>
      <c r="AO271" s="73">
        <f t="shared" ref="AO271" si="1370">SUM(AO270,AN271)</f>
        <v>36.4</v>
      </c>
      <c r="AP271" s="73">
        <f t="shared" ref="AP271" si="1371">AP270</f>
        <v>94.600000000000009</v>
      </c>
      <c r="AQ271" s="73">
        <f t="shared" ref="AQ271" si="1372">SUM(AQ270,AP271)</f>
        <v>131.30000000000001</v>
      </c>
      <c r="AR271" s="73">
        <f t="shared" ref="AR271" si="1373">AR270</f>
        <v>93.9</v>
      </c>
      <c r="AS271" s="73">
        <f t="shared" ref="AS271" si="1374">SUM(AS270,AR271)</f>
        <v>187.20000000000002</v>
      </c>
      <c r="AT271" s="73">
        <f t="shared" ref="AT271" si="1375">AT270</f>
        <v>91.2</v>
      </c>
      <c r="AU271" s="73">
        <f t="shared" ref="AU271" si="1376">SUM(AU270,AT271)</f>
        <v>182.4</v>
      </c>
      <c r="AV271" s="73">
        <f t="shared" ref="AV271" si="1377">AV270</f>
        <v>91.600000000000009</v>
      </c>
      <c r="AW271" s="73">
        <f t="shared" ref="AW271" si="1378">SUM(AW270,AV271)</f>
        <v>183.40000000000003</v>
      </c>
      <c r="AX271" s="73">
        <f t="shared" ref="AX271" si="1379">AX270</f>
        <v>91.800000000000011</v>
      </c>
      <c r="AY271" s="73">
        <f t="shared" ref="AY271" si="1380">SUM(AY270,AX271)</f>
        <v>183.90000000000003</v>
      </c>
      <c r="AZ271" s="73">
        <f t="shared" ref="AZ271" si="1381">AZ270</f>
        <v>92.2</v>
      </c>
      <c r="BA271" s="73">
        <f t="shared" ref="BA271" si="1382">SUM(BA270,AZ271)</f>
        <v>184.4</v>
      </c>
      <c r="BB271" s="63">
        <f t="shared" ref="BB271" si="1383">BB270</f>
        <v>96.3</v>
      </c>
      <c r="BP271" s="154"/>
      <c r="BQ271" s="82" t="s">
        <v>75</v>
      </c>
      <c r="BR271" s="72">
        <f>BR270</f>
        <v>99</v>
      </c>
      <c r="BS271" s="73">
        <f>SUM(BS270,BR271)</f>
        <v>161</v>
      </c>
      <c r="BT271" s="73">
        <f t="shared" ref="BT271" si="1384">BT270</f>
        <v>62.400000000000006</v>
      </c>
      <c r="BU271" s="73">
        <f t="shared" ref="BU271" si="1385">SUM(BU270,BT271)</f>
        <v>101.30000000000001</v>
      </c>
      <c r="BV271" s="73">
        <f t="shared" ref="BV271" si="1386">BV270</f>
        <v>99.300000000000011</v>
      </c>
      <c r="BW271" s="73">
        <f t="shared" ref="BW271" si="1387">SUM(BW270,BV271)</f>
        <v>158.60000000000002</v>
      </c>
      <c r="BX271" s="73">
        <f t="shared" ref="BX271" si="1388">BX270</f>
        <v>99.1</v>
      </c>
      <c r="BY271" s="73">
        <f t="shared" ref="BY271" si="1389">SUM(BY270,BX271)</f>
        <v>198.2</v>
      </c>
      <c r="BZ271" s="73">
        <f t="shared" ref="BZ271" si="1390">BZ270</f>
        <v>99.2</v>
      </c>
      <c r="CA271" s="73">
        <f t="shared" ref="CA271" si="1391">SUM(CA270,BZ271)</f>
        <v>198.4</v>
      </c>
      <c r="CB271" s="73">
        <f t="shared" ref="CB271" si="1392">CB270</f>
        <v>99.4</v>
      </c>
      <c r="CC271" s="73">
        <f t="shared" ref="CC271" si="1393">SUM(CC270,CB271)</f>
        <v>198.70000000000002</v>
      </c>
      <c r="CD271" s="73">
        <f t="shared" ref="CD271" si="1394">CD270</f>
        <v>99.1</v>
      </c>
      <c r="CE271" s="73">
        <f t="shared" ref="CE271" si="1395">SUM(CE270,CD271)</f>
        <v>198.2</v>
      </c>
      <c r="CF271" s="73">
        <f t="shared" ref="CF271" si="1396">CF270</f>
        <v>99.3</v>
      </c>
      <c r="CG271" s="73">
        <f t="shared" ref="CG271" si="1397">SUM(CG270,CF271)</f>
        <v>198.7</v>
      </c>
      <c r="CH271" s="63">
        <f t="shared" ref="CH271" si="1398">CH270</f>
        <v>74.8</v>
      </c>
      <c r="CI271" s="94" t="str">
        <f>$AJ243</f>
        <v>Kimi's Hobby-Craftonnen</v>
      </c>
      <c r="CJ271" s="72">
        <f>AL266</f>
        <v>91</v>
      </c>
      <c r="CK271" s="73">
        <f t="shared" ref="CK271" si="1399">AM266</f>
        <v>203</v>
      </c>
      <c r="CL271" s="73">
        <f t="shared" ref="CL271" si="1400">AN266</f>
        <v>327</v>
      </c>
      <c r="CM271" s="73">
        <f t="shared" ref="CM271" si="1401">AO266</f>
        <v>480</v>
      </c>
      <c r="CN271" s="73">
        <f t="shared" ref="CN271" si="1402">AP266</f>
        <v>622</v>
      </c>
      <c r="CO271" s="73">
        <f t="shared" ref="CO271" si="1403">AQ266</f>
        <v>699</v>
      </c>
      <c r="CP271" s="73">
        <f t="shared" ref="CP271" si="1404">AR266</f>
        <v>857</v>
      </c>
      <c r="CQ271" s="73">
        <f t="shared" ref="CQ271" si="1405">AS266</f>
        <v>1038</v>
      </c>
      <c r="CR271" s="73">
        <f t="shared" ref="CR271" si="1406">AT266</f>
        <v>1178</v>
      </c>
      <c r="CS271" s="73">
        <f t="shared" ref="CS271" si="1407">AU266</f>
        <v>1310</v>
      </c>
      <c r="CT271" s="73">
        <f t="shared" ref="CT271" si="1408">AV266</f>
        <v>1531</v>
      </c>
      <c r="CU271" s="73">
        <f t="shared" ref="CU271" si="1409">AW266</f>
        <v>1703</v>
      </c>
      <c r="CV271" s="73">
        <f t="shared" ref="CV271" si="1410">AX266</f>
        <v>1890</v>
      </c>
      <c r="CW271" s="73">
        <f t="shared" ref="CW271" si="1411">AY266</f>
        <v>2143</v>
      </c>
      <c r="CX271" s="73">
        <f t="shared" ref="CX271" si="1412">AZ266</f>
        <v>2337</v>
      </c>
      <c r="CY271" s="73">
        <f t="shared" ref="CY271" si="1413">BA266</f>
        <v>2526</v>
      </c>
      <c r="CZ271" s="63">
        <f t="shared" ref="CZ271" si="1414">BB266</f>
        <v>2654</v>
      </c>
    </row>
    <row r="272" spans="4:111" ht="15.75" x14ac:dyDescent="0.5">
      <c r="D272" s="148"/>
      <c r="E272" s="74" t="s">
        <v>76</v>
      </c>
      <c r="F272" s="66">
        <f>SUM(F270/6)</f>
        <v>16.616666666666664</v>
      </c>
      <c r="G272" s="67">
        <f t="shared" ref="G272:V272" si="1415">SUM(G270/6)</f>
        <v>2.3166666666666669</v>
      </c>
      <c r="H272" s="67">
        <f t="shared" si="1415"/>
        <v>2.2833333333333332</v>
      </c>
      <c r="I272" s="67">
        <f t="shared" si="1415"/>
        <v>2.2833333333333332</v>
      </c>
      <c r="J272" s="67">
        <f t="shared" si="1415"/>
        <v>15.966666666666669</v>
      </c>
      <c r="K272" s="67">
        <f t="shared" si="1415"/>
        <v>9.35</v>
      </c>
      <c r="L272" s="67">
        <f t="shared" si="1415"/>
        <v>16.166666666666668</v>
      </c>
      <c r="M272" s="67">
        <f t="shared" si="1415"/>
        <v>16.3</v>
      </c>
      <c r="N272" s="67">
        <f t="shared" si="1415"/>
        <v>16.183333333333334</v>
      </c>
      <c r="O272" s="67">
        <f t="shared" si="1415"/>
        <v>16.05</v>
      </c>
      <c r="P272" s="67">
        <f t="shared" si="1415"/>
        <v>16.083333333333336</v>
      </c>
      <c r="Q272" s="67">
        <f t="shared" si="1415"/>
        <v>16.083333333333332</v>
      </c>
      <c r="R272" s="67">
        <f t="shared" si="1415"/>
        <v>16.083333333333336</v>
      </c>
      <c r="S272" s="67">
        <f t="shared" si="1415"/>
        <v>16.083333333333332</v>
      </c>
      <c r="T272" s="67">
        <f t="shared" si="1415"/>
        <v>16.066666666666666</v>
      </c>
      <c r="U272" s="67">
        <f t="shared" si="1415"/>
        <v>16.083333333333332</v>
      </c>
      <c r="V272" s="68">
        <f t="shared" si="1415"/>
        <v>16.45</v>
      </c>
      <c r="AJ272" s="154"/>
      <c r="AK272" s="74" t="s">
        <v>76</v>
      </c>
      <c r="AL272" s="66">
        <f>SUM(AL270/6)</f>
        <v>15.833333333333334</v>
      </c>
      <c r="AM272" s="67">
        <f t="shared" ref="AM272:BB272" si="1416">SUM(AM270/6)</f>
        <v>3.9166666666666665</v>
      </c>
      <c r="AN272" s="67">
        <f t="shared" si="1416"/>
        <v>3.9166666666666665</v>
      </c>
      <c r="AO272" s="67">
        <f t="shared" si="1416"/>
        <v>2.15</v>
      </c>
      <c r="AP272" s="67">
        <f t="shared" si="1416"/>
        <v>15.766666666666667</v>
      </c>
      <c r="AQ272" s="67">
        <f t="shared" si="1416"/>
        <v>6.1166666666666671</v>
      </c>
      <c r="AR272" s="67">
        <f t="shared" si="1416"/>
        <v>15.65</v>
      </c>
      <c r="AS272" s="67">
        <f t="shared" si="1416"/>
        <v>15.550000000000002</v>
      </c>
      <c r="AT272" s="67">
        <f t="shared" si="1416"/>
        <v>15.200000000000001</v>
      </c>
      <c r="AU272" s="67">
        <f t="shared" si="1416"/>
        <v>15.200000000000001</v>
      </c>
      <c r="AV272" s="67">
        <f t="shared" si="1416"/>
        <v>15.266666666666667</v>
      </c>
      <c r="AW272" s="67">
        <f t="shared" si="1416"/>
        <v>15.300000000000002</v>
      </c>
      <c r="AX272" s="67">
        <f t="shared" si="1416"/>
        <v>15.300000000000002</v>
      </c>
      <c r="AY272" s="67">
        <f t="shared" si="1416"/>
        <v>15.350000000000001</v>
      </c>
      <c r="AZ272" s="67">
        <f t="shared" si="1416"/>
        <v>15.366666666666667</v>
      </c>
      <c r="BA272" s="67">
        <f t="shared" si="1416"/>
        <v>15.366666666666667</v>
      </c>
      <c r="BB272" s="68">
        <f t="shared" si="1416"/>
        <v>16.05</v>
      </c>
      <c r="BP272" s="154"/>
      <c r="BQ272" s="74" t="s">
        <v>76</v>
      </c>
      <c r="BR272" s="66">
        <f>SUM(BR270/6)</f>
        <v>16.5</v>
      </c>
      <c r="BS272" s="67">
        <f t="shared" ref="BS272:CH272" si="1417">SUM(BS270/6)</f>
        <v>10.333333333333334</v>
      </c>
      <c r="BT272" s="67">
        <f t="shared" si="1417"/>
        <v>10.4</v>
      </c>
      <c r="BU272" s="67">
        <f t="shared" si="1417"/>
        <v>6.4833333333333334</v>
      </c>
      <c r="BV272" s="67">
        <f t="shared" si="1417"/>
        <v>16.55</v>
      </c>
      <c r="BW272" s="67">
        <f t="shared" si="1417"/>
        <v>9.8833333333333329</v>
      </c>
      <c r="BX272" s="67">
        <f t="shared" si="1417"/>
        <v>16.516666666666666</v>
      </c>
      <c r="BY272" s="67">
        <f t="shared" si="1417"/>
        <v>16.516666666666666</v>
      </c>
      <c r="BZ272" s="67">
        <f t="shared" si="1417"/>
        <v>16.533333333333335</v>
      </c>
      <c r="CA272" s="67">
        <f t="shared" si="1417"/>
        <v>16.533333333333335</v>
      </c>
      <c r="CB272" s="67">
        <f t="shared" si="1417"/>
        <v>16.566666666666666</v>
      </c>
      <c r="CC272" s="67">
        <f t="shared" si="1417"/>
        <v>16.55</v>
      </c>
      <c r="CD272" s="67">
        <f t="shared" si="1417"/>
        <v>16.516666666666666</v>
      </c>
      <c r="CE272" s="67">
        <f t="shared" si="1417"/>
        <v>16.516666666666669</v>
      </c>
      <c r="CF272" s="67">
        <f t="shared" si="1417"/>
        <v>16.55</v>
      </c>
      <c r="CG272" s="67">
        <f t="shared" si="1417"/>
        <v>16.566666666666666</v>
      </c>
      <c r="CH272" s="68">
        <f t="shared" si="1417"/>
        <v>12.466666666666667</v>
      </c>
      <c r="CI272" s="92" t="s">
        <v>57</v>
      </c>
      <c r="CJ272" s="107" t="s">
        <v>80</v>
      </c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8"/>
    </row>
    <row r="273" spans="4:111" ht="16.149999999999999" thickBot="1" x14ac:dyDescent="0.55000000000000004">
      <c r="D273" s="148"/>
      <c r="E273" s="81" t="s">
        <v>77</v>
      </c>
      <c r="F273" s="70">
        <f>SUM(F271/1)</f>
        <v>99.699999999999989</v>
      </c>
      <c r="G273" s="26">
        <f>SUM(G271/2)</f>
        <v>56.8</v>
      </c>
      <c r="H273" s="26">
        <f>SUM(H271/3)</f>
        <v>4.5666666666666664</v>
      </c>
      <c r="I273" s="26">
        <f>SUM(I271/4)</f>
        <v>6.85</v>
      </c>
      <c r="J273" s="26">
        <f>SUM(J271/5)</f>
        <v>19.160000000000004</v>
      </c>
      <c r="K273" s="26">
        <f>SUM(K271/6)</f>
        <v>25.316666666666666</v>
      </c>
      <c r="L273" s="26">
        <f>SUM(L271/7)</f>
        <v>13.857142857142858</v>
      </c>
      <c r="M273" s="26">
        <f>SUM(M271/8)</f>
        <v>24.35</v>
      </c>
      <c r="N273" s="26">
        <f>SUM(N271/9)</f>
        <v>10.78888888888889</v>
      </c>
      <c r="O273" s="26">
        <f>SUM(O271/10)</f>
        <v>19.340000000000003</v>
      </c>
      <c r="P273" s="26">
        <f>SUM(P271/11)</f>
        <v>8.7727272727272734</v>
      </c>
      <c r="Q273" s="26">
        <f>SUM(Q271/12)</f>
        <v>16.083333333333332</v>
      </c>
      <c r="R273" s="26">
        <f>SUM(R271/13)</f>
        <v>7.4230769230769242</v>
      </c>
      <c r="S273" s="26">
        <f>SUM(S271/14)</f>
        <v>13.785714285714286</v>
      </c>
      <c r="T273" s="26">
        <f>SUM(T271/15)</f>
        <v>6.4266666666666667</v>
      </c>
      <c r="U273" s="26">
        <f>SUM(U271/16)</f>
        <v>12.05625</v>
      </c>
      <c r="V273" s="29">
        <f>SUM(V271/17)</f>
        <v>5.8058823529411763</v>
      </c>
      <c r="AJ273" s="154"/>
      <c r="AK273" s="81" t="s">
        <v>77</v>
      </c>
      <c r="AL273" s="70">
        <f>SUM(AL271/1)</f>
        <v>95</v>
      </c>
      <c r="AM273" s="26">
        <f>SUM(AM271/2)</f>
        <v>59.25</v>
      </c>
      <c r="AN273" s="26">
        <f>SUM(AN271/3)</f>
        <v>7.833333333333333</v>
      </c>
      <c r="AO273" s="26">
        <f>SUM(AO271/4)</f>
        <v>9.1</v>
      </c>
      <c r="AP273" s="26">
        <f>SUM(AP271/5)</f>
        <v>18.920000000000002</v>
      </c>
      <c r="AQ273" s="26">
        <f>SUM(AQ271/6)</f>
        <v>21.883333333333336</v>
      </c>
      <c r="AR273" s="26">
        <f>SUM(AR271/7)</f>
        <v>13.414285714285715</v>
      </c>
      <c r="AS273" s="26">
        <f>SUM(AS271/8)</f>
        <v>23.400000000000002</v>
      </c>
      <c r="AT273" s="26">
        <f>SUM(AT271/9)</f>
        <v>10.133333333333333</v>
      </c>
      <c r="AU273" s="26">
        <f>SUM(AU271/10)</f>
        <v>18.240000000000002</v>
      </c>
      <c r="AV273" s="26">
        <f>SUM(AV271/11)</f>
        <v>8.327272727272728</v>
      </c>
      <c r="AW273" s="26">
        <f>SUM(AW271/12)</f>
        <v>15.283333333333337</v>
      </c>
      <c r="AX273" s="26">
        <f>SUM(AX271/13)</f>
        <v>7.0615384615384622</v>
      </c>
      <c r="AY273" s="26">
        <f>SUM(AY271/14)</f>
        <v>13.135714285714288</v>
      </c>
      <c r="AZ273" s="26">
        <f>SUM(AZ271/15)</f>
        <v>6.1466666666666665</v>
      </c>
      <c r="BA273" s="26">
        <f>SUM(BA271/16)</f>
        <v>11.525</v>
      </c>
      <c r="BB273" s="29">
        <f>SUM(BB271/17)</f>
        <v>5.6647058823529406</v>
      </c>
      <c r="BP273" s="154"/>
      <c r="BQ273" s="81" t="s">
        <v>77</v>
      </c>
      <c r="BR273" s="70">
        <f>SUM(BR271/1)</f>
        <v>99</v>
      </c>
      <c r="BS273" s="26">
        <f>SUM(BS271/2)</f>
        <v>80.5</v>
      </c>
      <c r="BT273" s="26">
        <f>SUM(BT271/3)</f>
        <v>20.8</v>
      </c>
      <c r="BU273" s="26">
        <f>SUM(BU271/4)</f>
        <v>25.325000000000003</v>
      </c>
      <c r="BV273" s="26">
        <f>SUM(BV271/5)</f>
        <v>19.860000000000003</v>
      </c>
      <c r="BW273" s="26">
        <f>SUM(BW271/6)</f>
        <v>26.433333333333337</v>
      </c>
      <c r="BX273" s="26">
        <f>SUM(BX271/7)</f>
        <v>14.157142857142857</v>
      </c>
      <c r="BY273" s="26">
        <f>SUM(BY271/8)</f>
        <v>24.774999999999999</v>
      </c>
      <c r="BZ273" s="26">
        <f>SUM(BZ271/9)</f>
        <v>11.022222222222222</v>
      </c>
      <c r="CA273" s="26">
        <f>SUM(CA271/10)</f>
        <v>19.84</v>
      </c>
      <c r="CB273" s="26">
        <f>SUM(CB271/11)</f>
        <v>9.036363636363637</v>
      </c>
      <c r="CC273" s="26">
        <f>SUM(CC271/12)</f>
        <v>16.558333333333334</v>
      </c>
      <c r="CD273" s="26">
        <f>SUM(CD271/13)</f>
        <v>7.6230769230769226</v>
      </c>
      <c r="CE273" s="26">
        <f>SUM(CE271/14)</f>
        <v>14.157142857142857</v>
      </c>
      <c r="CF273" s="26">
        <f>SUM(CF271/15)</f>
        <v>6.62</v>
      </c>
      <c r="CG273" s="26">
        <f>SUM(CG271/16)</f>
        <v>12.418749999999999</v>
      </c>
      <c r="CH273" s="29">
        <f>SUM(CH271/17)</f>
        <v>4.3999999999999995</v>
      </c>
      <c r="CI273" s="94" t="str">
        <f>$BP243</f>
        <v>It's A Load Of Red Bull</v>
      </c>
      <c r="CJ273" s="72">
        <f>BR266</f>
        <v>56</v>
      </c>
      <c r="CK273" s="73">
        <f t="shared" ref="CK273" si="1418">BS266</f>
        <v>222</v>
      </c>
      <c r="CL273" s="73">
        <f t="shared" ref="CL273" si="1419">BT266</f>
        <v>340</v>
      </c>
      <c r="CM273" s="73">
        <f t="shared" ref="CM273" si="1420">BU266</f>
        <v>509</v>
      </c>
      <c r="CN273" s="73">
        <f t="shared" ref="CN273" si="1421">BV266</f>
        <v>689</v>
      </c>
      <c r="CO273" s="73">
        <f t="shared" ref="CO273" si="1422">BW266</f>
        <v>866</v>
      </c>
      <c r="CP273" s="73">
        <f t="shared" ref="CP273" si="1423">BX266</f>
        <v>1076</v>
      </c>
      <c r="CQ273" s="73">
        <f t="shared" ref="CQ273" si="1424">BY266</f>
        <v>1223</v>
      </c>
      <c r="CR273" s="73">
        <f t="shared" ref="CR273" si="1425">BZ266</f>
        <v>1297</v>
      </c>
      <c r="CS273" s="73">
        <f t="shared" ref="CS273" si="1426">CA266</f>
        <v>1428</v>
      </c>
      <c r="CT273" s="73">
        <f t="shared" ref="CT273" si="1427">CB266</f>
        <v>1619</v>
      </c>
      <c r="CU273" s="73">
        <f t="shared" ref="CU273" si="1428">CC266</f>
        <v>1766</v>
      </c>
      <c r="CV273" s="73">
        <f t="shared" ref="CV273" si="1429">CD266</f>
        <v>1829</v>
      </c>
      <c r="CW273" s="73">
        <f t="shared" ref="CW273" si="1430">CE266</f>
        <v>2005</v>
      </c>
      <c r="CX273" s="73">
        <f t="shared" ref="CX273" si="1431">CF266</f>
        <v>2240</v>
      </c>
      <c r="CY273" s="73">
        <f t="shared" ref="CY273" si="1432">CG266</f>
        <v>2368</v>
      </c>
      <c r="CZ273" s="63">
        <f t="shared" ref="CZ273" si="1433">CH266</f>
        <v>2522</v>
      </c>
    </row>
    <row r="274" spans="4:111" ht="16.149999999999999" thickBot="1" x14ac:dyDescent="0.55000000000000004">
      <c r="D274" s="149"/>
      <c r="E274" s="82" t="s">
        <v>78</v>
      </c>
      <c r="F274" s="72">
        <f>SUM(F243,F246,F249,F252,F255)/5</f>
        <v>17.419999999999998</v>
      </c>
      <c r="G274" s="73">
        <f t="shared" ref="G274:V274" si="1434">SUM(G243,G246,G249,G252,G255)/5</f>
        <v>2.7800000000000002</v>
      </c>
      <c r="H274" s="73">
        <f t="shared" si="1434"/>
        <v>2.7399999999999998</v>
      </c>
      <c r="I274" s="73">
        <f t="shared" si="1434"/>
        <v>2.7399999999999998</v>
      </c>
      <c r="J274" s="73">
        <f t="shared" si="1434"/>
        <v>16.98</v>
      </c>
      <c r="K274" s="73">
        <f t="shared" si="1434"/>
        <v>11.219999999999999</v>
      </c>
      <c r="L274" s="73">
        <f t="shared" si="1434"/>
        <v>17.18</v>
      </c>
      <c r="M274" s="73">
        <f t="shared" si="1434"/>
        <v>17.34</v>
      </c>
      <c r="N274" s="73">
        <f t="shared" si="1434"/>
        <v>17.220000000000002</v>
      </c>
      <c r="O274" s="73">
        <f t="shared" si="1434"/>
        <v>17.060000000000002</v>
      </c>
      <c r="P274" s="73">
        <f t="shared" si="1434"/>
        <v>17.100000000000001</v>
      </c>
      <c r="Q274" s="73">
        <f t="shared" si="1434"/>
        <v>17.100000000000001</v>
      </c>
      <c r="R274" s="73">
        <f t="shared" si="1434"/>
        <v>17.12</v>
      </c>
      <c r="S274" s="73">
        <f t="shared" si="1434"/>
        <v>17.14</v>
      </c>
      <c r="T274" s="73">
        <f t="shared" si="1434"/>
        <v>17.12</v>
      </c>
      <c r="U274" s="73">
        <f t="shared" si="1434"/>
        <v>17.14</v>
      </c>
      <c r="V274" s="63">
        <f t="shared" si="1434"/>
        <v>17.580000000000002</v>
      </c>
      <c r="AJ274" s="155"/>
      <c r="AK274" s="82" t="s">
        <v>78</v>
      </c>
      <c r="AL274" s="72">
        <f>SUM(AL243,AL246,AL249,AL252,AL255)/5</f>
        <v>14.079999999999998</v>
      </c>
      <c r="AM274" s="73">
        <f t="shared" ref="AM274:BB274" si="1435">SUM(AM243,AM246,AM249,AM252,AM255)/5</f>
        <v>4.7</v>
      </c>
      <c r="AN274" s="73">
        <f t="shared" si="1435"/>
        <v>4.7</v>
      </c>
      <c r="AO274" s="73">
        <f t="shared" si="1435"/>
        <v>2.58</v>
      </c>
      <c r="AP274" s="73">
        <f t="shared" si="1435"/>
        <v>14.080000000000002</v>
      </c>
      <c r="AQ274" s="73">
        <f t="shared" si="1435"/>
        <v>7.3400000000000007</v>
      </c>
      <c r="AR274" s="73">
        <f t="shared" si="1435"/>
        <v>13.940000000000001</v>
      </c>
      <c r="AS274" s="73">
        <f t="shared" si="1435"/>
        <v>15.520000000000001</v>
      </c>
      <c r="AT274" s="73">
        <f t="shared" si="1435"/>
        <v>15.1</v>
      </c>
      <c r="AU274" s="73">
        <f t="shared" si="1435"/>
        <v>15.1</v>
      </c>
      <c r="AV274" s="73">
        <f t="shared" si="1435"/>
        <v>15.180000000000001</v>
      </c>
      <c r="AW274" s="73">
        <f t="shared" si="1435"/>
        <v>15.220000000000002</v>
      </c>
      <c r="AX274" s="73">
        <f t="shared" si="1435"/>
        <v>15.220000000000002</v>
      </c>
      <c r="AY274" s="73">
        <f t="shared" si="1435"/>
        <v>15.280000000000001</v>
      </c>
      <c r="AZ274" s="73">
        <f t="shared" si="1435"/>
        <v>15.3</v>
      </c>
      <c r="BA274" s="73">
        <f t="shared" si="1435"/>
        <v>15.3</v>
      </c>
      <c r="BB274" s="63">
        <f t="shared" si="1435"/>
        <v>16.119999999999997</v>
      </c>
      <c r="BP274" s="155"/>
      <c r="BQ274" s="82" t="s">
        <v>78</v>
      </c>
      <c r="BR274" s="72">
        <f>SUM(BR243,BR246,BR249,BR252,BR255)/5</f>
        <v>14.879999999999999</v>
      </c>
      <c r="BS274" s="73">
        <f t="shared" ref="BS274:CH274" si="1436">SUM(BS243,BS246,BS249,BS252,BS255)/5</f>
        <v>12.4</v>
      </c>
      <c r="BT274" s="73">
        <f t="shared" si="1436"/>
        <v>12.48</v>
      </c>
      <c r="BU274" s="73">
        <f t="shared" si="1436"/>
        <v>7.7799999999999994</v>
      </c>
      <c r="BV274" s="73">
        <f t="shared" si="1436"/>
        <v>15.020000000000001</v>
      </c>
      <c r="BW274" s="73">
        <f t="shared" si="1436"/>
        <v>11.86</v>
      </c>
      <c r="BX274" s="73">
        <f t="shared" si="1436"/>
        <v>14.979999999999999</v>
      </c>
      <c r="BY274" s="73">
        <f t="shared" si="1436"/>
        <v>14.979999999999999</v>
      </c>
      <c r="BZ274" s="73">
        <f t="shared" si="1436"/>
        <v>15</v>
      </c>
      <c r="CA274" s="73">
        <f t="shared" si="1436"/>
        <v>15</v>
      </c>
      <c r="CB274" s="73">
        <f t="shared" si="1436"/>
        <v>15.040000000000001</v>
      </c>
      <c r="CC274" s="73">
        <f t="shared" si="1436"/>
        <v>15.020000000000001</v>
      </c>
      <c r="CD274" s="73">
        <f t="shared" si="1436"/>
        <v>14.979999999999999</v>
      </c>
      <c r="CE274" s="73">
        <f t="shared" si="1436"/>
        <v>14.98</v>
      </c>
      <c r="CF274" s="73">
        <f t="shared" si="1436"/>
        <v>15</v>
      </c>
      <c r="CG274" s="73">
        <f t="shared" si="1436"/>
        <v>15.02</v>
      </c>
      <c r="CH274" s="63">
        <f t="shared" si="1436"/>
        <v>14.959999999999999</v>
      </c>
    </row>
    <row r="275" spans="4:111" ht="14.65" thickBot="1" x14ac:dyDescent="0.5"/>
    <row r="276" spans="4:111" ht="16.149999999999999" thickBot="1" x14ac:dyDescent="0.55000000000000004">
      <c r="D276" s="156" t="s">
        <v>53</v>
      </c>
      <c r="E276" s="86" t="s">
        <v>54</v>
      </c>
      <c r="F276" s="86" t="str">
        <f>$D$2</f>
        <v>Austria</v>
      </c>
      <c r="G276" s="87" t="str">
        <f>$D$3</f>
        <v>Styria</v>
      </c>
      <c r="H276" s="87" t="str">
        <f>$D$4</f>
        <v>Hungary</v>
      </c>
      <c r="I276" s="87" t="str">
        <f>$D$5</f>
        <v>Great Britain</v>
      </c>
      <c r="J276" s="87" t="str">
        <f>$D$6</f>
        <v>70th Anniversary</v>
      </c>
      <c r="K276" s="87" t="str">
        <f>$D$7</f>
        <v>Spain</v>
      </c>
      <c r="L276" s="87" t="str">
        <f>$D$8</f>
        <v>Belgium</v>
      </c>
      <c r="M276" s="87" t="str">
        <f>$D$9</f>
        <v>Monza</v>
      </c>
      <c r="N276" s="87" t="str">
        <f>$D$10</f>
        <v>Tuscany</v>
      </c>
      <c r="O276" s="87" t="str">
        <f>$D$11</f>
        <v>Russia</v>
      </c>
      <c r="P276" s="87" t="str">
        <f>$D$12</f>
        <v>Eifel</v>
      </c>
      <c r="Q276" s="87" t="str">
        <f>$D$13</f>
        <v>Portugal</v>
      </c>
      <c r="R276" s="87" t="str">
        <f>$D$14</f>
        <v>Romagna</v>
      </c>
      <c r="S276" s="87" t="str">
        <f>$D$15</f>
        <v>Turkey</v>
      </c>
      <c r="T276" s="87" t="str">
        <f>$D$16</f>
        <v>Bahrain</v>
      </c>
      <c r="U276" s="87" t="str">
        <f>$D$17</f>
        <v>Sakhir</v>
      </c>
      <c r="V276" s="88" t="str">
        <f>$D$18</f>
        <v>Abu Dhabi</v>
      </c>
      <c r="W276" s="181" t="s">
        <v>81</v>
      </c>
      <c r="X276" s="182"/>
      <c r="Y276" s="182"/>
      <c r="Z276" s="183"/>
      <c r="AA276" s="1" t="s">
        <v>65</v>
      </c>
      <c r="AB276" s="1" t="s">
        <v>66</v>
      </c>
      <c r="AC276" s="181" t="s">
        <v>83</v>
      </c>
      <c r="AD276" s="182"/>
      <c r="AE276" s="182"/>
      <c r="AF276" s="184"/>
      <c r="AG276" s="1" t="s">
        <v>65</v>
      </c>
      <c r="AH276" s="1" t="s">
        <v>66</v>
      </c>
      <c r="AJ276" s="156" t="s">
        <v>53</v>
      </c>
      <c r="AK276" s="86" t="s">
        <v>54</v>
      </c>
      <c r="AL276" s="86" t="str">
        <f>$D$2</f>
        <v>Austria</v>
      </c>
      <c r="AM276" s="87" t="str">
        <f>$D$3</f>
        <v>Styria</v>
      </c>
      <c r="AN276" s="87" t="str">
        <f>$D$4</f>
        <v>Hungary</v>
      </c>
      <c r="AO276" s="87" t="str">
        <f>$D$5</f>
        <v>Great Britain</v>
      </c>
      <c r="AP276" s="87" t="str">
        <f>$D$6</f>
        <v>70th Anniversary</v>
      </c>
      <c r="AQ276" s="87" t="str">
        <f>$D$7</f>
        <v>Spain</v>
      </c>
      <c r="AR276" s="87" t="str">
        <f>$D$8</f>
        <v>Belgium</v>
      </c>
      <c r="AS276" s="87" t="str">
        <f>$D$9</f>
        <v>Monza</v>
      </c>
      <c r="AT276" s="87" t="str">
        <f>$D$10</f>
        <v>Tuscany</v>
      </c>
      <c r="AU276" s="87" t="str">
        <f>$D$11</f>
        <v>Russia</v>
      </c>
      <c r="AV276" s="87" t="str">
        <f>$D$12</f>
        <v>Eifel</v>
      </c>
      <c r="AW276" s="87" t="str">
        <f>$D$13</f>
        <v>Portugal</v>
      </c>
      <c r="AX276" s="87" t="str">
        <f>$D$14</f>
        <v>Romagna</v>
      </c>
      <c r="AY276" s="87" t="str">
        <f>$D$15</f>
        <v>Turkey</v>
      </c>
      <c r="AZ276" s="87" t="str">
        <f>$D$16</f>
        <v>Bahrain</v>
      </c>
      <c r="BA276" s="87" t="str">
        <f>$D$17</f>
        <v>Sakhir</v>
      </c>
      <c r="BB276" s="88" t="str">
        <f>$D$18</f>
        <v>Abu Dhabi</v>
      </c>
      <c r="BC276" s="181" t="s">
        <v>81</v>
      </c>
      <c r="BD276" s="182"/>
      <c r="BE276" s="182"/>
      <c r="BF276" s="183"/>
      <c r="BG276" s="1" t="s">
        <v>65</v>
      </c>
      <c r="BH276" s="1" t="s">
        <v>66</v>
      </c>
      <c r="BI276" s="181" t="s">
        <v>83</v>
      </c>
      <c r="BJ276" s="182"/>
      <c r="BK276" s="182"/>
      <c r="BL276" s="184"/>
      <c r="BM276" s="1" t="s">
        <v>65</v>
      </c>
      <c r="BN276" s="1" t="s">
        <v>66</v>
      </c>
      <c r="BP276" s="156" t="s">
        <v>53</v>
      </c>
      <c r="BQ276" s="86" t="s">
        <v>54</v>
      </c>
      <c r="BR276" s="86" t="str">
        <f>$D$2</f>
        <v>Austria</v>
      </c>
      <c r="BS276" s="87" t="str">
        <f>$D$3</f>
        <v>Styria</v>
      </c>
      <c r="BT276" s="87" t="str">
        <f>$D$4</f>
        <v>Hungary</v>
      </c>
      <c r="BU276" s="87" t="str">
        <f>$D$5</f>
        <v>Great Britain</v>
      </c>
      <c r="BV276" s="87" t="str">
        <f>$D$6</f>
        <v>70th Anniversary</v>
      </c>
      <c r="BW276" s="87" t="str">
        <f>$D$7</f>
        <v>Spain</v>
      </c>
      <c r="BX276" s="87" t="str">
        <f>$D$8</f>
        <v>Belgium</v>
      </c>
      <c r="BY276" s="87" t="str">
        <f>$D$9</f>
        <v>Monza</v>
      </c>
      <c r="BZ276" s="87" t="str">
        <f>$D$10</f>
        <v>Tuscany</v>
      </c>
      <c r="CA276" s="87" t="str">
        <f>$D$11</f>
        <v>Russia</v>
      </c>
      <c r="CB276" s="87" t="str">
        <f>$D$12</f>
        <v>Eifel</v>
      </c>
      <c r="CC276" s="87" t="str">
        <f>$D$13</f>
        <v>Portugal</v>
      </c>
      <c r="CD276" s="87" t="str">
        <f>$D$14</f>
        <v>Romagna</v>
      </c>
      <c r="CE276" s="87" t="str">
        <f>$D$15</f>
        <v>Turkey</v>
      </c>
      <c r="CF276" s="87" t="str">
        <f>$D$16</f>
        <v>Bahrain</v>
      </c>
      <c r="CG276" s="87" t="str">
        <f>$D$17</f>
        <v>Sakhir</v>
      </c>
      <c r="CH276" s="88" t="str">
        <f>$D$18</f>
        <v>Abu Dhabi</v>
      </c>
      <c r="CI276" s="181" t="s">
        <v>81</v>
      </c>
      <c r="CJ276" s="182"/>
      <c r="CK276" s="182"/>
      <c r="CL276" s="183"/>
      <c r="CM276" s="1" t="s">
        <v>65</v>
      </c>
      <c r="CN276" s="1" t="s">
        <v>66</v>
      </c>
      <c r="CO276" s="181" t="s">
        <v>83</v>
      </c>
      <c r="CP276" s="182"/>
      <c r="CQ276" s="182"/>
      <c r="CR276" s="184"/>
      <c r="CS276" s="1" t="s">
        <v>65</v>
      </c>
      <c r="CT276" s="1" t="s">
        <v>66</v>
      </c>
      <c r="CV276" s="181" t="s">
        <v>81</v>
      </c>
      <c r="CW276" s="182"/>
      <c r="CX276" s="182"/>
      <c r="CY276" s="183"/>
      <c r="CZ276" s="1" t="s">
        <v>65</v>
      </c>
      <c r="DA276" s="1" t="s">
        <v>66</v>
      </c>
      <c r="DB276" s="181" t="s">
        <v>83</v>
      </c>
      <c r="DC276" s="182"/>
      <c r="DD276" s="182"/>
      <c r="DE276" s="184"/>
      <c r="DF276" s="1" t="s">
        <v>65</v>
      </c>
      <c r="DG276" s="1" t="s">
        <v>66</v>
      </c>
    </row>
    <row r="277" spans="4:111" ht="16.149999999999999" thickBot="1" x14ac:dyDescent="0.55000000000000004">
      <c r="D277" s="157" t="s">
        <v>110</v>
      </c>
      <c r="E277" s="80" t="s">
        <v>56</v>
      </c>
      <c r="F277" s="66" t="s">
        <v>33</v>
      </c>
      <c r="G277" s="67" t="s">
        <v>33</v>
      </c>
      <c r="H277" s="67" t="s">
        <v>33</v>
      </c>
      <c r="I277" s="67" t="s">
        <v>33</v>
      </c>
      <c r="J277" s="67" t="s">
        <v>33</v>
      </c>
      <c r="K277" s="67" t="s">
        <v>33</v>
      </c>
      <c r="L277" s="67" t="str">
        <f>$G$277</f>
        <v>Perez</v>
      </c>
      <c r="M277" s="67" t="s">
        <v>20</v>
      </c>
      <c r="N277" s="67" t="s">
        <v>20</v>
      </c>
      <c r="O277" s="67" t="s">
        <v>20</v>
      </c>
      <c r="P277" s="67" t="s">
        <v>20</v>
      </c>
      <c r="Q277" s="67" t="s">
        <v>20</v>
      </c>
      <c r="R277" s="67" t="s">
        <v>20</v>
      </c>
      <c r="S277" s="67" t="s">
        <v>20</v>
      </c>
      <c r="T277" s="67" t="s">
        <v>20</v>
      </c>
      <c r="U277" s="67" t="s">
        <v>20</v>
      </c>
      <c r="V277" s="68" t="s">
        <v>20</v>
      </c>
      <c r="W277" s="25" t="str">
        <f>$A$2</f>
        <v>Mercedes</v>
      </c>
      <c r="X277" s="66">
        <f>COUNTIF(F277:V294, W277)</f>
        <v>16</v>
      </c>
      <c r="Y277" s="98" t="str">
        <f>$B$2</f>
        <v>Hamilton</v>
      </c>
      <c r="Z277" s="66">
        <f>COUNTIF(F277:V294, Y277)</f>
        <v>10</v>
      </c>
      <c r="AA277" s="66">
        <f>COUNTIF(F295:V296,Y277)</f>
        <v>0</v>
      </c>
      <c r="AB277" s="99">
        <f>COUNTIF(F297:V298,Y277)</f>
        <v>2</v>
      </c>
      <c r="AC277" s="25" t="str">
        <f>$A$2</f>
        <v>Mercedes</v>
      </c>
      <c r="AD277" s="66">
        <f>SUM((X277/X299)*100)</f>
        <v>94.117647058823522</v>
      </c>
      <c r="AE277" s="98" t="str">
        <f>$B$2</f>
        <v>Hamilton</v>
      </c>
      <c r="AF277" s="99">
        <f>SUM((Z277/Z299)*100)</f>
        <v>11.76470588235294</v>
      </c>
      <c r="AG277" s="99">
        <f>SUM((AA277/AA299)*100)</f>
        <v>0</v>
      </c>
      <c r="AH277" s="99">
        <f>SUM((AB277/AB299)*100)</f>
        <v>100</v>
      </c>
      <c r="AJ277" s="157" t="s">
        <v>110</v>
      </c>
      <c r="AK277" s="80" t="s">
        <v>56</v>
      </c>
      <c r="AL277" s="66" t="s">
        <v>25</v>
      </c>
      <c r="AM277" s="67" t="s">
        <v>25</v>
      </c>
      <c r="AN277" s="67" t="s">
        <v>25</v>
      </c>
      <c r="AO277" s="67" t="s">
        <v>35</v>
      </c>
      <c r="AP277" s="67" t="s">
        <v>35</v>
      </c>
      <c r="AQ277" s="67" t="s">
        <v>35</v>
      </c>
      <c r="AR277" s="67" t="s">
        <v>35</v>
      </c>
      <c r="AS277" s="67" t="s">
        <v>45</v>
      </c>
      <c r="AT277" s="67" t="s">
        <v>45</v>
      </c>
      <c r="AU277" s="67" t="s">
        <v>45</v>
      </c>
      <c r="AV277" s="67" t="s">
        <v>45</v>
      </c>
      <c r="AW277" s="67" t="s">
        <v>45</v>
      </c>
      <c r="AX277" s="67" t="s">
        <v>45</v>
      </c>
      <c r="AY277" s="67" t="s">
        <v>45</v>
      </c>
      <c r="AZ277" s="67" t="s">
        <v>45</v>
      </c>
      <c r="BA277" s="67" t="s">
        <v>23</v>
      </c>
      <c r="BB277" s="68" t="s">
        <v>18</v>
      </c>
      <c r="BC277" s="25" t="str">
        <f>$A$2</f>
        <v>Mercedes</v>
      </c>
      <c r="BD277" s="66">
        <f>COUNTIF(AL277:BB294, BC277)</f>
        <v>10</v>
      </c>
      <c r="BE277" s="98" t="str">
        <f>$B$2</f>
        <v>Hamilton</v>
      </c>
      <c r="BF277" s="66">
        <f>COUNTIF(AL277:BB294, BE277)</f>
        <v>10</v>
      </c>
      <c r="BG277" s="66">
        <f>COUNTIF(AL295:BB296,BE277)</f>
        <v>0</v>
      </c>
      <c r="BH277" s="99">
        <f>COUNTIF(AL297:BB298,BE277)</f>
        <v>2</v>
      </c>
      <c r="BI277" s="25" t="str">
        <f>$A$2</f>
        <v>Mercedes</v>
      </c>
      <c r="BJ277" s="66">
        <f>SUM((BD277/BD299)*100)</f>
        <v>58.82352941176471</v>
      </c>
      <c r="BK277" s="98" t="str">
        <f>$B$2</f>
        <v>Hamilton</v>
      </c>
      <c r="BL277" s="99">
        <f>SUM((BF277/BF299)*100)</f>
        <v>11.76470588235294</v>
      </c>
      <c r="BM277" s="99">
        <f>SUM((BG277/BG299)*100)</f>
        <v>0</v>
      </c>
      <c r="BN277" s="99">
        <f>SUM((BH277/BH299)*100)</f>
        <v>100</v>
      </c>
      <c r="BP277" s="157" t="s">
        <v>110</v>
      </c>
      <c r="BQ277" s="80" t="s">
        <v>56</v>
      </c>
      <c r="BR277" s="66" t="s">
        <v>15</v>
      </c>
      <c r="BS277" s="67" t="s">
        <v>15</v>
      </c>
      <c r="BT277" s="67" t="s">
        <v>15</v>
      </c>
      <c r="BU277" s="67" t="s">
        <v>15</v>
      </c>
      <c r="BV277" s="67" t="s">
        <v>15</v>
      </c>
      <c r="BW277" s="67" t="s">
        <v>15</v>
      </c>
      <c r="BX277" s="67" t="s">
        <v>15</v>
      </c>
      <c r="BY277" s="67" t="s">
        <v>23</v>
      </c>
      <c r="BZ277" s="67" t="s">
        <v>23</v>
      </c>
      <c r="CA277" s="67" t="s">
        <v>23</v>
      </c>
      <c r="CB277" s="67" t="s">
        <v>23</v>
      </c>
      <c r="CC277" s="67" t="s">
        <v>23</v>
      </c>
      <c r="CD277" s="67" t="s">
        <v>23</v>
      </c>
      <c r="CE277" s="67" t="s">
        <v>23</v>
      </c>
      <c r="CF277" s="67" t="s">
        <v>23</v>
      </c>
      <c r="CG277" s="67" t="s">
        <v>23</v>
      </c>
      <c r="CH277" s="67" t="s">
        <v>23</v>
      </c>
      <c r="CI277" s="25" t="str">
        <f>$A$2</f>
        <v>Mercedes</v>
      </c>
      <c r="CJ277" s="66">
        <f>COUNTIF(BR277:CH294, CI277)</f>
        <v>10</v>
      </c>
      <c r="CK277" s="98" t="str">
        <f>$B$2</f>
        <v>Hamilton</v>
      </c>
      <c r="CL277" s="66">
        <f>COUNTIF(BR277:CH294, CK277)</f>
        <v>15</v>
      </c>
      <c r="CM277" s="66">
        <f>COUNTIF(BR295:CH296,CK277)</f>
        <v>0</v>
      </c>
      <c r="CN277" s="99">
        <f>COUNTIF(BR297:CH298,CK277)</f>
        <v>2</v>
      </c>
      <c r="CO277" s="25" t="str">
        <f>$A$2</f>
        <v>Mercedes</v>
      </c>
      <c r="CP277" s="66">
        <f>SUM((CJ277/CJ299)*100)</f>
        <v>58.82352941176471</v>
      </c>
      <c r="CQ277" s="98" t="str">
        <f>$B$2</f>
        <v>Hamilton</v>
      </c>
      <c r="CR277" s="99">
        <f>SUM((CL277/CL299)*100)</f>
        <v>17.647058823529413</v>
      </c>
      <c r="CS277" s="99">
        <f>SUM((CM277/CM299)*100)</f>
        <v>0</v>
      </c>
      <c r="CT277" s="99">
        <f>SUM((CN277/CN299)*100)</f>
        <v>100</v>
      </c>
      <c r="CV277" s="25" t="str">
        <f>$A$2</f>
        <v>Mercedes</v>
      </c>
      <c r="CW277" s="99">
        <f>SUM(X277,BD277,CJ277)</f>
        <v>36</v>
      </c>
      <c r="CX277" s="98" t="str">
        <f>$B$2</f>
        <v>Hamilton</v>
      </c>
      <c r="CY277" s="99">
        <f t="shared" ref="CY277:CY296" si="1437">SUM(Z277,BF277,CL277)</f>
        <v>35</v>
      </c>
      <c r="CZ277" s="99">
        <f t="shared" ref="CZ277:CZ296" si="1438">SUM(AA277,BG277,CM277)</f>
        <v>0</v>
      </c>
      <c r="DA277" s="99">
        <f t="shared" ref="DA277:DA296" si="1439">SUM(AB277,BH277,CN277)</f>
        <v>6</v>
      </c>
      <c r="DB277" s="25" t="str">
        <f>$A$2</f>
        <v>Mercedes</v>
      </c>
      <c r="DC277" s="66">
        <f>SUM((CW277/CW299)*100)</f>
        <v>70.588235294117652</v>
      </c>
      <c r="DD277" s="98" t="str">
        <f>$B$2</f>
        <v>Hamilton</v>
      </c>
      <c r="DE277" s="99">
        <f>SUM((CY277/CY299)*100)</f>
        <v>13.725490196078432</v>
      </c>
      <c r="DF277" s="99">
        <f>SUM((CZ277/CZ299)*100)</f>
        <v>0</v>
      </c>
      <c r="DG277" s="99">
        <f>SUM((DA277/DA299)*100)</f>
        <v>100</v>
      </c>
    </row>
    <row r="278" spans="4:111" ht="16.149999999999999" thickBot="1" x14ac:dyDescent="0.55000000000000004">
      <c r="D278" s="156" t="s">
        <v>57</v>
      </c>
      <c r="E278" s="75" t="s">
        <v>58</v>
      </c>
      <c r="F278" s="70">
        <f>SUM(VLOOKUP($D$2,$D$2:$BL$18,MATCH(F277,$D$1:$BL$1,0),FALSE))</f>
        <v>22</v>
      </c>
      <c r="G278" s="76">
        <f>SUM(VLOOKUP($D$3,$D$2:$BL$18,MATCH(G277,$D$1:$BL$1,0),FALSE))</f>
        <v>23</v>
      </c>
      <c r="H278" s="76">
        <f>SUM(VLOOKUP($D$4,$D$2:$BL$18,MATCH(H277,$D$1:$BL$1,0),FALSE))</f>
        <v>11</v>
      </c>
      <c r="I278" s="76">
        <f>SUM(VLOOKUP($D$5,$D$2:$BL$18,MATCH(I277,$D$1:$BL$1,0),FALSE))</f>
        <v>-13</v>
      </c>
      <c r="J278" s="76">
        <f>SUM(VLOOKUP($D$6,$D$2:$BL$18,MATCH(J277,$D$1:$BL$1,0),FALSE))</f>
        <v>12</v>
      </c>
      <c r="K278" s="76">
        <f>SUM(VLOOKUP($D$7,$D$2:$BL$18,MATCH(K277,$D$1:$BL$1,0),FALSE))</f>
        <v>21</v>
      </c>
      <c r="L278" s="76">
        <f>SUM(VLOOKUP($D$8,$D$2:$BL$18,MATCH(L277,$D$1:$BL$1,0),FALSE))</f>
        <v>6</v>
      </c>
      <c r="M278" s="76">
        <f>SUM(VLOOKUP($D$9,$D$2:$BL$18,MATCH(M277,$D$1:$BL$1,0),FALSE))</f>
        <v>35</v>
      </c>
      <c r="N278" s="76">
        <f>SUM(VLOOKUP($D$10,$D$2:$BL$18,MATCH(N277,$D$1:$BL$1,0),FALSE))</f>
        <v>24</v>
      </c>
      <c r="O278" s="76">
        <f>SUM(VLOOKUP($D$11,$D$2:$BL$18,MATCH(O277,$D$1:$BL$1,0),FALSE))</f>
        <v>0</v>
      </c>
      <c r="P278" s="76">
        <f>SUM(VLOOKUP($D$12,$D$2:$BL$18,MATCH(P277,$D$1:$BL$1,0),FALSE))</f>
        <v>-7</v>
      </c>
      <c r="Q278" s="76">
        <f>SUM(VLOOKUP($D$13,$D$2:$BL$18,MATCH(Q277,$D$1:$BL$1,0),FALSE))</f>
        <v>-3</v>
      </c>
      <c r="R278" s="76">
        <f>SUM(VLOOKUP($D$14,$D$2:$BL$18,MATCH(R277,$D$1:$BL$1,0),FALSE))</f>
        <v>14</v>
      </c>
      <c r="S278" s="76">
        <f>SUM(VLOOKUP($D$15,$D$2:$BL$18,MATCH(S277,$D$1:$BL$1,0),FALSE))</f>
        <v>24</v>
      </c>
      <c r="T278" s="76">
        <f>SUM(VLOOKUP($D$16,$D$2:$BL$18,MATCH(T277,$D$1:$BL$1,0),FALSE))</f>
        <v>33</v>
      </c>
      <c r="U278" s="76">
        <f>SUM(VLOOKUP($D$17,$D$2:$BL$18,MATCH(U277,$D$1:$BL$1,0),FALSE))</f>
        <v>14</v>
      </c>
      <c r="V278" s="29">
        <f>SUM(VLOOKUP($D$18,$D$2:$BL$18,MATCH(V277,$D$1:$BL$1,0),FALSE))</f>
        <v>34</v>
      </c>
      <c r="W278" s="30"/>
      <c r="X278" s="72"/>
      <c r="Y278" s="100" t="str">
        <f>$B$3</f>
        <v>Bottas</v>
      </c>
      <c r="Z278" s="72">
        <f>COUNTIF(F277:V294, Y278)</f>
        <v>0</v>
      </c>
      <c r="AA278" s="72">
        <f>COUNTIF(F295:V296,Y278)</f>
        <v>0</v>
      </c>
      <c r="AB278" s="30">
        <f>COUNTIF(F297:V298,Y278)</f>
        <v>0</v>
      </c>
      <c r="AC278" s="30"/>
      <c r="AD278" s="72"/>
      <c r="AE278" s="100" t="str">
        <f>$B$3</f>
        <v>Bottas</v>
      </c>
      <c r="AF278" s="30">
        <f>SUM((Z278/Z299)*100)</f>
        <v>0</v>
      </c>
      <c r="AG278" s="30">
        <f>SUM((AA278/AA299)*100)</f>
        <v>0</v>
      </c>
      <c r="AH278" s="30">
        <f>SUM((AB278/AB299)*100)</f>
        <v>0</v>
      </c>
      <c r="AJ278" s="156" t="s">
        <v>57</v>
      </c>
      <c r="AK278" s="75" t="s">
        <v>58</v>
      </c>
      <c r="AL278" s="70">
        <f>SUM(VLOOKUP($D$2,$D$2:$BL$18,MATCH(AL277,$D$1:$BL$1,0),FALSE))</f>
        <v>20</v>
      </c>
      <c r="AM278" s="76">
        <f>SUM(VLOOKUP($D$3,$D$2:$BL$18,MATCH(AM277,$D$1:$BL$1,0),FALSE))</f>
        <v>-4</v>
      </c>
      <c r="AN278" s="76">
        <f>SUM(VLOOKUP($D$4,$D$2:$BL$18,MATCH(AN277,$D$1:$BL$1,0),FALSE))</f>
        <v>3</v>
      </c>
      <c r="AO278" s="76">
        <f>SUM(VLOOKUP($D$5,$D$2:$BL$18,MATCH(AO277,$D$1:$BL$1,0),FALSE))</f>
        <v>10</v>
      </c>
      <c r="AP278" s="76">
        <f>SUM(VLOOKUP($D$6,$D$2:$BL$18,MATCH(AP277,$D$1:$BL$1,0),FALSE))</f>
        <v>20</v>
      </c>
      <c r="AQ278" s="76">
        <f>SUM(VLOOKUP($D$7,$D$2:$BL$18,MATCH(AQ277,$D$1:$BL$1,0),FALSE))</f>
        <v>37</v>
      </c>
      <c r="AR278" s="76">
        <f>SUM(VLOOKUP($D$8,$D$2:$BL$18,MATCH(AR277,$D$1:$BL$1,0),FALSE))</f>
        <v>16</v>
      </c>
      <c r="AS278" s="76">
        <f>SUM(VLOOKUP($D$9,$D$2:$BL$18,MATCH(AS277,$D$1:$BL$1,0),FALSE))</f>
        <v>-11</v>
      </c>
      <c r="AT278" s="76">
        <f>SUM(VLOOKUP($D$10,$D$2:$BL$18,MATCH(AT277,$D$1:$BL$1,0),FALSE))</f>
        <v>-14</v>
      </c>
      <c r="AU278" s="76">
        <f>SUM(VLOOKUP($D$11,$D$2:$BL$18,MATCH(AU277,$D$1:$BL$1,0),FALSE))</f>
        <v>15</v>
      </c>
      <c r="AV278" s="76">
        <f>SUM(VLOOKUP($D$12,$D$2:$BL$18,MATCH(AV277,$D$1:$BL$1,0),FALSE))</f>
        <v>9</v>
      </c>
      <c r="AW278" s="76">
        <f>SUM(VLOOKUP($D$13,$D$2:$BL$18,MATCH(AW277,$D$1:$BL$1,0),FALSE))</f>
        <v>11</v>
      </c>
      <c r="AX278" s="76">
        <f>SUM(VLOOKUP($D$14,$D$2:$BL$18,MATCH(AX277,$D$1:$BL$1,0),FALSE))</f>
        <v>-14</v>
      </c>
      <c r="AY278" s="76">
        <f>SUM(VLOOKUP($D$15,$D$2:$BL$18,MATCH(AY277,$D$1:$BL$1,0),FALSE))</f>
        <v>3</v>
      </c>
      <c r="AZ278" s="76">
        <f>SUM(VLOOKUP($D$16,$D$2:$BL$18,MATCH(AZ277,$D$1:$BL$1,0),FALSE))</f>
        <v>9</v>
      </c>
      <c r="BA278" s="76">
        <f>SUM(VLOOKUP($D$17,$D$2:$BL$18,MATCH(BA277,$D$1:$BL$1,0),FALSE))</f>
        <v>39</v>
      </c>
      <c r="BB278" s="29">
        <f>SUM(VLOOKUP($D$18,$D$2:$BL$18,MATCH(BB277,$D$1:$BL$1,0),FALSE))</f>
        <v>17</v>
      </c>
      <c r="BC278" s="30"/>
      <c r="BD278" s="72"/>
      <c r="BE278" s="100" t="str">
        <f>$B$3</f>
        <v>Bottas</v>
      </c>
      <c r="BF278" s="72">
        <f>COUNTIF(AL277:BB294, BE278)</f>
        <v>0</v>
      </c>
      <c r="BG278" s="72">
        <f>COUNTIF(AL295:BB296,BE278)</f>
        <v>0</v>
      </c>
      <c r="BH278" s="30">
        <f>COUNTIF(AL297:BB298,BE278)</f>
        <v>0</v>
      </c>
      <c r="BI278" s="30"/>
      <c r="BJ278" s="72"/>
      <c r="BK278" s="100" t="str">
        <f>$B$3</f>
        <v>Bottas</v>
      </c>
      <c r="BL278" s="30">
        <f>SUM((BF278/BF299)*100)</f>
        <v>0</v>
      </c>
      <c r="BM278" s="30">
        <f>SUM((BG278/BG299)*100)</f>
        <v>0</v>
      </c>
      <c r="BN278" s="30">
        <f>SUM((BH278/BH299)*100)</f>
        <v>0</v>
      </c>
      <c r="BP278" s="156" t="s">
        <v>57</v>
      </c>
      <c r="BQ278" s="75" t="s">
        <v>58</v>
      </c>
      <c r="BR278" s="70">
        <f>SUM(VLOOKUP($D$2,$D$2:$BL$18,MATCH(BR277,$D$1:$BL$1,0),FALSE))</f>
        <v>3</v>
      </c>
      <c r="BS278" s="76">
        <f>SUM(VLOOKUP($D$3,$D$2:$BL$18,MATCH(BS277,$D$1:$BL$1,0),FALSE))</f>
        <v>24</v>
      </c>
      <c r="BT278" s="76">
        <f>SUM(VLOOKUP($D$4,$D$2:$BL$18,MATCH(BT277,$D$1:$BL$1,0),FALSE))</f>
        <v>23</v>
      </c>
      <c r="BU278" s="76">
        <f>SUM(VLOOKUP($D$5,$D$2:$BL$18,MATCH(BU277,$D$1:$BL$1,0),FALSE))</f>
        <v>15</v>
      </c>
      <c r="BV278" s="76">
        <f>SUM(VLOOKUP($D$6,$D$2:$BL$18,MATCH(BV277,$D$1:$BL$1,0),FALSE))</f>
        <v>24</v>
      </c>
      <c r="BW278" s="76">
        <f>SUM(VLOOKUP($D$7,$D$2:$BL$18,MATCH(BW277,$D$1:$BL$1,0),FALSE))</f>
        <v>19</v>
      </c>
      <c r="BX278" s="76">
        <f>SUM(VLOOKUP($D$8,$D$2:$BL$18,MATCH(BX277,$D$1:$BL$1,0),FALSE))</f>
        <v>16</v>
      </c>
      <c r="BY278" s="76">
        <f>SUM(VLOOKUP($D$9,$D$2:$BL$18,MATCH(BY277,$D$1:$BL$1,0),FALSE))</f>
        <v>23</v>
      </c>
      <c r="BZ278" s="76">
        <f>SUM(VLOOKUP($D$10,$D$2:$BL$18,MATCH(BZ277,$D$1:$BL$1,0),FALSE))</f>
        <v>32</v>
      </c>
      <c r="CA278" s="76">
        <f>SUM(VLOOKUP($D$11,$D$2:$BL$18,MATCH(CA277,$D$1:$BL$1,0),FALSE))</f>
        <v>25</v>
      </c>
      <c r="CB278" s="76">
        <f>SUM(VLOOKUP($D$12,$D$2:$BL$18,MATCH(CB277,$D$1:$BL$1,0),FALSE))</f>
        <v>50</v>
      </c>
      <c r="CC278" s="76">
        <f>SUM(VLOOKUP($D$13,$D$2:$BL$18,MATCH(CC277,$D$1:$BL$1,0),FALSE))</f>
        <v>11</v>
      </c>
      <c r="CD278" s="76">
        <f>SUM(VLOOKUP($D$14,$D$2:$BL$18,MATCH(CD277,$D$1:$BL$1,0),FALSE))</f>
        <v>34</v>
      </c>
      <c r="CE278" s="76">
        <f>SUM(VLOOKUP($D$15,$D$2:$BL$18,MATCH(CE277,$D$1:$BL$1,0),FALSE))</f>
        <v>6</v>
      </c>
      <c r="CF278" s="76">
        <f>SUM(VLOOKUP($D$16,$D$2:$BL$18,MATCH(CF277,$D$1:$BL$1,0),FALSE))</f>
        <v>18</v>
      </c>
      <c r="CG278" s="76">
        <f>SUM(VLOOKUP($D$17,$D$2:$BL$18,MATCH(CG277,$D$1:$BL$1,0),FALSE))</f>
        <v>39</v>
      </c>
      <c r="CH278" s="29">
        <f>SUM(VLOOKUP($D$18,$D$2:$BL$18,MATCH(CH277,$D$1:$BL$1,0),FALSE))</f>
        <v>25</v>
      </c>
      <c r="CI278" s="30"/>
      <c r="CJ278" s="72"/>
      <c r="CK278" s="100" t="str">
        <f>$B$3</f>
        <v>Bottas</v>
      </c>
      <c r="CL278" s="72">
        <f>COUNTIF(BR277:CH294, CK278)</f>
        <v>0</v>
      </c>
      <c r="CM278" s="72">
        <f>COUNTIF(BR295:CH296,CK278)</f>
        <v>0</v>
      </c>
      <c r="CN278" s="30">
        <f>COUNTIF(BR297:CH298,CK278)</f>
        <v>0</v>
      </c>
      <c r="CO278" s="30"/>
      <c r="CP278" s="72"/>
      <c r="CQ278" s="100" t="str">
        <f>$B$3</f>
        <v>Bottas</v>
      </c>
      <c r="CR278" s="30">
        <f>SUM((CL278/CL299)*100)</f>
        <v>0</v>
      </c>
      <c r="CS278" s="30">
        <f>SUM((CM278/CM299)*100)</f>
        <v>0</v>
      </c>
      <c r="CT278" s="30">
        <f>SUM((CN278/CN299)*100)</f>
        <v>0</v>
      </c>
      <c r="CV278" s="30"/>
      <c r="CW278" s="30"/>
      <c r="CX278" s="100" t="str">
        <f>$B$3</f>
        <v>Bottas</v>
      </c>
      <c r="CY278" s="30">
        <f t="shared" si="1437"/>
        <v>0</v>
      </c>
      <c r="CZ278" s="30">
        <f t="shared" si="1438"/>
        <v>0</v>
      </c>
      <c r="DA278" s="30">
        <f t="shared" si="1439"/>
        <v>0</v>
      </c>
      <c r="DB278" s="30"/>
      <c r="DC278" s="72"/>
      <c r="DD278" s="100" t="str">
        <f>$B$3</f>
        <v>Bottas</v>
      </c>
      <c r="DE278" s="30">
        <f>SUM((CY278/CY299)*100)</f>
        <v>0</v>
      </c>
      <c r="DF278" s="30">
        <f>SUM((CZ278/CZ299)*100)</f>
        <v>0</v>
      </c>
      <c r="DG278" s="30">
        <f>SUM((DA278/DA299)*100)</f>
        <v>0</v>
      </c>
    </row>
    <row r="279" spans="4:111" ht="16.149999999999999" thickBot="1" x14ac:dyDescent="0.55000000000000004">
      <c r="D279" s="158" t="s">
        <v>111</v>
      </c>
      <c r="E279" s="91" t="s">
        <v>1</v>
      </c>
      <c r="F279" s="72">
        <f>SUM(VLOOKUP($D$2,$BM$2:$CQ$18,MATCH(F277,$BM$1:$CQ$1,0),FALSE))</f>
        <v>9.3000000000000007</v>
      </c>
      <c r="G279" s="73">
        <f>SUM(VLOOKUP($D$3,$BM$2:$CQ$18,MATCH(G277,$BM$1:$CQ$1,0),FALSE))</f>
        <v>9.6</v>
      </c>
      <c r="H279" s="73">
        <f>SUM(VLOOKUP($D$4,$BM$2:$CQ$18,MATCH(H277,$BM$1:$CQ$1,0),FALSE))</f>
        <v>9.8000000000000007</v>
      </c>
      <c r="I279" s="73">
        <f>SUM(VLOOKUP($D$5,$BM$2:$CQ$18,MATCH(I277,$BM$1:$CQ$1,0),FALSE))</f>
        <v>9.8000000000000007</v>
      </c>
      <c r="J279" s="73">
        <f>SUM(VLOOKUP($D$6,$BM$2:$CQ$18,MATCH(J277,$BM$1:$CQ$1,0),FALSE))</f>
        <v>9.8000000000000007</v>
      </c>
      <c r="K279" s="73">
        <f>SUM(VLOOKUP($D$7,$BM$2:$CQ$18,MATCH(K277,$BM$1:$CQ$1,0),FALSE))</f>
        <v>9.9</v>
      </c>
      <c r="L279" s="73">
        <f>SUM(VLOOKUP($D$8,$BM$2:$CQ$18,MATCH(L277,$BM$1:$CQ$1,0),FALSE))</f>
        <v>9.9</v>
      </c>
      <c r="M279" s="73">
        <f>SUM(VLOOKUP($D$9,$BM$2:$CQ$18,MATCH(M277,$BM$1:$CQ$1,0),FALSE))</f>
        <v>13</v>
      </c>
      <c r="N279" s="73">
        <f>SUM(VLOOKUP($D$10,$BM$2:$CQ$18,MATCH(N277,$BM$1:$CQ$1,0),FALSE))</f>
        <v>13</v>
      </c>
      <c r="O279" s="73">
        <f>SUM(VLOOKUP($D$11,$BM$2:$CQ$18,MATCH(O277,$BM$1:$CQ$1,0),FALSE))</f>
        <v>13</v>
      </c>
      <c r="P279" s="73">
        <f>SUM(VLOOKUP($D$12,$BM$2:$CQ$18,MATCH(P277,$BM$1:$CQ$1,0),FALSE))</f>
        <v>13</v>
      </c>
      <c r="Q279" s="73">
        <f>SUM(VLOOKUP($D$13,$BM$2:$CQ$18,MATCH(Q277,$BM$1:$CQ$1,0),FALSE))</f>
        <v>13</v>
      </c>
      <c r="R279" s="73">
        <f>SUM(VLOOKUP($D$14,$BM$2:$CQ$18,MATCH(R277,$BM$1:$CQ$1,0),FALSE))</f>
        <v>12.9</v>
      </c>
      <c r="S279" s="73">
        <f>SUM(VLOOKUP($D$15,$BM$2:$CQ$18,MATCH(S277,$BM$1:$CQ$1,0),FALSE))</f>
        <v>12.8</v>
      </c>
      <c r="T279" s="73">
        <f>SUM(VLOOKUP($D$16,$BM$2:$CQ$18,MATCH(T277,$BM$1:$CQ$1,0),FALSE))</f>
        <v>12.8</v>
      </c>
      <c r="U279" s="73">
        <f>SUM(VLOOKUP($D$17,$BM$2:$CQ$18,MATCH(U277,$BM$1:$CQ$1,0),FALSE))</f>
        <v>12.8</v>
      </c>
      <c r="V279" s="63">
        <f>SUM(VLOOKUP($D$18,$BM$2:$CQ$18,MATCH(V277,$BM$1:$CQ$1,0),FALSE))</f>
        <v>12.8</v>
      </c>
      <c r="W279" s="34" t="str">
        <f>$A$4</f>
        <v>Ferrari</v>
      </c>
      <c r="X279" s="66">
        <f>COUNTIF(F277:V294, W279)</f>
        <v>1</v>
      </c>
      <c r="Y279" s="34" t="str">
        <f>$B$4</f>
        <v>Vettel</v>
      </c>
      <c r="Z279" s="99">
        <f>COUNTIF(F277:V294, Y279)</f>
        <v>0</v>
      </c>
      <c r="AA279" s="99">
        <f>COUNTIF(F295:V296,Y279)</f>
        <v>0</v>
      </c>
      <c r="AB279" s="99">
        <f>COUNTIF(F297:V298,Y279)</f>
        <v>0</v>
      </c>
      <c r="AC279" s="34" t="str">
        <f>$A$4</f>
        <v>Ferrari</v>
      </c>
      <c r="AD279" s="66">
        <f>SUM((X279/X299)*100)</f>
        <v>5.8823529411764701</v>
      </c>
      <c r="AE279" s="34" t="str">
        <f>$B$4</f>
        <v>Vettel</v>
      </c>
      <c r="AF279" s="99">
        <f>SUM((Z279/Z299)*100)</f>
        <v>0</v>
      </c>
      <c r="AG279" s="99">
        <f>SUM((AA279/AA299)*100)</f>
        <v>0</v>
      </c>
      <c r="AH279" s="99">
        <f>SUM((AB279/AB299)*100)</f>
        <v>0</v>
      </c>
      <c r="AJ279" s="158" t="s">
        <v>112</v>
      </c>
      <c r="AK279" s="91" t="s">
        <v>1</v>
      </c>
      <c r="AL279" s="72">
        <f>SUM(VLOOKUP($D$2,$BM$2:$CQ$18,MATCH(AL277,$BM$1:$CQ$1,0),FALSE))</f>
        <v>12.5</v>
      </c>
      <c r="AM279" s="73">
        <f>SUM(VLOOKUP($D$3,$BM$2:$CQ$18,MATCH(AM277,$BM$1:$CQ$1,0),FALSE))</f>
        <v>0</v>
      </c>
      <c r="AN279" s="73">
        <f>SUM(VLOOKUP($D$4,$BM$2:$CQ$18,MATCH(AN277,$BM$1:$CQ$1,0),FALSE))</f>
        <v>0</v>
      </c>
      <c r="AO279" s="73">
        <f>SUM(VLOOKUP($D$5,$BM$2:$CQ$18,MATCH(AO277,$BM$1:$CQ$1,0),FALSE))</f>
        <v>0</v>
      </c>
      <c r="AP279" s="73">
        <f>SUM(VLOOKUP($D$6,$BM$2:$CQ$18,MATCH(AP277,$BM$1:$CQ$1,0),FALSE))</f>
        <v>10.4</v>
      </c>
      <c r="AQ279" s="73">
        <f>SUM(VLOOKUP($D$7,$BM$2:$CQ$18,MATCH(AQ277,$BM$1:$CQ$1,0),FALSE))</f>
        <v>10.4</v>
      </c>
      <c r="AR279" s="73">
        <f>SUM(VLOOKUP($D$8,$BM$2:$CQ$18,MATCH(AR277,$BM$1:$CQ$1,0),FALSE))</f>
        <v>10.6</v>
      </c>
      <c r="AS279" s="73">
        <f>SUM(VLOOKUP($D$9,$BM$2:$CQ$18,MATCH(AS277,$BM$1:$CQ$1,0),FALSE))</f>
        <v>7.7</v>
      </c>
      <c r="AT279" s="73">
        <f>SUM(VLOOKUP($D$10,$BM$2:$CQ$18,MATCH(AT277,$BM$1:$CQ$1,0),FALSE))</f>
        <v>7.6</v>
      </c>
      <c r="AU279" s="73">
        <f>SUM(VLOOKUP($D$11,$BM$2:$CQ$18,MATCH(AU277,$BM$1:$CQ$1,0),FALSE))</f>
        <v>7.6</v>
      </c>
      <c r="AV279" s="73">
        <f>SUM(VLOOKUP($D$12,$BM$2:$CQ$18,MATCH(AV277,$BM$1:$CQ$1,0),FALSE))</f>
        <v>7.6</v>
      </c>
      <c r="AW279" s="73">
        <f>SUM(VLOOKUP($D$13,$BM$2:$CQ$18,MATCH(AW277,$BM$1:$CQ$1,0),FALSE))</f>
        <v>7.6</v>
      </c>
      <c r="AX279" s="73">
        <f>SUM(VLOOKUP($D$14,$BM$2:$CQ$18,MATCH(AX277,$BM$1:$CQ$1,0),FALSE))</f>
        <v>7.6</v>
      </c>
      <c r="AY279" s="73">
        <f>SUM(VLOOKUP($D$15,$BM$2:$CQ$18,MATCH(AY277,$BM$1:$CQ$1,0),FALSE))</f>
        <v>7.5</v>
      </c>
      <c r="AZ279" s="73">
        <f>SUM(VLOOKUP($D$16,$BM$2:$CQ$18,MATCH(AZ277,$BM$1:$CQ$1,0),FALSE))</f>
        <v>7.5</v>
      </c>
      <c r="BA279" s="73">
        <f>SUM(VLOOKUP($D$17,$BM$2:$CQ$18,MATCH(BA277,$BM$1:$CQ$1,0),FALSE))</f>
        <v>14.5</v>
      </c>
      <c r="BB279" s="63">
        <f>SUM(VLOOKUP($D$18,$BM$2:$CQ$18,MATCH(BB277,$BM$1:$CQ$1,0),FALSE))</f>
        <v>15.2</v>
      </c>
      <c r="BC279" s="34" t="str">
        <f>$A$4</f>
        <v>Ferrari</v>
      </c>
      <c r="BD279" s="66">
        <f>COUNTIF(AL277:BB294, BC279)</f>
        <v>1</v>
      </c>
      <c r="BE279" s="34" t="str">
        <f>$B$4</f>
        <v>Vettel</v>
      </c>
      <c r="BF279" s="99">
        <f>COUNTIF(AL277:BB294, BE279)</f>
        <v>0</v>
      </c>
      <c r="BG279" s="99">
        <f>COUNTIF(AL295:BB296,BE279)</f>
        <v>0</v>
      </c>
      <c r="BH279" s="99">
        <f>COUNTIF(AL297:BB298,BE279)</f>
        <v>0</v>
      </c>
      <c r="BI279" s="34" t="str">
        <f>$A$4</f>
        <v>Ferrari</v>
      </c>
      <c r="BJ279" s="66">
        <f>SUM((BD279/BD299)*100)</f>
        <v>5.8823529411764701</v>
      </c>
      <c r="BK279" s="34" t="str">
        <f>$B$4</f>
        <v>Vettel</v>
      </c>
      <c r="BL279" s="99">
        <f>SUM((BF279/BF299)*100)</f>
        <v>0</v>
      </c>
      <c r="BM279" s="99">
        <f>SUM((BG279/BG299)*100)</f>
        <v>0</v>
      </c>
      <c r="BN279" s="99">
        <f>SUM((BH279/BH299)*100)</f>
        <v>0</v>
      </c>
      <c r="BP279" s="158" t="s">
        <v>113</v>
      </c>
      <c r="BQ279" s="91" t="s">
        <v>1</v>
      </c>
      <c r="BR279" s="72">
        <f>SUM(VLOOKUP($D$2,$BM$2:$CQ$18,MATCH(BR277,$BM$1:$CQ$1,0),FALSE))</f>
        <v>20.3</v>
      </c>
      <c r="BS279" s="73">
        <f>SUM(VLOOKUP($D$3,$BM$2:$CQ$18,MATCH(BS277,$BM$1:$CQ$1,0),FALSE))</f>
        <v>0</v>
      </c>
      <c r="BT279" s="73">
        <f>SUM(VLOOKUP($D$4,$BM$2:$CQ$18,MATCH(BT277,$BM$1:$CQ$1,0),FALSE))</f>
        <v>0</v>
      </c>
      <c r="BU279" s="73">
        <f>SUM(VLOOKUP($D$5,$BM$2:$CQ$18,MATCH(BU277,$BM$1:$CQ$1,0),FALSE))</f>
        <v>0</v>
      </c>
      <c r="BV279" s="73">
        <f>SUM(VLOOKUP($D$6,$BM$2:$CQ$18,MATCH(BV277,$BM$1:$CQ$1,0),FALSE))</f>
        <v>20.8</v>
      </c>
      <c r="BW279" s="73">
        <f>SUM(VLOOKUP($D$7,$BM$2:$CQ$18,MATCH(BW277,$BM$1:$CQ$1,0),FALSE))</f>
        <v>20.7</v>
      </c>
      <c r="BX279" s="73">
        <f>SUM(VLOOKUP($D$8,$BM$2:$CQ$18,MATCH(BX277,$BM$1:$CQ$1,0),FALSE))</f>
        <v>20.7</v>
      </c>
      <c r="BY279" s="73">
        <f>SUM(VLOOKUP($D$9,$BM$2:$CQ$18,MATCH(BY277,$BM$1:$CQ$1,0),FALSE))</f>
        <v>13.8</v>
      </c>
      <c r="BZ279" s="73">
        <f>SUM(VLOOKUP($D$10,$BM$2:$CQ$18,MATCH(BZ277,$BM$1:$CQ$1,0),FALSE))</f>
        <v>14</v>
      </c>
      <c r="CA279" s="73">
        <f>SUM(VLOOKUP($D$11,$BM$2:$CQ$18,MATCH(CA277,$BM$1:$CQ$1,0),FALSE))</f>
        <v>14</v>
      </c>
      <c r="CB279" s="73">
        <f>SUM(VLOOKUP($D$12,$BM$2:$CQ$18,MATCH(CB277,$BM$1:$CQ$1,0),FALSE))</f>
        <v>14.2</v>
      </c>
      <c r="CC279" s="73">
        <f>SUM(VLOOKUP($D$13,$BM$2:$CQ$18,MATCH(CC277,$BM$1:$CQ$1,0),FALSE))</f>
        <v>14.3</v>
      </c>
      <c r="CD279" s="73">
        <f>SUM(VLOOKUP($D$14,$BM$2:$CQ$18,MATCH(CD277,$BM$1:$CQ$1,0),FALSE))</f>
        <v>14.4</v>
      </c>
      <c r="CE279" s="73">
        <f>SUM(VLOOKUP($D$15,$BM$2:$CQ$18,MATCH(CE277,$BM$1:$CQ$1,0),FALSE))</f>
        <v>14.5</v>
      </c>
      <c r="CF279" s="73">
        <f>SUM(VLOOKUP($D$16,$BM$2:$CQ$18,MATCH(CF277,$BM$1:$CQ$1,0),FALSE))</f>
        <v>14.5</v>
      </c>
      <c r="CG279" s="73">
        <f>SUM(VLOOKUP($D$17,$BM$2:$CQ$18,MATCH(CG277,$BM$1:$CQ$1,0),FALSE))</f>
        <v>14.5</v>
      </c>
      <c r="CH279" s="63">
        <f>SUM(VLOOKUP($D$18,$BM$2:$CQ$18,MATCH(CH277,$BM$1:$CQ$1,0),FALSE))</f>
        <v>14.6</v>
      </c>
      <c r="CI279" s="34" t="str">
        <f>$A$4</f>
        <v>Ferrari</v>
      </c>
      <c r="CJ279" s="66">
        <f>COUNTIF(BR277:CH294, CI279)</f>
        <v>0</v>
      </c>
      <c r="CK279" s="34" t="str">
        <f>$B$4</f>
        <v>Vettel</v>
      </c>
      <c r="CL279" s="99">
        <f>COUNTIF(BR277:CH294, CK279)</f>
        <v>1</v>
      </c>
      <c r="CM279" s="99">
        <f>COUNTIF(BR295:CH296,CK279)</f>
        <v>0</v>
      </c>
      <c r="CN279" s="99">
        <f>COUNTIF(BR297:CH298,CK279)</f>
        <v>0</v>
      </c>
      <c r="CO279" s="34" t="str">
        <f>$A$4</f>
        <v>Ferrari</v>
      </c>
      <c r="CP279" s="66">
        <f>SUM((CJ279/CJ299)*100)</f>
        <v>0</v>
      </c>
      <c r="CQ279" s="34" t="str">
        <f>$B$4</f>
        <v>Vettel</v>
      </c>
      <c r="CR279" s="99">
        <f>SUM((CL279/CL299)*100)</f>
        <v>1.1764705882352942</v>
      </c>
      <c r="CS279" s="99">
        <f>SUM((CM279/CM299)*100)</f>
        <v>0</v>
      </c>
      <c r="CT279" s="99">
        <f>SUM((CN279/CN299)*100)</f>
        <v>0</v>
      </c>
      <c r="CV279" s="34" t="str">
        <f>$A$4</f>
        <v>Ferrari</v>
      </c>
      <c r="CW279" s="99">
        <f>SUM(X279,BD279,CJ279)</f>
        <v>2</v>
      </c>
      <c r="CX279" s="34" t="str">
        <f>$B$4</f>
        <v>Vettel</v>
      </c>
      <c r="CY279" s="99">
        <f t="shared" si="1437"/>
        <v>1</v>
      </c>
      <c r="CZ279" s="99">
        <f t="shared" si="1438"/>
        <v>0</v>
      </c>
      <c r="DA279" s="99">
        <f t="shared" si="1439"/>
        <v>0</v>
      </c>
      <c r="DB279" s="34" t="str">
        <f>$A$4</f>
        <v>Ferrari</v>
      </c>
      <c r="DC279" s="66">
        <f>SUM((CW279/CW299)*100)</f>
        <v>3.9215686274509802</v>
      </c>
      <c r="DD279" s="34" t="str">
        <f>$B$4</f>
        <v>Vettel</v>
      </c>
      <c r="DE279" s="99">
        <f>SUM((CY279/CY299)*100)</f>
        <v>0.39215686274509803</v>
      </c>
      <c r="DF279" s="99">
        <f>SUM((CZ279/CZ299)*100)</f>
        <v>0</v>
      </c>
      <c r="DG279" s="99">
        <f>SUM((DA279/DA299)*100)</f>
        <v>0</v>
      </c>
    </row>
    <row r="280" spans="4:111" ht="16.149999999999999" thickBot="1" x14ac:dyDescent="0.55000000000000004">
      <c r="D280" s="159"/>
      <c r="E280" s="74" t="s">
        <v>60</v>
      </c>
      <c r="F280" s="66" t="s">
        <v>18</v>
      </c>
      <c r="G280" s="67" t="s">
        <v>18</v>
      </c>
      <c r="H280" s="67" t="s">
        <v>18</v>
      </c>
      <c r="I280" s="67" t="s">
        <v>18</v>
      </c>
      <c r="J280" s="67" t="s">
        <v>18</v>
      </c>
      <c r="K280" s="67" t="s">
        <v>18</v>
      </c>
      <c r="L280" s="67" t="s">
        <v>18</v>
      </c>
      <c r="M280" s="67" t="s">
        <v>48</v>
      </c>
      <c r="N280" s="67" t="s">
        <v>48</v>
      </c>
      <c r="O280" s="67" t="s">
        <v>48</v>
      </c>
      <c r="P280" s="67" t="s">
        <v>48</v>
      </c>
      <c r="Q280" s="67" t="s">
        <v>48</v>
      </c>
      <c r="R280" s="67" t="s">
        <v>48</v>
      </c>
      <c r="S280" s="67" t="s">
        <v>48</v>
      </c>
      <c r="T280" s="67" t="s">
        <v>48</v>
      </c>
      <c r="U280" s="67" t="s">
        <v>48</v>
      </c>
      <c r="V280" s="68" t="s">
        <v>48</v>
      </c>
      <c r="W280" s="30"/>
      <c r="X280" s="72"/>
      <c r="Y280" s="35" t="str">
        <f>$B$5</f>
        <v>Leclerc</v>
      </c>
      <c r="Z280" s="30">
        <f>COUNTIF(F277:V294, Y280)</f>
        <v>3</v>
      </c>
      <c r="AA280" s="30">
        <f>COUNTIF(F295:V296,Y280)</f>
        <v>0</v>
      </c>
      <c r="AB280" s="30">
        <f>COUNTIF(F297:$V298,Y280)</f>
        <v>0</v>
      </c>
      <c r="AC280" s="30"/>
      <c r="AD280" s="72"/>
      <c r="AE280" s="35" t="str">
        <f>$B$5</f>
        <v>Leclerc</v>
      </c>
      <c r="AF280" s="30">
        <f>SUM((Z280/Z299)*100)</f>
        <v>3.5294117647058822</v>
      </c>
      <c r="AG280" s="30">
        <f>SUM((AA280/AA299)*100)</f>
        <v>0</v>
      </c>
      <c r="AH280" s="30">
        <f>SUM((AB280/AB299)*100)</f>
        <v>0</v>
      </c>
      <c r="AJ280" s="159"/>
      <c r="AK280" s="74" t="s">
        <v>60</v>
      </c>
      <c r="AL280" s="66" t="s">
        <v>33</v>
      </c>
      <c r="AM280" s="67" t="s">
        <v>33</v>
      </c>
      <c r="AN280" s="67" t="s">
        <v>33</v>
      </c>
      <c r="AO280" s="67" t="s">
        <v>33</v>
      </c>
      <c r="AP280" s="67" t="s">
        <v>33</v>
      </c>
      <c r="AQ280" s="67" t="s">
        <v>33</v>
      </c>
      <c r="AR280" s="67" t="s">
        <v>33</v>
      </c>
      <c r="AS280" s="67" t="s">
        <v>23</v>
      </c>
      <c r="AT280" s="67" t="s">
        <v>23</v>
      </c>
      <c r="AU280" s="67" t="s">
        <v>23</v>
      </c>
      <c r="AV280" s="67" t="s">
        <v>23</v>
      </c>
      <c r="AW280" s="67" t="s">
        <v>23</v>
      </c>
      <c r="AX280" s="67" t="s">
        <v>23</v>
      </c>
      <c r="AY280" s="67" t="s">
        <v>23</v>
      </c>
      <c r="AZ280" s="67" t="s">
        <v>23</v>
      </c>
      <c r="BA280" s="67" t="s">
        <v>30</v>
      </c>
      <c r="BB280" s="68" t="s">
        <v>30</v>
      </c>
      <c r="BC280" s="30"/>
      <c r="BD280" s="72"/>
      <c r="BE280" s="35" t="str">
        <f>$B$5</f>
        <v>Leclerc</v>
      </c>
      <c r="BF280" s="30">
        <f>COUNTIF(AL277:BB294, BE280)</f>
        <v>0</v>
      </c>
      <c r="BG280" s="30">
        <f>COUNTIF(AL295:BB296,BE280)</f>
        <v>0</v>
      </c>
      <c r="BH280" s="30">
        <f>COUNTIF($V297:AL298,BE280)</f>
        <v>0</v>
      </c>
      <c r="BI280" s="30"/>
      <c r="BJ280" s="72"/>
      <c r="BK280" s="35" t="str">
        <f>$B$5</f>
        <v>Leclerc</v>
      </c>
      <c r="BL280" s="30">
        <f>SUM((BF280/BF299)*100)</f>
        <v>0</v>
      </c>
      <c r="BM280" s="30">
        <f>SUM((BG280/BG299)*100)</f>
        <v>0</v>
      </c>
      <c r="BN280" s="30">
        <f>SUM((BH280/BH299)*100)</f>
        <v>0</v>
      </c>
      <c r="BP280" s="159"/>
      <c r="BQ280" s="74" t="s">
        <v>60</v>
      </c>
      <c r="BR280" s="66" t="s">
        <v>10</v>
      </c>
      <c r="BS280" s="67" t="s">
        <v>10</v>
      </c>
      <c r="BT280" s="67" t="s">
        <v>3</v>
      </c>
      <c r="BU280" s="67" t="s">
        <v>3</v>
      </c>
      <c r="BV280" s="67" t="s">
        <v>3</v>
      </c>
      <c r="BW280" s="67" t="s">
        <v>3</v>
      </c>
      <c r="BX280" s="67" t="s">
        <v>3</v>
      </c>
      <c r="BY280" s="67" t="s">
        <v>3</v>
      </c>
      <c r="BZ280" s="67" t="s">
        <v>3</v>
      </c>
      <c r="CA280" s="67" t="s">
        <v>3</v>
      </c>
      <c r="CB280" s="67" t="s">
        <v>3</v>
      </c>
      <c r="CC280" s="67" t="s">
        <v>3</v>
      </c>
      <c r="CD280" s="67" t="s">
        <v>3</v>
      </c>
      <c r="CE280" s="67" t="s">
        <v>3</v>
      </c>
      <c r="CF280" s="67" t="s">
        <v>3</v>
      </c>
      <c r="CG280" s="67" t="s">
        <v>3</v>
      </c>
      <c r="CH280" s="67" t="s">
        <v>3</v>
      </c>
      <c r="CI280" s="30"/>
      <c r="CJ280" s="72"/>
      <c r="CK280" s="35" t="str">
        <f>$B$5</f>
        <v>Leclerc</v>
      </c>
      <c r="CL280" s="30">
        <f>COUNTIF(BR277:CH294, CK280)</f>
        <v>2</v>
      </c>
      <c r="CM280" s="30">
        <f>COUNTIF(BR295:CH296,CK280)</f>
        <v>0</v>
      </c>
      <c r="CN280" s="30">
        <f>COUNTIF($V297:BR298,CK280)</f>
        <v>0</v>
      </c>
      <c r="CO280" s="30"/>
      <c r="CP280" s="72"/>
      <c r="CQ280" s="35" t="str">
        <f>$B$5</f>
        <v>Leclerc</v>
      </c>
      <c r="CR280" s="30">
        <f>SUM((CL280/CL299)*100)</f>
        <v>2.3529411764705883</v>
      </c>
      <c r="CS280" s="30">
        <f>SUM((CM280/CM299)*100)</f>
        <v>0</v>
      </c>
      <c r="CT280" s="30">
        <f>SUM((CN280/CN299)*100)</f>
        <v>0</v>
      </c>
      <c r="CV280" s="30"/>
      <c r="CW280" s="30"/>
      <c r="CX280" s="35" t="str">
        <f>$B$5</f>
        <v>Leclerc</v>
      </c>
      <c r="CY280" s="30">
        <f t="shared" si="1437"/>
        <v>5</v>
      </c>
      <c r="CZ280" s="30">
        <f t="shared" si="1438"/>
        <v>0</v>
      </c>
      <c r="DA280" s="30">
        <f t="shared" si="1439"/>
        <v>0</v>
      </c>
      <c r="DB280" s="30"/>
      <c r="DC280" s="72"/>
      <c r="DD280" s="35" t="str">
        <f>$B$5</f>
        <v>Leclerc</v>
      </c>
      <c r="DE280" s="30">
        <f>SUM((CY280/CY299)*100)</f>
        <v>1.9607843137254901</v>
      </c>
      <c r="DF280" s="30">
        <f>SUM((CZ280/CZ299)*100)</f>
        <v>0</v>
      </c>
      <c r="DG280" s="30">
        <f>SUM((DA280/DA299)*100)</f>
        <v>0</v>
      </c>
    </row>
    <row r="281" spans="4:111" ht="15.75" x14ac:dyDescent="0.5">
      <c r="D281" s="159"/>
      <c r="E281" s="81" t="s">
        <v>58</v>
      </c>
      <c r="F281" s="70">
        <f>SUM(VLOOKUP($D$2,$D$2:$BL$18,MATCH(F280,$D$1:$BL$1,0),FALSE))</f>
        <v>23</v>
      </c>
      <c r="G281" s="76">
        <f>SUM(VLOOKUP($D$3,$D$2:$BL$18,MATCH(G280,$D$1:$BL$1,0),FALSE))</f>
        <v>11</v>
      </c>
      <c r="H281" s="76">
        <f>SUM(VLOOKUP($D$4,$D$2:$BL$18,MATCH(H280,$D$1:$BL$1,0),FALSE))</f>
        <v>11</v>
      </c>
      <c r="I281" s="76">
        <f>SUM(VLOOKUP($D$5,$D$2:$BL$18,MATCH(I280,$D$1:$BL$1,0),FALSE))</f>
        <v>-2</v>
      </c>
      <c r="J281" s="76">
        <f>SUM(VLOOKUP($D$6,$D$2:$BL$18,MATCH(J280,$D$1:$BL$1,0),FALSE))</f>
        <v>2</v>
      </c>
      <c r="K281" s="76">
        <f>SUM(VLOOKUP($D$7,$D$2:$BL$18,MATCH(K280,$D$1:$BL$1,0),FALSE))</f>
        <v>23</v>
      </c>
      <c r="L281" s="76">
        <f>SUM(VLOOKUP($D$8,$D$2:$BL$18,MATCH(L280,$D$1:$BL$1,0),FALSE))</f>
        <v>-6</v>
      </c>
      <c r="M281" s="76">
        <f>SUM(VLOOKUP($D$9,$D$2:$BL$18,MATCH(M280,$D$1:$BL$1,0),FALSE))</f>
        <v>15</v>
      </c>
      <c r="N281" s="76">
        <f>SUM(VLOOKUP($D$10,$D$2:$BL$18,MATCH(N280,$D$1:$BL$1,0),FALSE))</f>
        <v>-14</v>
      </c>
      <c r="O281" s="76">
        <f>SUM(VLOOKUP($D$11,$D$2:$BL$18,MATCH(O280,$D$1:$BL$1,0),FALSE))</f>
        <v>13</v>
      </c>
      <c r="P281" s="76">
        <f>SUM(VLOOKUP($D$12,$D$2:$BL$18,MATCH(P280,$D$1:$BL$1,0),FALSE))</f>
        <v>13</v>
      </c>
      <c r="Q281" s="76">
        <f>SUM(VLOOKUP($D$13,$D$2:$BL$18,MATCH(Q280,$D$1:$BL$1,0),FALSE))</f>
        <v>6</v>
      </c>
      <c r="R281" s="76">
        <f>SUM(VLOOKUP($D$14,$D$2:$BL$18,MATCH(R280,$D$1:$BL$1,0),FALSE))</f>
        <v>15</v>
      </c>
      <c r="S281" s="76">
        <f>SUM(VLOOKUP($D$15,$D$2:$BL$18,MATCH(S280,$D$1:$BL$1,0),FALSE))</f>
        <v>-14</v>
      </c>
      <c r="T281" s="76">
        <f>SUM(VLOOKUP($D$16,$D$2:$BL$18,MATCH(T280,$D$1:$BL$1,0),FALSE))</f>
        <v>12</v>
      </c>
      <c r="U281" s="76">
        <f>SUM(VLOOKUP($D$17,$D$2:$BL$18,MATCH(U280,$D$1:$BL$1,0),FALSE))</f>
        <v>-12</v>
      </c>
      <c r="V281" s="29">
        <f>SUM(VLOOKUP($D$18,$D$2:$BL$18,MATCH(V280,$D$1:$BL$1,0),FALSE))</f>
        <v>4</v>
      </c>
      <c r="W281" s="101" t="str">
        <f>$A$6</f>
        <v>Red Bull</v>
      </c>
      <c r="X281" s="66">
        <f>COUNTIF(F277:V294, W281)</f>
        <v>0</v>
      </c>
      <c r="Y281" s="101" t="str">
        <f>$B$6</f>
        <v>Verstappen</v>
      </c>
      <c r="Z281" s="99">
        <f>COUNTIF(F277:V294, Y281)</f>
        <v>0</v>
      </c>
      <c r="AA281" s="99">
        <f>COUNTIF(F295:V296,Y281)</f>
        <v>0</v>
      </c>
      <c r="AB281" s="99">
        <f>COUNTIF(F297:V298,Y281)</f>
        <v>0</v>
      </c>
      <c r="AC281" s="101" t="str">
        <f>$A$6</f>
        <v>Red Bull</v>
      </c>
      <c r="AD281" s="66">
        <f>SUM((X281/X299)*100)</f>
        <v>0</v>
      </c>
      <c r="AE281" s="101" t="str">
        <f>$B$6</f>
        <v>Verstappen</v>
      </c>
      <c r="AF281" s="99">
        <f>SUM((Z281/Z299)*100)</f>
        <v>0</v>
      </c>
      <c r="AG281" s="99">
        <f>SUM((AA281/AA299)*100)</f>
        <v>0</v>
      </c>
      <c r="AH281" s="99">
        <f>SUM((AB281/AB299)*100)</f>
        <v>0</v>
      </c>
      <c r="AJ281" s="159"/>
      <c r="AK281" s="81" t="s">
        <v>58</v>
      </c>
      <c r="AL281" s="70">
        <f>SUM(VLOOKUP($D$2,$D$2:$BL$18,MATCH(AL280,$D$1:$BL$1,0),FALSE))</f>
        <v>22</v>
      </c>
      <c r="AM281" s="76">
        <f>SUM(VLOOKUP($D$3,$D$2:$BL$18,MATCH(AM280,$D$1:$BL$1,0),FALSE))</f>
        <v>23</v>
      </c>
      <c r="AN281" s="76">
        <f>SUM(VLOOKUP($D$4,$D$2:$BL$18,MATCH(AN280,$D$1:$BL$1,0),FALSE))</f>
        <v>11</v>
      </c>
      <c r="AO281" s="76">
        <f>SUM(VLOOKUP($D$5,$D$2:$BL$18,MATCH(AO280,$D$1:$BL$1,0),FALSE))</f>
        <v>-13</v>
      </c>
      <c r="AP281" s="76">
        <f>SUM(VLOOKUP($D$6,$D$2:$BL$18,MATCH(AP280,$D$1:$BL$1,0),FALSE))</f>
        <v>12</v>
      </c>
      <c r="AQ281" s="76">
        <f>SUM(VLOOKUP($D$7,$D$2:$BL$18,MATCH(AQ280,$D$1:$BL$1,0),FALSE))</f>
        <v>21</v>
      </c>
      <c r="AR281" s="76">
        <f>SUM(VLOOKUP($D$8,$D$2:$BL$18,MATCH(AR280,$D$1:$BL$1,0),FALSE))</f>
        <v>6</v>
      </c>
      <c r="AS281" s="76">
        <f>SUM(VLOOKUP($D$9,$D$2:$BL$18,MATCH(AS280,$D$1:$BL$1,0),FALSE))</f>
        <v>23</v>
      </c>
      <c r="AT281" s="76">
        <f>SUM(VLOOKUP($D$10,$D$2:$BL$18,MATCH(AT280,$D$1:$BL$1,0),FALSE))</f>
        <v>32</v>
      </c>
      <c r="AU281" s="76">
        <f>SUM(VLOOKUP($D$11,$D$2:$BL$18,MATCH(AU280,$D$1:$BL$1,0),FALSE))</f>
        <v>25</v>
      </c>
      <c r="AV281" s="76">
        <f>SUM(VLOOKUP($D$12,$D$2:$BL$18,MATCH(AV280,$D$1:$BL$1,0),FALSE))</f>
        <v>50</v>
      </c>
      <c r="AW281" s="76">
        <f>SUM(VLOOKUP($D$13,$D$2:$BL$18,MATCH(AW280,$D$1:$BL$1,0),FALSE))</f>
        <v>11</v>
      </c>
      <c r="AX281" s="76">
        <f>SUM(VLOOKUP($D$14,$D$2:$BL$18,MATCH(AX280,$D$1:$BL$1,0),FALSE))</f>
        <v>34</v>
      </c>
      <c r="AY281" s="76">
        <f>SUM(VLOOKUP($D$15,$D$2:$BL$18,MATCH(AY280,$D$1:$BL$1,0),FALSE))</f>
        <v>6</v>
      </c>
      <c r="AZ281" s="76">
        <f>SUM(VLOOKUP($D$16,$D$2:$BL$18,MATCH(AZ280,$D$1:$BL$1,0),FALSE))</f>
        <v>18</v>
      </c>
      <c r="BA281" s="76">
        <f>SUM(VLOOKUP($D$17,$D$2:$BL$18,MATCH(BA280,$D$1:$BL$1,0),FALSE))</f>
        <v>2</v>
      </c>
      <c r="BB281" s="29">
        <f>SUM(VLOOKUP($D$18,$D$2:$BL$18,MATCH(BB280,$D$1:$BL$1,0),FALSE))</f>
        <v>14</v>
      </c>
      <c r="BC281" s="101" t="str">
        <f>$A$6</f>
        <v>Red Bull</v>
      </c>
      <c r="BD281" s="66">
        <f>COUNTIF(AL277:BB294, BC281)</f>
        <v>6</v>
      </c>
      <c r="BE281" s="101" t="str">
        <f>$B$6</f>
        <v>Verstappen</v>
      </c>
      <c r="BF281" s="99">
        <f>COUNTIF(AL277:BB294, BE281)</f>
        <v>7</v>
      </c>
      <c r="BG281" s="99">
        <f>COUNTIF(AL295:BB296,BE281)</f>
        <v>0</v>
      </c>
      <c r="BH281" s="99">
        <f>COUNTIF(AL297:BB298,BE281)</f>
        <v>0</v>
      </c>
      <c r="BI281" s="101" t="str">
        <f>$A$6</f>
        <v>Red Bull</v>
      </c>
      <c r="BJ281" s="66">
        <f>SUM((BD281/BD299)*100)</f>
        <v>35.294117647058826</v>
      </c>
      <c r="BK281" s="101" t="str">
        <f>$B$6</f>
        <v>Verstappen</v>
      </c>
      <c r="BL281" s="99">
        <f>SUM((BF281/BF299)*100)</f>
        <v>8.235294117647058</v>
      </c>
      <c r="BM281" s="99">
        <f>SUM((BG281/BG299)*100)</f>
        <v>0</v>
      </c>
      <c r="BN281" s="99">
        <f>SUM((BH281/BH299)*100)</f>
        <v>0</v>
      </c>
      <c r="BP281" s="159"/>
      <c r="BQ281" s="81" t="s">
        <v>58</v>
      </c>
      <c r="BR281" s="70">
        <f>SUM(VLOOKUP($D$2,$D$2:$BL$18,MATCH(BR280,$D$1:$BL$1,0),FALSE))</f>
        <v>41</v>
      </c>
      <c r="BS281" s="76">
        <f>SUM(VLOOKUP($D$3,$D$2:$BL$18,MATCH(BS280,$D$1:$BL$1,0),FALSE))</f>
        <v>-13</v>
      </c>
      <c r="BT281" s="76">
        <f>SUM(VLOOKUP($D$4,$D$2:$BL$18,MATCH(BT280,$D$1:$BL$1,0),FALSE))</f>
        <v>49</v>
      </c>
      <c r="BU281" s="76">
        <f>SUM(VLOOKUP($D$5,$D$2:$BL$18,MATCH(BU280,$D$1:$BL$1,0),FALSE))</f>
        <v>44</v>
      </c>
      <c r="BV281" s="76">
        <f>SUM(VLOOKUP($D$6,$D$2:$BL$18,MATCH(BV280,$D$1:$BL$1,0),FALSE))</f>
        <v>54</v>
      </c>
      <c r="BW281" s="76">
        <f>SUM(VLOOKUP($D$7,$D$2:$BL$18,MATCH(BW280,$D$1:$BL$1,0),FALSE))</f>
        <v>44</v>
      </c>
      <c r="BX281" s="76">
        <f>SUM(VLOOKUP($D$8,$D$2:$BL$18,MATCH(BX280,$D$1:$BL$1,0),FALSE))</f>
        <v>44</v>
      </c>
      <c r="BY281" s="76">
        <f>SUM(VLOOKUP($D$9,$D$2:$BL$18,MATCH(BY280,$D$1:$BL$1,0),FALSE))</f>
        <v>17</v>
      </c>
      <c r="BZ281" s="76">
        <f>SUM(VLOOKUP($D$10,$D$2:$BL$18,MATCH(BZ280,$D$1:$BL$1,0),FALSE))</f>
        <v>49</v>
      </c>
      <c r="CA281" s="76">
        <f>SUM(VLOOKUP($D$11,$D$2:$BL$18,MATCH(CA280,$D$1:$BL$1,0),FALSE))</f>
        <v>42</v>
      </c>
      <c r="CB281" s="76">
        <f>SUM(VLOOKUP($D$12,$D$2:$BL$18,MATCH(CB280,$D$1:$BL$1,0),FALSE))</f>
        <v>43</v>
      </c>
      <c r="CC281" s="76">
        <f>SUM(VLOOKUP($D$13,$D$2:$BL$18,MATCH(CC280,$D$1:$BL$1,0),FALSE))</f>
        <v>49</v>
      </c>
      <c r="CD281" s="76">
        <f>SUM(VLOOKUP($D$14,$D$2:$BL$18,MATCH(CD280,$D$1:$BL$1,0),FALSE))</f>
        <v>48</v>
      </c>
      <c r="CE281" s="76">
        <f>SUM(VLOOKUP($D$15,$D$2:$BL$18,MATCH(CE280,$D$1:$BL$1,0),FALSE))</f>
        <v>49</v>
      </c>
      <c r="CF281" s="76">
        <f>SUM(VLOOKUP($D$16,$D$2:$BL$18,MATCH(CF280,$D$1:$BL$1,0),FALSE))</f>
        <v>59</v>
      </c>
      <c r="CG281" s="76">
        <f>SUM(VLOOKUP($D$17,$D$2:$BL$18,MATCH(CG280,$D$1:$BL$1,0),FALSE))</f>
        <v>10</v>
      </c>
      <c r="CH281" s="29">
        <f>SUM(VLOOKUP($D$18,$D$2:$BL$18,MATCH(CH280,$D$1:$BL$1,0),FALSE))</f>
        <v>27</v>
      </c>
      <c r="CI281" s="101" t="str">
        <f>$A$6</f>
        <v>Red Bull</v>
      </c>
      <c r="CJ281" s="66">
        <f>COUNTIF(BR277:CH294, CI281)</f>
        <v>0</v>
      </c>
      <c r="CK281" s="101" t="str">
        <f>$B$6</f>
        <v>Verstappen</v>
      </c>
      <c r="CL281" s="99">
        <f>COUNTIF(BR277:CH294, CK281)</f>
        <v>0</v>
      </c>
      <c r="CM281" s="99">
        <f>COUNTIF(BR295:CH296,CK281)</f>
        <v>0</v>
      </c>
      <c r="CN281" s="99">
        <f>COUNTIF(BR297:CH298,CK281)</f>
        <v>0</v>
      </c>
      <c r="CO281" s="101" t="str">
        <f>$A$6</f>
        <v>Red Bull</v>
      </c>
      <c r="CP281" s="66">
        <f>SUM((CJ281/CJ299)*100)</f>
        <v>0</v>
      </c>
      <c r="CQ281" s="101" t="str">
        <f>$B$6</f>
        <v>Verstappen</v>
      </c>
      <c r="CR281" s="99">
        <f>SUM((CL281/CL299)*100)</f>
        <v>0</v>
      </c>
      <c r="CS281" s="99">
        <f>SUM((CM281/CM299)*100)</f>
        <v>0</v>
      </c>
      <c r="CT281" s="99">
        <f>SUM((CN281/CN299)*100)</f>
        <v>0</v>
      </c>
      <c r="CV281" s="101" t="str">
        <f>$A$6</f>
        <v>Red Bull</v>
      </c>
      <c r="CW281" s="99">
        <f>SUM(X281,BD281,CJ281)</f>
        <v>6</v>
      </c>
      <c r="CX281" s="101" t="str">
        <f>$B$6</f>
        <v>Verstappen</v>
      </c>
      <c r="CY281" s="99">
        <f t="shared" si="1437"/>
        <v>7</v>
      </c>
      <c r="CZ281" s="99">
        <f t="shared" si="1438"/>
        <v>0</v>
      </c>
      <c r="DA281" s="99">
        <f t="shared" si="1439"/>
        <v>0</v>
      </c>
      <c r="DB281" s="101" t="str">
        <f>$A$6</f>
        <v>Red Bull</v>
      </c>
      <c r="DC281" s="66">
        <f>SUM((CW281/CW299)*100)</f>
        <v>11.76470588235294</v>
      </c>
      <c r="DD281" s="101" t="str">
        <f>$B$6</f>
        <v>Verstappen</v>
      </c>
      <c r="DE281" s="99">
        <f>SUM((CY281/CY299)*100)</f>
        <v>2.7450980392156863</v>
      </c>
      <c r="DF281" s="99">
        <f>SUM((CZ281/CZ299)*100)</f>
        <v>0</v>
      </c>
      <c r="DG281" s="99">
        <f>SUM((DA281/DA299)*100)</f>
        <v>0</v>
      </c>
    </row>
    <row r="282" spans="4:111" ht="16.149999999999999" thickBot="1" x14ac:dyDescent="0.55000000000000004">
      <c r="D282" s="159"/>
      <c r="E282" s="82" t="s">
        <v>1</v>
      </c>
      <c r="F282" s="72">
        <f>SUM(VLOOKUP($D$2,$BM$2:$CQ$18,MATCH(F280,$BM$1:$CQ$1,0),FALSE))</f>
        <v>15.5</v>
      </c>
      <c r="G282" s="73">
        <f>SUM(VLOOKUP($D$3,$BM$2:$CQ$18,MATCH(G280,$BM$1:$CQ$1,0),FALSE))</f>
        <v>0</v>
      </c>
      <c r="H282" s="73">
        <f>SUM(VLOOKUP($D$4,$BM$2:$CQ$18,MATCH(H280,$BM$1:$CQ$1,0),FALSE))</f>
        <v>0</v>
      </c>
      <c r="I282" s="73">
        <f>SUM(VLOOKUP($D$5,$BM$2:$CQ$18,MATCH(I280,$BM$1:$CQ$1,0),FALSE))</f>
        <v>0</v>
      </c>
      <c r="J282" s="73">
        <f>SUM(VLOOKUP($D$6,$BM$2:$CQ$18,MATCH(J280,$BM$1:$CQ$1,0),FALSE))</f>
        <v>15.4</v>
      </c>
      <c r="K282" s="73">
        <f>SUM(VLOOKUP($D$7,$BM$2:$CQ$18,MATCH(K280,$BM$1:$CQ$1,0),FALSE))</f>
        <v>0</v>
      </c>
      <c r="L282" s="73">
        <f>SUM(VLOOKUP($D$8,$BM$2:$CQ$18,MATCH(L280,$BM$1:$CQ$1,0),FALSE))</f>
        <v>15.3</v>
      </c>
      <c r="M282" s="73">
        <f>SUM(VLOOKUP($D$9,$BM$2:$CQ$18,MATCH(M280,$BM$1:$CQ$1,0),FALSE))</f>
        <v>6.7</v>
      </c>
      <c r="N282" s="73">
        <f>SUM(VLOOKUP($D$10,$BM$2:$CQ$18,MATCH(N280,$BM$1:$CQ$1,0),FALSE))</f>
        <v>6.7</v>
      </c>
      <c r="O282" s="73">
        <f>SUM(VLOOKUP($D$11,$BM$2:$CQ$18,MATCH(O280,$BM$1:$CQ$1,0),FALSE))</f>
        <v>6.7</v>
      </c>
      <c r="P282" s="73">
        <f>SUM(VLOOKUP($D$12,$BM$2:$CQ$18,MATCH(P280,$BM$1:$CQ$1,0),FALSE))</f>
        <v>6.6</v>
      </c>
      <c r="Q282" s="73">
        <f>SUM(VLOOKUP($D$13,$BM$2:$CQ$18,MATCH(Q280,$BM$1:$CQ$1,0),FALSE))</f>
        <v>6.6</v>
      </c>
      <c r="R282" s="73">
        <f>SUM(VLOOKUP($D$14,$BM$2:$CQ$18,MATCH(R280,$BM$1:$CQ$1,0),FALSE))</f>
        <v>6.6</v>
      </c>
      <c r="S282" s="73">
        <f>SUM(VLOOKUP($D$15,$BM$2:$CQ$18,MATCH(S280,$BM$1:$CQ$1,0),FALSE))</f>
        <v>6.6</v>
      </c>
      <c r="T282" s="73">
        <f>SUM(VLOOKUP($D$16,$BM$2:$CQ$18,MATCH(T280,$BM$1:$CQ$1,0),FALSE))</f>
        <v>6.6</v>
      </c>
      <c r="U282" s="73">
        <f>SUM(VLOOKUP($D$17,$BM$2:$CQ$18,MATCH(U280,$BM$1:$CQ$1,0),FALSE))</f>
        <v>6.6</v>
      </c>
      <c r="V282" s="63">
        <f>SUM(VLOOKUP($D$18,$BM$2:$CQ$18,MATCH(V280,$BM$1:$CQ$1,0),FALSE))</f>
        <v>6.6</v>
      </c>
      <c r="W282" s="30"/>
      <c r="X282" s="72"/>
      <c r="Y282" s="102" t="str">
        <f>$B$7</f>
        <v>Albon</v>
      </c>
      <c r="Z282" s="30">
        <f>COUNTIF(F277:V294, Y282)</f>
        <v>4</v>
      </c>
      <c r="AA282" s="30">
        <f>COUNTIF(F295:V296,Y282)</f>
        <v>0</v>
      </c>
      <c r="AB282" s="30">
        <f>COUNTIF(F297:V298,Y282)</f>
        <v>0</v>
      </c>
      <c r="AC282" s="30"/>
      <c r="AD282" s="72"/>
      <c r="AE282" s="102" t="str">
        <f>$B$7</f>
        <v>Albon</v>
      </c>
      <c r="AF282" s="30">
        <f>SUM((Z282/Z299)*100)</f>
        <v>4.7058823529411766</v>
      </c>
      <c r="AG282" s="30">
        <f>SUM((AA282/AA299)*100)</f>
        <v>0</v>
      </c>
      <c r="AH282" s="30">
        <f>SUM((AB282/AB299)*100)</f>
        <v>0</v>
      </c>
      <c r="AJ282" s="159"/>
      <c r="AK282" s="82" t="s">
        <v>1</v>
      </c>
      <c r="AL282" s="72">
        <f>SUM(VLOOKUP($D$2,$BM$2:$CQ$18,MATCH(AL280,$BM$1:$CQ$1,0),FALSE))</f>
        <v>9.3000000000000007</v>
      </c>
      <c r="AM282" s="73">
        <f>SUM(VLOOKUP($D$3,$BM$2:$CQ$18,MATCH(AM280,$BM$1:$CQ$1,0),FALSE))</f>
        <v>9.6</v>
      </c>
      <c r="AN282" s="73">
        <f>SUM(VLOOKUP($D$4,$BM$2:$CQ$18,MATCH(AN280,$BM$1:$CQ$1,0),FALSE))</f>
        <v>9.8000000000000007</v>
      </c>
      <c r="AO282" s="73">
        <f>SUM(VLOOKUP($D$5,$BM$2:$CQ$18,MATCH(AO280,$BM$1:$CQ$1,0),FALSE))</f>
        <v>9.8000000000000007</v>
      </c>
      <c r="AP282" s="73">
        <f>SUM(VLOOKUP($D$6,$BM$2:$CQ$18,MATCH(AP280,$BM$1:$CQ$1,0),FALSE))</f>
        <v>9.8000000000000007</v>
      </c>
      <c r="AQ282" s="73">
        <f>SUM(VLOOKUP($D$7,$BM$2:$CQ$18,MATCH(AQ280,$BM$1:$CQ$1,0),FALSE))</f>
        <v>9.9</v>
      </c>
      <c r="AR282" s="73">
        <f>SUM(VLOOKUP($D$8,$BM$2:$CQ$18,MATCH(AR280,$BM$1:$CQ$1,0),FALSE))</f>
        <v>9.9</v>
      </c>
      <c r="AS282" s="73">
        <f>SUM(VLOOKUP($D$9,$BM$2:$CQ$18,MATCH(AS280,$BM$1:$CQ$1,0),FALSE))</f>
        <v>13.8</v>
      </c>
      <c r="AT282" s="73">
        <f>SUM(VLOOKUP($D$10,$BM$2:$CQ$18,MATCH(AT280,$BM$1:$CQ$1,0),FALSE))</f>
        <v>14</v>
      </c>
      <c r="AU282" s="73">
        <f>SUM(VLOOKUP($D$11,$BM$2:$CQ$18,MATCH(AU280,$BM$1:$CQ$1,0),FALSE))</f>
        <v>14</v>
      </c>
      <c r="AV282" s="73">
        <f>SUM(VLOOKUP($D$12,$BM$2:$CQ$18,MATCH(AV280,$BM$1:$CQ$1,0),FALSE))</f>
        <v>14.2</v>
      </c>
      <c r="AW282" s="73">
        <f>SUM(VLOOKUP($D$13,$BM$2:$CQ$18,MATCH(AW280,$BM$1:$CQ$1,0),FALSE))</f>
        <v>14.3</v>
      </c>
      <c r="AX282" s="73">
        <f>SUM(VLOOKUP($D$14,$BM$2:$CQ$18,MATCH(AX280,$BM$1:$CQ$1,0),FALSE))</f>
        <v>14.4</v>
      </c>
      <c r="AY282" s="73">
        <f>SUM(VLOOKUP($D$15,$BM$2:$CQ$18,MATCH(AY280,$BM$1:$CQ$1,0),FALSE))</f>
        <v>14.5</v>
      </c>
      <c r="AZ282" s="73">
        <f>SUM(VLOOKUP($D$16,$BM$2:$CQ$18,MATCH(AZ280,$BM$1:$CQ$1,0),FALSE))</f>
        <v>14.5</v>
      </c>
      <c r="BA282" s="73">
        <f>SUM(VLOOKUP($D$17,$BM$2:$CQ$18,MATCH(BA280,$BM$1:$CQ$1,0),FALSE))</f>
        <v>11.1</v>
      </c>
      <c r="BB282" s="63">
        <f>SUM(VLOOKUP($D$18,$BM$2:$CQ$18,MATCH(BB280,$BM$1:$CQ$1,0),FALSE))</f>
        <v>11.1</v>
      </c>
      <c r="BC282" s="30"/>
      <c r="BD282" s="72"/>
      <c r="BE282" s="102" t="str">
        <f>$B$7</f>
        <v>Albon</v>
      </c>
      <c r="BF282" s="30">
        <f>COUNTIF(AL277:BB294, BE282)</f>
        <v>0</v>
      </c>
      <c r="BG282" s="30">
        <f>COUNTIF(AL295:BB296,BE282)</f>
        <v>0</v>
      </c>
      <c r="BH282" s="30">
        <f>COUNTIF(AL297:BB298,BE282)</f>
        <v>0</v>
      </c>
      <c r="BI282" s="30"/>
      <c r="BJ282" s="72"/>
      <c r="BK282" s="102" t="str">
        <f>$B$7</f>
        <v>Albon</v>
      </c>
      <c r="BL282" s="30">
        <f>SUM((BF282/BF299)*100)</f>
        <v>0</v>
      </c>
      <c r="BM282" s="30">
        <f>SUM((BG282/BG299)*100)</f>
        <v>0</v>
      </c>
      <c r="BN282" s="30">
        <f>SUM((BH282/BH299)*100)</f>
        <v>0</v>
      </c>
      <c r="BP282" s="159"/>
      <c r="BQ282" s="82" t="s">
        <v>1</v>
      </c>
      <c r="BR282" s="72">
        <f>SUM(VLOOKUP($D$2,$BM$2:$CQ$18,MATCH(BR280,$BM$1:$CQ$1,0),FALSE))</f>
        <v>24.2</v>
      </c>
      <c r="BS282" s="73">
        <f>SUM(VLOOKUP($D$3,$BM$2:$CQ$18,MATCH(BS280,$BM$1:$CQ$1,0),FALSE))</f>
        <v>0</v>
      </c>
      <c r="BT282" s="73">
        <f>SUM(VLOOKUP($D$4,$BM$2:$CQ$18,MATCH(BT280,$BM$1:$CQ$1,0),FALSE))</f>
        <v>31.2</v>
      </c>
      <c r="BU282" s="73">
        <f>SUM(VLOOKUP($D$5,$BM$2:$CQ$18,MATCH(BU280,$BM$1:$CQ$1,0),FALSE))</f>
        <v>31.3</v>
      </c>
      <c r="BV282" s="73">
        <f>SUM(VLOOKUP($D$6,$BM$2:$CQ$18,MATCH(BV280,$BM$1:$CQ$1,0),FALSE))</f>
        <v>31.3</v>
      </c>
      <c r="BW282" s="73">
        <f>SUM(VLOOKUP($D$7,$BM$2:$CQ$18,MATCH(BW280,$BM$1:$CQ$1,0),FALSE))</f>
        <v>31.3</v>
      </c>
      <c r="BX282" s="73">
        <f>SUM(VLOOKUP($D$8,$BM$2:$CQ$18,MATCH(BX280,$BM$1:$CQ$1,0),FALSE))</f>
        <v>31.4</v>
      </c>
      <c r="BY282" s="73">
        <f>SUM(VLOOKUP($D$9,$BM$2:$CQ$18,MATCH(BY280,$BM$1:$CQ$1,0),FALSE))</f>
        <v>31.4</v>
      </c>
      <c r="BZ282" s="73">
        <f>SUM(VLOOKUP($D$10,$BM$2:$CQ$18,MATCH(BZ280,$BM$1:$CQ$1,0),FALSE))</f>
        <v>31.4</v>
      </c>
      <c r="CA282" s="73">
        <f>SUM(VLOOKUP($D$11,$BM$2:$CQ$18,MATCH(CA280,$BM$1:$CQ$1,0),FALSE))</f>
        <v>31.4</v>
      </c>
      <c r="CB282" s="73">
        <f>SUM(VLOOKUP($D$12,$BM$2:$CQ$18,MATCH(CB280,$BM$1:$CQ$1,0),FALSE))</f>
        <v>31.4</v>
      </c>
      <c r="CC282" s="73">
        <f>SUM(VLOOKUP($D$13,$BM$2:$CQ$18,MATCH(CC280,$BM$1:$CQ$1,0),FALSE))</f>
        <v>31.5</v>
      </c>
      <c r="CD282" s="73">
        <f>SUM(VLOOKUP($D$14,$BM$2:$CQ$18,MATCH(CD280,$BM$1:$CQ$1,0),FALSE))</f>
        <v>31.5</v>
      </c>
      <c r="CE282" s="73">
        <f>SUM(VLOOKUP($D$15,$BM$2:$CQ$18,MATCH(CE280,$BM$1:$CQ$1,0),FALSE))</f>
        <v>31.5</v>
      </c>
      <c r="CF282" s="73">
        <f>SUM(VLOOKUP($D$16,$BM$2:$CQ$18,MATCH(CF280,$BM$1:$CQ$1,0),FALSE))</f>
        <v>31.5</v>
      </c>
      <c r="CG282" s="73">
        <f>SUM(VLOOKUP($D$17,$BM$2:$CQ$18,MATCH(CG280,$BM$1:$CQ$1,0),FALSE))</f>
        <v>31.5</v>
      </c>
      <c r="CH282" s="63">
        <f>SUM(VLOOKUP($D$18,$BM$2:$CQ$18,MATCH(CH280,$BM$1:$CQ$1,0),FALSE))</f>
        <v>31.3</v>
      </c>
      <c r="CI282" s="30"/>
      <c r="CJ282" s="72"/>
      <c r="CK282" s="102" t="str">
        <f>$B$7</f>
        <v>Albon</v>
      </c>
      <c r="CL282" s="30">
        <f>COUNTIF(BR277:CH294, CK282)</f>
        <v>7</v>
      </c>
      <c r="CM282" s="30">
        <f>COUNTIF(BR295:CH296,CK282)</f>
        <v>0</v>
      </c>
      <c r="CN282" s="30">
        <f>COUNTIF(BR297:CH298,CK282)</f>
        <v>0</v>
      </c>
      <c r="CO282" s="30"/>
      <c r="CP282" s="72"/>
      <c r="CQ282" s="102" t="str">
        <f>$B$7</f>
        <v>Albon</v>
      </c>
      <c r="CR282" s="30">
        <f>SUM((CL282/CL299)*100)</f>
        <v>8.235294117647058</v>
      </c>
      <c r="CS282" s="30">
        <f>SUM((CM282/CM299)*100)</f>
        <v>0</v>
      </c>
      <c r="CT282" s="30">
        <f>SUM((CN282/CN299)*100)</f>
        <v>0</v>
      </c>
      <c r="CV282" s="30"/>
      <c r="CW282" s="30"/>
      <c r="CX282" s="102" t="str">
        <f>$B$7</f>
        <v>Albon</v>
      </c>
      <c r="CY282" s="30">
        <f t="shared" si="1437"/>
        <v>11</v>
      </c>
      <c r="CZ282" s="30">
        <f t="shared" si="1438"/>
        <v>0</v>
      </c>
      <c r="DA282" s="30">
        <f t="shared" si="1439"/>
        <v>0</v>
      </c>
      <c r="DB282" s="30"/>
      <c r="DC282" s="72"/>
      <c r="DD282" s="102" t="str">
        <f>$B$7</f>
        <v>Albon</v>
      </c>
      <c r="DE282" s="30">
        <f>SUM((CY282/CY299)*100)</f>
        <v>4.3137254901960782</v>
      </c>
      <c r="DF282" s="30">
        <f>SUM((CZ282/CZ299)*100)</f>
        <v>0</v>
      </c>
      <c r="DG282" s="30">
        <f>SUM((DA282/DA299)*100)</f>
        <v>0</v>
      </c>
    </row>
    <row r="283" spans="4:111" ht="15.75" x14ac:dyDescent="0.5">
      <c r="D283" s="159"/>
      <c r="E283" s="74" t="s">
        <v>61</v>
      </c>
      <c r="F283" s="66" t="s">
        <v>10</v>
      </c>
      <c r="G283" s="67" t="s">
        <v>10</v>
      </c>
      <c r="H283" s="67" t="s">
        <v>10</v>
      </c>
      <c r="I283" s="67" t="s">
        <v>15</v>
      </c>
      <c r="J283" s="67" t="s">
        <v>15</v>
      </c>
      <c r="K283" s="67" t="s">
        <v>15</v>
      </c>
      <c r="L283" s="67" t="s">
        <v>15</v>
      </c>
      <c r="M283" s="67" t="s">
        <v>43</v>
      </c>
      <c r="N283" s="67" t="s">
        <v>43</v>
      </c>
      <c r="O283" s="67" t="s">
        <v>43</v>
      </c>
      <c r="P283" s="67" t="s">
        <v>43</v>
      </c>
      <c r="Q283" s="67" t="s">
        <v>43</v>
      </c>
      <c r="R283" s="67" t="s">
        <v>43</v>
      </c>
      <c r="S283" s="67" t="s">
        <v>43</v>
      </c>
      <c r="T283" s="67" t="s">
        <v>43</v>
      </c>
      <c r="U283" s="67" t="s">
        <v>43</v>
      </c>
      <c r="V283" s="68" t="s">
        <v>43</v>
      </c>
      <c r="W283" s="40" t="str">
        <f>$A$8</f>
        <v>McLaren</v>
      </c>
      <c r="X283" s="66">
        <f>COUNTIF(F277:V294, W283)</f>
        <v>0</v>
      </c>
      <c r="Y283" s="40" t="str">
        <f>$B$8</f>
        <v>Sainz</v>
      </c>
      <c r="Z283" s="99">
        <f>COUNTIF(F277:V294, Y283)</f>
        <v>7</v>
      </c>
      <c r="AA283" s="99">
        <f>COUNTIF(F295:V296,Y283)</f>
        <v>0</v>
      </c>
      <c r="AB283" s="99">
        <f>COUNTIF(F297:V298,Y283)</f>
        <v>0</v>
      </c>
      <c r="AC283" s="40" t="str">
        <f>$A$8</f>
        <v>McLaren</v>
      </c>
      <c r="AD283" s="66">
        <f>SUM((X283/X299)*100)</f>
        <v>0</v>
      </c>
      <c r="AE283" s="40" t="str">
        <f>$B$8</f>
        <v>Sainz</v>
      </c>
      <c r="AF283" s="99">
        <f>SUM((Z283/Z299)*100)</f>
        <v>8.235294117647058</v>
      </c>
      <c r="AG283" s="99">
        <f>SUM((AA283/AA299)*100)</f>
        <v>0</v>
      </c>
      <c r="AH283" s="99">
        <f>SUM((AB283/AB299)*100)</f>
        <v>0</v>
      </c>
      <c r="AJ283" s="159"/>
      <c r="AK283" s="74" t="s">
        <v>61</v>
      </c>
      <c r="AL283" s="66" t="s">
        <v>20</v>
      </c>
      <c r="AM283" s="67" t="s">
        <v>20</v>
      </c>
      <c r="AN283" s="67" t="s">
        <v>20</v>
      </c>
      <c r="AO283" s="67" t="s">
        <v>20</v>
      </c>
      <c r="AP283" s="67" t="s">
        <v>20</v>
      </c>
      <c r="AQ283" s="67" t="s">
        <v>20</v>
      </c>
      <c r="AR283" s="67" t="s">
        <v>20</v>
      </c>
      <c r="AS283" s="67" t="s">
        <v>48</v>
      </c>
      <c r="AT283" s="67" t="s">
        <v>48</v>
      </c>
      <c r="AU283" s="67" t="s">
        <v>48</v>
      </c>
      <c r="AV283" s="67" t="s">
        <v>48</v>
      </c>
      <c r="AW283" s="67" t="s">
        <v>48</v>
      </c>
      <c r="AX283" s="67" t="s">
        <v>48</v>
      </c>
      <c r="AY283" s="67" t="s">
        <v>48</v>
      </c>
      <c r="AZ283" s="67" t="s">
        <v>48</v>
      </c>
      <c r="BA283" s="67" t="s">
        <v>47</v>
      </c>
      <c r="BB283" s="68" t="s">
        <v>47</v>
      </c>
      <c r="BC283" s="40" t="str">
        <f>$A$8</f>
        <v>McLaren</v>
      </c>
      <c r="BD283" s="66">
        <f>COUNTIF(AL277:BB294, BC283)</f>
        <v>0</v>
      </c>
      <c r="BE283" s="40" t="str">
        <f>$B$8</f>
        <v>Sainz</v>
      </c>
      <c r="BF283" s="99">
        <f>COUNTIF(AL277:BB294, BE283)</f>
        <v>4</v>
      </c>
      <c r="BG283" s="99">
        <f>COUNTIF(AL295:BB296,BE283)</f>
        <v>1</v>
      </c>
      <c r="BH283" s="99">
        <f>COUNTIF(AL297:BB298,BE283)</f>
        <v>0</v>
      </c>
      <c r="BI283" s="40" t="str">
        <f>$A$8</f>
        <v>McLaren</v>
      </c>
      <c r="BJ283" s="66">
        <f>SUM((BD283/BD299)*100)</f>
        <v>0</v>
      </c>
      <c r="BK283" s="40" t="str">
        <f>$B$8</f>
        <v>Sainz</v>
      </c>
      <c r="BL283" s="99">
        <f>SUM((BF283/BF299)*100)</f>
        <v>4.7058823529411766</v>
      </c>
      <c r="BM283" s="99">
        <f>SUM((BG283/BG299)*100)</f>
        <v>5.8823529411764701</v>
      </c>
      <c r="BN283" s="99">
        <f>SUM((BH283/BH299)*100)</f>
        <v>0</v>
      </c>
      <c r="BP283" s="159"/>
      <c r="BQ283" s="74" t="s">
        <v>61</v>
      </c>
      <c r="BR283" s="66" t="s">
        <v>33</v>
      </c>
      <c r="BS283" s="67" t="s">
        <v>33</v>
      </c>
      <c r="BT283" s="67" t="s">
        <v>33</v>
      </c>
      <c r="BU283" s="67" t="s">
        <v>33</v>
      </c>
      <c r="BV283" s="67" t="s">
        <v>33</v>
      </c>
      <c r="BW283" s="67" t="s">
        <v>33</v>
      </c>
      <c r="BX283" s="67" t="s">
        <v>33</v>
      </c>
      <c r="BY283" s="67" t="s">
        <v>47</v>
      </c>
      <c r="BZ283" s="67" t="s">
        <v>47</v>
      </c>
      <c r="CA283" s="67" t="s">
        <v>47</v>
      </c>
      <c r="CB283" s="67" t="s">
        <v>47</v>
      </c>
      <c r="CC283" s="67" t="s">
        <v>47</v>
      </c>
      <c r="CD283" s="67" t="s">
        <v>47</v>
      </c>
      <c r="CE283" s="67" t="s">
        <v>47</v>
      </c>
      <c r="CF283" s="67" t="s">
        <v>47</v>
      </c>
      <c r="CG283" s="67" t="s">
        <v>47</v>
      </c>
      <c r="CH283" s="67" t="s">
        <v>47</v>
      </c>
      <c r="CI283" s="40" t="str">
        <f>$A$8</f>
        <v>McLaren</v>
      </c>
      <c r="CJ283" s="66">
        <f>COUNTIF(BR277:CH294, CI283)</f>
        <v>7</v>
      </c>
      <c r="CK283" s="40" t="str">
        <f>$B$8</f>
        <v>Sainz</v>
      </c>
      <c r="CL283" s="99">
        <f>COUNTIF(BR277:CH294, CK283)</f>
        <v>6</v>
      </c>
      <c r="CM283" s="99">
        <f>COUNTIF(BR295:CH296,CK283)</f>
        <v>0</v>
      </c>
      <c r="CN283" s="99">
        <f>COUNTIF(BR297:CH298,CK283)</f>
        <v>0</v>
      </c>
      <c r="CO283" s="40" t="str">
        <f>$A$8</f>
        <v>McLaren</v>
      </c>
      <c r="CP283" s="66">
        <f>SUM((CJ283/CJ299)*100)</f>
        <v>41.17647058823529</v>
      </c>
      <c r="CQ283" s="40" t="str">
        <f>$B$8</f>
        <v>Sainz</v>
      </c>
      <c r="CR283" s="99">
        <f>SUM((CL283/CL299)*100)</f>
        <v>7.0588235294117645</v>
      </c>
      <c r="CS283" s="99">
        <f>SUM((CM283/CM299)*100)</f>
        <v>0</v>
      </c>
      <c r="CT283" s="99">
        <f>SUM((CN283/CN299)*100)</f>
        <v>0</v>
      </c>
      <c r="CV283" s="40" t="str">
        <f>$A$8</f>
        <v>McLaren</v>
      </c>
      <c r="CW283" s="99">
        <f>SUM(X283,BD283,CJ283)</f>
        <v>7</v>
      </c>
      <c r="CX283" s="40" t="str">
        <f>$B$8</f>
        <v>Sainz</v>
      </c>
      <c r="CY283" s="99">
        <f t="shared" si="1437"/>
        <v>17</v>
      </c>
      <c r="CZ283" s="99">
        <f t="shared" si="1438"/>
        <v>1</v>
      </c>
      <c r="DA283" s="99">
        <f t="shared" si="1439"/>
        <v>0</v>
      </c>
      <c r="DB283" s="40" t="str">
        <f>$A$8</f>
        <v>McLaren</v>
      </c>
      <c r="DC283" s="66">
        <f>SUM((CW283/CW299)*100)</f>
        <v>13.725490196078432</v>
      </c>
      <c r="DD283" s="40" t="str">
        <f>$B$8</f>
        <v>Sainz</v>
      </c>
      <c r="DE283" s="99">
        <f>SUM((CY283/CY299)*100)</f>
        <v>6.666666666666667</v>
      </c>
      <c r="DF283" s="99">
        <f>SUM((CZ283/CZ299)*100)</f>
        <v>1.9607843137254901</v>
      </c>
      <c r="DG283" s="99">
        <f>SUM((DA283/DA299)*100)</f>
        <v>0</v>
      </c>
    </row>
    <row r="284" spans="4:111" ht="16.149999999999999" thickBot="1" x14ac:dyDescent="0.55000000000000004">
      <c r="D284" s="159"/>
      <c r="E284" s="81" t="s">
        <v>58</v>
      </c>
      <c r="F284" s="70">
        <f>SUM(VLOOKUP($D$2,$D$2:$BL$18,MATCH(F283,$D$1:$BL$1,0),FALSE))</f>
        <v>41</v>
      </c>
      <c r="G284" s="76">
        <f>SUM(VLOOKUP($D$3,$D$2:$BL$18,MATCH(G283,$D$1:$BL$1,0),FALSE))</f>
        <v>-13</v>
      </c>
      <c r="H284" s="76">
        <f>SUM(VLOOKUP($D$4,$D$2:$BL$18,MATCH(H283,$D$1:$BL$1,0),FALSE))</f>
        <v>-1</v>
      </c>
      <c r="I284" s="76">
        <f>SUM(VLOOKUP($D$5,$D$2:$BL$18,MATCH(I283,$D$1:$BL$1,0),FALSE))</f>
        <v>15</v>
      </c>
      <c r="J284" s="76">
        <f>SUM(VLOOKUP($D$6,$D$2:$BL$18,MATCH(J283,$D$1:$BL$1,0),FALSE))</f>
        <v>24</v>
      </c>
      <c r="K284" s="76">
        <f>SUM(VLOOKUP($D$7,$D$2:$BL$18,MATCH(K283,$D$1:$BL$1,0),FALSE))</f>
        <v>19</v>
      </c>
      <c r="L284" s="76">
        <f>SUM(VLOOKUP($D$8,$D$2:$BL$18,MATCH(L283,$D$1:$BL$1,0),FALSE))</f>
        <v>16</v>
      </c>
      <c r="M284" s="76">
        <f>SUM(VLOOKUP($D$9,$D$2:$BL$18,MATCH(M283,$D$1:$BL$1,0),FALSE))</f>
        <v>13</v>
      </c>
      <c r="N284" s="76">
        <f>SUM(VLOOKUP($D$10,$D$2:$BL$18,MATCH(N283,$D$1:$BL$1,0),FALSE))</f>
        <v>14</v>
      </c>
      <c r="O284" s="76">
        <f>SUM(VLOOKUP($D$11,$D$2:$BL$18,MATCH(O283,$D$1:$BL$1,0),FALSE))</f>
        <v>3</v>
      </c>
      <c r="P284" s="76">
        <f>SUM(VLOOKUP($D$12,$D$2:$BL$18,MATCH(P283,$D$1:$BL$1,0),FALSE))</f>
        <v>17</v>
      </c>
      <c r="Q284" s="76">
        <f>SUM(VLOOKUP($D$13,$D$2:$BL$18,MATCH(Q283,$D$1:$BL$1,0),FALSE))</f>
        <v>6</v>
      </c>
      <c r="R284" s="76">
        <f>SUM(VLOOKUP($D$14,$D$2:$BL$18,MATCH(R283,$D$1:$BL$1,0),FALSE))</f>
        <v>11</v>
      </c>
      <c r="S284" s="76">
        <f>SUM(VLOOKUP($D$15,$D$2:$BL$18,MATCH(S283,$D$1:$BL$1,0),FALSE))</f>
        <v>-14</v>
      </c>
      <c r="T284" s="76">
        <f>SUM(VLOOKUP($D$16,$D$2:$BL$18,MATCH(T283,$D$1:$BL$1,0),FALSE))</f>
        <v>-14</v>
      </c>
      <c r="U284" s="76">
        <f>SUM(VLOOKUP($D$17,$D$2:$BL$18,MATCH(U283,$D$1:$BL$1,0),FALSE))</f>
        <v>8</v>
      </c>
      <c r="V284" s="29">
        <f>SUM(VLOOKUP($D$18,$D$2:$BL$18,MATCH(V283,$D$1:$BL$1,0),FALSE))</f>
        <v>0</v>
      </c>
      <c r="W284" s="30"/>
      <c r="X284" s="72"/>
      <c r="Y284" s="41" t="str">
        <f>$B$9</f>
        <v>Norris</v>
      </c>
      <c r="Z284" s="30">
        <f>COUNTIF(F277:V294, Y284)</f>
        <v>17</v>
      </c>
      <c r="AA284" s="30">
        <f>COUNTIF(F295:V296,Y284)</f>
        <v>14</v>
      </c>
      <c r="AB284" s="30">
        <f>COUNTIF(F297:V298,Y284)</f>
        <v>0</v>
      </c>
      <c r="AC284" s="30"/>
      <c r="AD284" s="72"/>
      <c r="AE284" s="41" t="str">
        <f>$B$9</f>
        <v>Norris</v>
      </c>
      <c r="AF284" s="30">
        <f>SUM((Z284/Z299)*100)</f>
        <v>20</v>
      </c>
      <c r="AG284" s="30">
        <f>SUM((AA284/AA299)*100)</f>
        <v>82.35294117647058</v>
      </c>
      <c r="AH284" s="30">
        <f>SUM((AB284/AB299)*100)</f>
        <v>0</v>
      </c>
      <c r="AJ284" s="159"/>
      <c r="AK284" s="81" t="s">
        <v>58</v>
      </c>
      <c r="AL284" s="70">
        <f>SUM(VLOOKUP($D$2,$D$2:$BL$18,MATCH(AL283,$D$1:$BL$1,0),FALSE))</f>
        <v>36</v>
      </c>
      <c r="AM284" s="76">
        <f>SUM(VLOOKUP($D$3,$D$2:$BL$18,MATCH(AM283,$D$1:$BL$1,0),FALSE))</f>
        <v>30</v>
      </c>
      <c r="AN284" s="76">
        <f>SUM(VLOOKUP($D$4,$D$2:$BL$18,MATCH(AN283,$D$1:$BL$1,0),FALSE))</f>
        <v>-1</v>
      </c>
      <c r="AO284" s="76">
        <f>SUM(VLOOKUP($D$5,$D$2:$BL$18,MATCH(AO283,$D$1:$BL$1,0),FALSE))</f>
        <v>25</v>
      </c>
      <c r="AP284" s="76">
        <f>SUM(VLOOKUP($D$6,$D$2:$BL$18,MATCH(AP283,$D$1:$BL$1,0),FALSE))</f>
        <v>19</v>
      </c>
      <c r="AQ284" s="76">
        <f>SUM(VLOOKUP($D$7,$D$2:$BL$18,MATCH(AQ283,$D$1:$BL$1,0),FALSE))</f>
        <v>4</v>
      </c>
      <c r="AR284" s="76">
        <f>SUM(VLOOKUP($D$8,$D$2:$BL$18,MATCH(AR283,$D$1:$BL$1,0),FALSE))</f>
        <v>20</v>
      </c>
      <c r="AS284" s="76">
        <f>SUM(VLOOKUP($D$9,$D$2:$BL$18,MATCH(AS283,$D$1:$BL$1,0),FALSE))</f>
        <v>15</v>
      </c>
      <c r="AT284" s="76">
        <f>SUM(VLOOKUP($D$10,$D$2:$BL$18,MATCH(AT283,$D$1:$BL$1,0),FALSE))</f>
        <v>-14</v>
      </c>
      <c r="AU284" s="76">
        <f>SUM(VLOOKUP($D$11,$D$2:$BL$18,MATCH(AU283,$D$1:$BL$1,0),FALSE))</f>
        <v>13</v>
      </c>
      <c r="AV284" s="76">
        <f>SUM(VLOOKUP($D$12,$D$2:$BL$18,MATCH(AV283,$D$1:$BL$1,0),FALSE))</f>
        <v>13</v>
      </c>
      <c r="AW284" s="76">
        <f>SUM(VLOOKUP($D$13,$D$2:$BL$18,MATCH(AW283,$D$1:$BL$1,0),FALSE))</f>
        <v>6</v>
      </c>
      <c r="AX284" s="76">
        <f>SUM(VLOOKUP($D$14,$D$2:$BL$18,MATCH(AX283,$D$1:$BL$1,0),FALSE))</f>
        <v>15</v>
      </c>
      <c r="AY284" s="76">
        <f>SUM(VLOOKUP($D$15,$D$2:$BL$18,MATCH(AY283,$D$1:$BL$1,0),FALSE))</f>
        <v>-14</v>
      </c>
      <c r="AZ284" s="76">
        <f>SUM(VLOOKUP($D$16,$D$2:$BL$18,MATCH(AZ283,$D$1:$BL$1,0),FALSE))</f>
        <v>12</v>
      </c>
      <c r="BA284" s="76">
        <f>SUM(VLOOKUP($D$17,$D$2:$BL$18,MATCH(BA283,$D$1:$BL$1,0),FALSE))</f>
        <v>7</v>
      </c>
      <c r="BB284" s="29">
        <f>SUM(VLOOKUP($D$18,$D$2:$BL$18,MATCH(BB283,$D$1:$BL$1,0),FALSE))</f>
        <v>9</v>
      </c>
      <c r="BC284" s="30"/>
      <c r="BD284" s="72"/>
      <c r="BE284" s="41" t="str">
        <f>$B$9</f>
        <v>Norris</v>
      </c>
      <c r="BF284" s="30">
        <f>COUNTIF(AL277:BB294, BE284)</f>
        <v>7</v>
      </c>
      <c r="BG284" s="30">
        <f>COUNTIF(AL295:BB296,BE284)</f>
        <v>3</v>
      </c>
      <c r="BH284" s="30">
        <f>COUNTIF(AL297:BB298,BE284)</f>
        <v>0</v>
      </c>
      <c r="BI284" s="30"/>
      <c r="BJ284" s="72"/>
      <c r="BK284" s="41" t="str">
        <f>$B$9</f>
        <v>Norris</v>
      </c>
      <c r="BL284" s="30">
        <f>SUM((BF284/BF299)*100)</f>
        <v>8.235294117647058</v>
      </c>
      <c r="BM284" s="30">
        <f>SUM((BG284/BG299)*100)</f>
        <v>17.647058823529413</v>
      </c>
      <c r="BN284" s="30">
        <f>SUM((BH284/BH299)*100)</f>
        <v>0</v>
      </c>
      <c r="BP284" s="159"/>
      <c r="BQ284" s="81" t="s">
        <v>58</v>
      </c>
      <c r="BR284" s="70">
        <f>SUM(VLOOKUP($D$2,$D$2:$BL$18,MATCH(BR283,$D$1:$BL$1,0),FALSE))</f>
        <v>22</v>
      </c>
      <c r="BS284" s="76">
        <f>SUM(VLOOKUP($D$3,$D$2:$BL$18,MATCH(BS283,$D$1:$BL$1,0),FALSE))</f>
        <v>23</v>
      </c>
      <c r="BT284" s="76">
        <f>SUM(VLOOKUP($D$4,$D$2:$BL$18,MATCH(BT283,$D$1:$BL$1,0),FALSE))</f>
        <v>11</v>
      </c>
      <c r="BU284" s="76">
        <f>SUM(VLOOKUP($D$5,$D$2:$BL$18,MATCH(BU283,$D$1:$BL$1,0),FALSE))</f>
        <v>-13</v>
      </c>
      <c r="BV284" s="76">
        <f>SUM(VLOOKUP($D$6,$D$2:$BL$18,MATCH(BV283,$D$1:$BL$1,0),FALSE))</f>
        <v>12</v>
      </c>
      <c r="BW284" s="76">
        <f>SUM(VLOOKUP($D$7,$D$2:$BL$18,MATCH(BW283,$D$1:$BL$1,0),FALSE))</f>
        <v>21</v>
      </c>
      <c r="BX284" s="76">
        <f>SUM(VLOOKUP($D$8,$D$2:$BL$18,MATCH(BX283,$D$1:$BL$1,0),FALSE))</f>
        <v>6</v>
      </c>
      <c r="BY284" s="76">
        <f>SUM(VLOOKUP($D$9,$D$2:$BL$18,MATCH(BY283,$D$1:$BL$1,0),FALSE))</f>
        <v>14</v>
      </c>
      <c r="BZ284" s="76">
        <f>SUM(VLOOKUP($D$10,$D$2:$BL$18,MATCH(BZ283,$D$1:$BL$1,0),FALSE))</f>
        <v>17</v>
      </c>
      <c r="CA284" s="76">
        <f>SUM(VLOOKUP($D$11,$D$2:$BL$18,MATCH(CA283,$D$1:$BL$1,0),FALSE))</f>
        <v>0</v>
      </c>
      <c r="CB284" s="76">
        <f>SUM(VLOOKUP($D$12,$D$2:$BL$18,MATCH(CB283,$D$1:$BL$1,0),FALSE))</f>
        <v>-12</v>
      </c>
      <c r="CC284" s="76">
        <f>SUM(VLOOKUP($D$13,$D$2:$BL$18,MATCH(CC283,$D$1:$BL$1,0),FALSE))</f>
        <v>8</v>
      </c>
      <c r="CD284" s="76">
        <f>SUM(VLOOKUP($D$14,$D$2:$BL$18,MATCH(CD283,$D$1:$BL$1,0),FALSE))</f>
        <v>-11</v>
      </c>
      <c r="CE284" s="76">
        <f>SUM(VLOOKUP($D$15,$D$2:$BL$18,MATCH(CE283,$D$1:$BL$1,0),FALSE))</f>
        <v>15</v>
      </c>
      <c r="CF284" s="76">
        <f>SUM(VLOOKUP($D$16,$D$2:$BL$18,MATCH(CF283,$D$1:$BL$1,0),FALSE))</f>
        <v>12</v>
      </c>
      <c r="CG284" s="76">
        <f>SUM(VLOOKUP($D$17,$D$2:$BL$18,MATCH(CG283,$D$1:$BL$1,0),FALSE))</f>
        <v>7</v>
      </c>
      <c r="CH284" s="29">
        <f>SUM(VLOOKUP($D$18,$D$2:$BL$18,MATCH(CH283,$D$1:$BL$1,0),FALSE))</f>
        <v>9</v>
      </c>
      <c r="CI284" s="30"/>
      <c r="CJ284" s="72"/>
      <c r="CK284" s="41" t="str">
        <f>$B$9</f>
        <v>Norris</v>
      </c>
      <c r="CL284" s="30">
        <f>COUNTIF(BR277:CH294, CK284)</f>
        <v>0</v>
      </c>
      <c r="CM284" s="30">
        <f>COUNTIF(BR295:CH296,CK284)</f>
        <v>0</v>
      </c>
      <c r="CN284" s="30">
        <f>COUNTIF(BR297:CH298,CK284)</f>
        <v>0</v>
      </c>
      <c r="CO284" s="30"/>
      <c r="CP284" s="72"/>
      <c r="CQ284" s="41" t="str">
        <f>$B$9</f>
        <v>Norris</v>
      </c>
      <c r="CR284" s="30">
        <f>SUM((CL284/CL299)*100)</f>
        <v>0</v>
      </c>
      <c r="CS284" s="30">
        <f>SUM((CM284/CM299)*100)</f>
        <v>0</v>
      </c>
      <c r="CT284" s="30">
        <f>SUM((CN284/CN299)*100)</f>
        <v>0</v>
      </c>
      <c r="CV284" s="30"/>
      <c r="CW284" s="30"/>
      <c r="CX284" s="41" t="str">
        <f>$B$9</f>
        <v>Norris</v>
      </c>
      <c r="CY284" s="30">
        <f t="shared" si="1437"/>
        <v>24</v>
      </c>
      <c r="CZ284" s="30">
        <f t="shared" si="1438"/>
        <v>17</v>
      </c>
      <c r="DA284" s="30">
        <f t="shared" si="1439"/>
        <v>0</v>
      </c>
      <c r="DB284" s="30"/>
      <c r="DC284" s="72"/>
      <c r="DD284" s="41" t="str">
        <f>$B$9</f>
        <v>Norris</v>
      </c>
      <c r="DE284" s="30">
        <f>SUM((CY284/CY299)*100)</f>
        <v>9.4117647058823533</v>
      </c>
      <c r="DF284" s="30">
        <f>SUM((CZ284/CZ299)*100)</f>
        <v>33.333333333333329</v>
      </c>
      <c r="DG284" s="30">
        <f>SUM((DA284/DA299)*100)</f>
        <v>0</v>
      </c>
    </row>
    <row r="285" spans="4:111" ht="16.149999999999999" thickBot="1" x14ac:dyDescent="0.55000000000000004">
      <c r="D285" s="159"/>
      <c r="E285" s="82" t="s">
        <v>1</v>
      </c>
      <c r="F285" s="72">
        <f>SUM(VLOOKUP($D$2,$BM$2:$CQ$18,MATCH(F283,$BM$1:$CQ$1,0),FALSE))</f>
        <v>24.2</v>
      </c>
      <c r="G285" s="73">
        <f>SUM(VLOOKUP($D$3,$BM$2:$CQ$18,MATCH(G283,$BM$1:$CQ$1,0),FALSE))</f>
        <v>0</v>
      </c>
      <c r="H285" s="73">
        <f>SUM(VLOOKUP($D$4,$BM$2:$CQ$18,MATCH(H283,$BM$1:$CQ$1,0),FALSE))</f>
        <v>0</v>
      </c>
      <c r="I285" s="73">
        <f>SUM(VLOOKUP($D$5,$BM$2:$CQ$18,MATCH(I283,$BM$1:$CQ$1,0),FALSE))</f>
        <v>0</v>
      </c>
      <c r="J285" s="73">
        <f>SUM(VLOOKUP($D$6,$BM$2:$CQ$18,MATCH(J283,$BM$1:$CQ$1,0),FALSE))</f>
        <v>20.8</v>
      </c>
      <c r="K285" s="73">
        <f>SUM(VLOOKUP($D$7,$BM$2:$CQ$18,MATCH(K283,$BM$1:$CQ$1,0),FALSE))</f>
        <v>20.7</v>
      </c>
      <c r="L285" s="73">
        <f>SUM(VLOOKUP($D$8,$BM$2:$CQ$18,MATCH(L283,$BM$1:$CQ$1,0),FALSE))</f>
        <v>20.7</v>
      </c>
      <c r="M285" s="73">
        <f>SUM(VLOOKUP($D$9,$BM$2:$CQ$18,MATCH(M283,$BM$1:$CQ$1,0),FALSE))</f>
        <v>5.7</v>
      </c>
      <c r="N285" s="73">
        <f>SUM(VLOOKUP($D$10,$BM$2:$CQ$18,MATCH(N283,$BM$1:$CQ$1,0),FALSE))</f>
        <v>5.7</v>
      </c>
      <c r="O285" s="73">
        <f>SUM(VLOOKUP($D$11,$BM$2:$CQ$18,MATCH(O283,$BM$1:$CQ$1,0),FALSE))</f>
        <v>5.7</v>
      </c>
      <c r="P285" s="73">
        <f>SUM(VLOOKUP($D$12,$BM$2:$CQ$18,MATCH(P283,$BM$1:$CQ$1,0),FALSE))</f>
        <v>5.8</v>
      </c>
      <c r="Q285" s="73">
        <f>SUM(VLOOKUP($D$13,$BM$2:$CQ$18,MATCH(Q283,$BM$1:$CQ$1,0),FALSE))</f>
        <v>5.9</v>
      </c>
      <c r="R285" s="73">
        <f>SUM(VLOOKUP($D$14,$BM$2:$CQ$18,MATCH(R283,$BM$1:$CQ$1,0),FALSE))</f>
        <v>5.9</v>
      </c>
      <c r="S285" s="73">
        <f>SUM(VLOOKUP($D$15,$BM$2:$CQ$18,MATCH(S283,$BM$1:$CQ$1,0),FALSE))</f>
        <v>6</v>
      </c>
      <c r="T285" s="73">
        <f>SUM(VLOOKUP($D$16,$BM$2:$CQ$18,MATCH(T283,$BM$1:$CQ$1,0),FALSE))</f>
        <v>6</v>
      </c>
      <c r="U285" s="73">
        <f>SUM(VLOOKUP($D$17,$BM$2:$CQ$18,MATCH(U283,$BM$1:$CQ$1,0),FALSE))</f>
        <v>6</v>
      </c>
      <c r="V285" s="63">
        <f>SUM(VLOOKUP($D$18,$BM$2:$CQ$18,MATCH(V283,$BM$1:$CQ$1,0),FALSE))</f>
        <v>5.9</v>
      </c>
      <c r="W285" s="43" t="str">
        <f>$A$10</f>
        <v>Renault</v>
      </c>
      <c r="X285" s="66">
        <f>COUNTIF(F277:V294, W285)</f>
        <v>0</v>
      </c>
      <c r="Y285" s="43" t="str">
        <f>$B$10</f>
        <v>Ricciardo</v>
      </c>
      <c r="Z285" s="99">
        <f>COUNTIF(F277:V294, Y285)</f>
        <v>0</v>
      </c>
      <c r="AA285" s="99">
        <f>COUNTIF(F295:V296,Y285)</f>
        <v>0</v>
      </c>
      <c r="AB285" s="99">
        <f>COUNTIF(F297:V298,Y285)</f>
        <v>0</v>
      </c>
      <c r="AC285" s="43" t="str">
        <f>$A$10</f>
        <v>Renault</v>
      </c>
      <c r="AD285" s="66">
        <f>SUM((X285/X299)*100)</f>
        <v>0</v>
      </c>
      <c r="AE285" s="43" t="str">
        <f>$B$10</f>
        <v>Ricciardo</v>
      </c>
      <c r="AF285" s="99">
        <f>SUM((Z285/Z299)*100)</f>
        <v>0</v>
      </c>
      <c r="AG285" s="99">
        <f>SUM((AA285/AA299)*100)</f>
        <v>0</v>
      </c>
      <c r="AH285" s="99">
        <f>SUM((AB285/AB299)*100)</f>
        <v>0</v>
      </c>
      <c r="AJ285" s="159"/>
      <c r="AK285" s="82" t="s">
        <v>1</v>
      </c>
      <c r="AL285" s="72">
        <f>SUM(VLOOKUP($D$2,$BM$2:$CQ$18,MATCH(AL283,$BM$1:$CQ$1,0),FALSE))</f>
        <v>11.5</v>
      </c>
      <c r="AM285" s="73">
        <f>SUM(VLOOKUP($D$3,$BM$2:$CQ$18,MATCH(AM283,$BM$1:$CQ$1,0),FALSE))</f>
        <v>12.4</v>
      </c>
      <c r="AN285" s="73">
        <f>SUM(VLOOKUP($D$4,$BM$2:$CQ$18,MATCH(AN283,$BM$1:$CQ$1,0),FALSE))</f>
        <v>12.8</v>
      </c>
      <c r="AO285" s="73">
        <f>SUM(VLOOKUP($D$5,$BM$2:$CQ$18,MATCH(AO283,$BM$1:$CQ$1,0),FALSE))</f>
        <v>12.9</v>
      </c>
      <c r="AP285" s="73">
        <f>SUM(VLOOKUP($D$6,$BM$2:$CQ$18,MATCH(AP283,$BM$1:$CQ$1,0),FALSE))</f>
        <v>13</v>
      </c>
      <c r="AQ285" s="73">
        <f>SUM(VLOOKUP($D$7,$BM$2:$CQ$18,MATCH(AQ283,$BM$1:$CQ$1,0),FALSE))</f>
        <v>13</v>
      </c>
      <c r="AR285" s="73">
        <f>SUM(VLOOKUP($D$8,$BM$2:$CQ$18,MATCH(AR283,$BM$1:$CQ$1,0),FALSE))</f>
        <v>13</v>
      </c>
      <c r="AS285" s="73">
        <f>SUM(VLOOKUP($D$9,$BM$2:$CQ$18,MATCH(AS283,$BM$1:$CQ$1,0),FALSE))</f>
        <v>6.7</v>
      </c>
      <c r="AT285" s="73">
        <f>SUM(VLOOKUP($D$10,$BM$2:$CQ$18,MATCH(AT283,$BM$1:$CQ$1,0),FALSE))</f>
        <v>6.7</v>
      </c>
      <c r="AU285" s="73">
        <f>SUM(VLOOKUP($D$11,$BM$2:$CQ$18,MATCH(AU283,$BM$1:$CQ$1,0),FALSE))</f>
        <v>6.7</v>
      </c>
      <c r="AV285" s="73">
        <f>SUM(VLOOKUP($D$12,$BM$2:$CQ$18,MATCH(AV283,$BM$1:$CQ$1,0),FALSE))</f>
        <v>6.6</v>
      </c>
      <c r="AW285" s="73">
        <f>SUM(VLOOKUP($D$13,$BM$2:$CQ$18,MATCH(AW283,$BM$1:$CQ$1,0),FALSE))</f>
        <v>6.6</v>
      </c>
      <c r="AX285" s="73">
        <f>SUM(VLOOKUP($D$14,$BM$2:$CQ$18,MATCH(AX283,$BM$1:$CQ$1,0),FALSE))</f>
        <v>6.6</v>
      </c>
      <c r="AY285" s="73">
        <f>SUM(VLOOKUP($D$15,$BM$2:$CQ$18,MATCH(AY283,$BM$1:$CQ$1,0),FALSE))</f>
        <v>6.6</v>
      </c>
      <c r="AZ285" s="73">
        <f>SUM(VLOOKUP($D$16,$BM$2:$CQ$18,MATCH(AZ283,$BM$1:$CQ$1,0),FALSE))</f>
        <v>6.6</v>
      </c>
      <c r="BA285" s="73">
        <f>SUM(VLOOKUP($D$17,$BM$2:$CQ$18,MATCH(BA283,$BM$1:$CQ$1,0),FALSE))</f>
        <v>5.8</v>
      </c>
      <c r="BB285" s="63">
        <f>SUM(VLOOKUP($D$18,$BM$2:$CQ$18,MATCH(BB283,$BM$1:$CQ$1,0),FALSE))</f>
        <v>5.7</v>
      </c>
      <c r="BC285" s="43" t="str">
        <f>$A$10</f>
        <v>Renault</v>
      </c>
      <c r="BD285" s="66">
        <f>COUNTIF(AL277:BB294, BC285)</f>
        <v>0</v>
      </c>
      <c r="BE285" s="43" t="str">
        <f>$B$10</f>
        <v>Ricciardo</v>
      </c>
      <c r="BF285" s="99">
        <f>COUNTIF(AL277:BB294, BE285)</f>
        <v>11</v>
      </c>
      <c r="BG285" s="99">
        <f>COUNTIF(AL295:BB296,BE285)</f>
        <v>10</v>
      </c>
      <c r="BH285" s="99">
        <f>COUNTIF(AL297:BB298,BE285)</f>
        <v>0</v>
      </c>
      <c r="BI285" s="43" t="str">
        <f>$A$10</f>
        <v>Renault</v>
      </c>
      <c r="BJ285" s="66">
        <f>SUM((BD285/BD299)*100)</f>
        <v>0</v>
      </c>
      <c r="BK285" s="43" t="str">
        <f>$B$10</f>
        <v>Ricciardo</v>
      </c>
      <c r="BL285" s="99">
        <f>SUM((BF285/BF299)*100)</f>
        <v>12.941176470588237</v>
      </c>
      <c r="BM285" s="99">
        <f>SUM((BG285/BG299)*100)</f>
        <v>58.82352941176471</v>
      </c>
      <c r="BN285" s="99">
        <f>SUM((BH285/BH299)*100)</f>
        <v>0</v>
      </c>
      <c r="BP285" s="159"/>
      <c r="BQ285" s="82" t="s">
        <v>1</v>
      </c>
      <c r="BR285" s="72">
        <f>SUM(VLOOKUP($D$2,$BM$2:$CQ$18,MATCH(BR283,$BM$1:$CQ$1,0),FALSE))</f>
        <v>9.3000000000000007</v>
      </c>
      <c r="BS285" s="73">
        <f>SUM(VLOOKUP($D$3,$BM$2:$CQ$18,MATCH(BS283,$BM$1:$CQ$1,0),FALSE))</f>
        <v>9.6</v>
      </c>
      <c r="BT285" s="73">
        <f>SUM(VLOOKUP($D$4,$BM$2:$CQ$18,MATCH(BT283,$BM$1:$CQ$1,0),FALSE))</f>
        <v>9.8000000000000007</v>
      </c>
      <c r="BU285" s="73">
        <f>SUM(VLOOKUP($D$5,$BM$2:$CQ$18,MATCH(BU283,$BM$1:$CQ$1,0),FALSE))</f>
        <v>9.8000000000000007</v>
      </c>
      <c r="BV285" s="73">
        <f>SUM(VLOOKUP($D$6,$BM$2:$CQ$18,MATCH(BV283,$BM$1:$CQ$1,0),FALSE))</f>
        <v>9.8000000000000007</v>
      </c>
      <c r="BW285" s="73">
        <f>SUM(VLOOKUP($D$7,$BM$2:$CQ$18,MATCH(BW283,$BM$1:$CQ$1,0),FALSE))</f>
        <v>9.9</v>
      </c>
      <c r="BX285" s="73">
        <f>SUM(VLOOKUP($D$8,$BM$2:$CQ$18,MATCH(BX283,$BM$1:$CQ$1,0),FALSE))</f>
        <v>9.9</v>
      </c>
      <c r="BY285" s="73">
        <f>SUM(VLOOKUP($D$9,$BM$2:$CQ$18,MATCH(BY283,$BM$1:$CQ$1,0),FALSE))</f>
        <v>5.9</v>
      </c>
      <c r="BZ285" s="73">
        <f>SUM(VLOOKUP($D$10,$BM$2:$CQ$18,MATCH(BZ283,$BM$1:$CQ$1,0),FALSE))</f>
        <v>5.9</v>
      </c>
      <c r="CA285" s="73">
        <f>SUM(VLOOKUP($D$11,$BM$2:$CQ$18,MATCH(CA283,$BM$1:$CQ$1,0),FALSE))</f>
        <v>5.9</v>
      </c>
      <c r="CB285" s="73">
        <f>SUM(VLOOKUP($D$12,$BM$2:$CQ$18,MATCH(CB283,$BM$1:$CQ$1,0),FALSE))</f>
        <v>5.9</v>
      </c>
      <c r="CC285" s="73">
        <f>SUM(VLOOKUP($D$13,$BM$2:$CQ$18,MATCH(CC283,$BM$1:$CQ$1,0),FALSE))</f>
        <v>5.8</v>
      </c>
      <c r="CD285" s="73">
        <f>SUM(VLOOKUP($D$14,$BM$2:$CQ$18,MATCH(CD283,$BM$1:$CQ$1,0),FALSE))</f>
        <v>5.8</v>
      </c>
      <c r="CE285" s="73">
        <f>SUM(VLOOKUP($D$15,$BM$2:$CQ$18,MATCH(CE283,$BM$1:$CQ$1,0),FALSE))</f>
        <v>5.8</v>
      </c>
      <c r="CF285" s="73">
        <f>SUM(VLOOKUP($D$16,$BM$2:$CQ$18,MATCH(CF283,$BM$1:$CQ$1,0),FALSE))</f>
        <v>5.8</v>
      </c>
      <c r="CG285" s="73">
        <f>SUM(VLOOKUP($D$17,$BM$2:$CQ$18,MATCH(CG283,$BM$1:$CQ$1,0),FALSE))</f>
        <v>5.8</v>
      </c>
      <c r="CH285" s="63">
        <f>SUM(VLOOKUP($D$18,$BM$2:$CQ$18,MATCH(CH283,$BM$1:$CQ$1,0),FALSE))</f>
        <v>5.7</v>
      </c>
      <c r="CI285" s="43" t="str">
        <f>$A$10</f>
        <v>Renault</v>
      </c>
      <c r="CJ285" s="66">
        <f>COUNTIF(BR277:CH294, CI285)</f>
        <v>0</v>
      </c>
      <c r="CK285" s="43" t="str">
        <f>$B$10</f>
        <v>Ricciardo</v>
      </c>
      <c r="CL285" s="99">
        <f>COUNTIF(BR277:CH294, CK285)</f>
        <v>10</v>
      </c>
      <c r="CM285" s="99">
        <f>COUNTIF(BR295:CH296,CK285)</f>
        <v>10</v>
      </c>
      <c r="CN285" s="99">
        <f>COUNTIF(BR297:CH298,CK285)</f>
        <v>0</v>
      </c>
      <c r="CO285" s="43" t="str">
        <f>$A$10</f>
        <v>Renault</v>
      </c>
      <c r="CP285" s="66">
        <f>SUM((CJ285/CJ299)*100)</f>
        <v>0</v>
      </c>
      <c r="CQ285" s="43" t="str">
        <f>$B$10</f>
        <v>Ricciardo</v>
      </c>
      <c r="CR285" s="99">
        <f>SUM((CL285/CL299)*100)</f>
        <v>11.76470588235294</v>
      </c>
      <c r="CS285" s="99">
        <f>SUM((CM285/CM299)*100)</f>
        <v>58.82352941176471</v>
      </c>
      <c r="CT285" s="99">
        <f>SUM((CN285/CN299)*100)</f>
        <v>0</v>
      </c>
      <c r="CV285" s="43" t="str">
        <f>$A$10</f>
        <v>Renault</v>
      </c>
      <c r="CW285" s="99">
        <f>SUM(X285,BD285,CJ285)</f>
        <v>0</v>
      </c>
      <c r="CX285" s="43" t="str">
        <f>$B$10</f>
        <v>Ricciardo</v>
      </c>
      <c r="CY285" s="99">
        <f t="shared" si="1437"/>
        <v>21</v>
      </c>
      <c r="CZ285" s="99">
        <f t="shared" si="1438"/>
        <v>20</v>
      </c>
      <c r="DA285" s="99">
        <f t="shared" si="1439"/>
        <v>0</v>
      </c>
      <c r="DB285" s="43" t="str">
        <f>$A$10</f>
        <v>Renault</v>
      </c>
      <c r="DC285" s="66">
        <f>SUM((CW285/CW299)*100)</f>
        <v>0</v>
      </c>
      <c r="DD285" s="43" t="str">
        <f>$B$10</f>
        <v>Ricciardo</v>
      </c>
      <c r="DE285" s="99">
        <f>SUM((CY285/CY299)*100)</f>
        <v>8.235294117647058</v>
      </c>
      <c r="DF285" s="99">
        <f>SUM((CZ285/CZ299)*100)</f>
        <v>39.215686274509807</v>
      </c>
      <c r="DG285" s="99">
        <f>SUM((DA285/DA299)*100)</f>
        <v>0</v>
      </c>
    </row>
    <row r="286" spans="4:111" ht="16.149999999999999" thickBot="1" x14ac:dyDescent="0.55000000000000004">
      <c r="D286" s="159"/>
      <c r="E286" s="74" t="s">
        <v>62</v>
      </c>
      <c r="F286" s="66" t="s">
        <v>47</v>
      </c>
      <c r="G286" s="67" t="s">
        <v>47</v>
      </c>
      <c r="H286" s="67" t="s">
        <v>47</v>
      </c>
      <c r="I286" s="67" t="s">
        <v>47</v>
      </c>
      <c r="J286" s="67" t="s">
        <v>47</v>
      </c>
      <c r="K286" s="67" t="s">
        <v>47</v>
      </c>
      <c r="L286" s="67" t="s">
        <v>47</v>
      </c>
      <c r="M286" s="67" t="s">
        <v>35</v>
      </c>
      <c r="N286" s="67" t="s">
        <v>35</v>
      </c>
      <c r="O286" s="67" t="s">
        <v>35</v>
      </c>
      <c r="P286" s="67" t="s">
        <v>35</v>
      </c>
      <c r="Q286" s="67" t="s">
        <v>35</v>
      </c>
      <c r="R286" s="67" t="s">
        <v>35</v>
      </c>
      <c r="S286" s="67" t="s">
        <v>35</v>
      </c>
      <c r="T286" s="67" t="s">
        <v>35</v>
      </c>
      <c r="U286" s="67" t="s">
        <v>35</v>
      </c>
      <c r="V286" s="68" t="s">
        <v>35</v>
      </c>
      <c r="W286" s="30"/>
      <c r="X286" s="72"/>
      <c r="Y286" s="44" t="str">
        <f>$B$11</f>
        <v>Ocon</v>
      </c>
      <c r="Z286" s="30">
        <f>COUNTIF(F277:V294, Y286)</f>
        <v>0</v>
      </c>
      <c r="AA286" s="30">
        <f>COUNTIF(F295:V296,Y286)</f>
        <v>0</v>
      </c>
      <c r="AB286" s="30">
        <f>COUNTIF(F297:V298,Y286)</f>
        <v>0</v>
      </c>
      <c r="AC286" s="30"/>
      <c r="AD286" s="72"/>
      <c r="AE286" s="44" t="str">
        <f>$B$11</f>
        <v>Ocon</v>
      </c>
      <c r="AF286" s="30">
        <f>SUM((Z286/Z299)*100)</f>
        <v>0</v>
      </c>
      <c r="AG286" s="30">
        <f>SUM((AA286/AA299)*100)</f>
        <v>0</v>
      </c>
      <c r="AH286" s="30">
        <f>SUM((AB286/AB299)*100)</f>
        <v>0</v>
      </c>
      <c r="AJ286" s="159"/>
      <c r="AK286" s="74" t="s">
        <v>62</v>
      </c>
      <c r="AL286" s="66" t="s">
        <v>30</v>
      </c>
      <c r="AM286" s="67" t="s">
        <v>30</v>
      </c>
      <c r="AN286" s="67" t="s">
        <v>18</v>
      </c>
      <c r="AO286" s="67" t="s">
        <v>18</v>
      </c>
      <c r="AP286" s="67" t="s">
        <v>18</v>
      </c>
      <c r="AQ286" s="67" t="s">
        <v>23</v>
      </c>
      <c r="AR286" s="67" t="s">
        <v>23</v>
      </c>
      <c r="AS286" s="67" t="s">
        <v>3</v>
      </c>
      <c r="AT286" s="67" t="s">
        <v>3</v>
      </c>
      <c r="AU286" s="67" t="s">
        <v>3</v>
      </c>
      <c r="AV286" s="67" t="s">
        <v>3</v>
      </c>
      <c r="AW286" s="67" t="s">
        <v>3</v>
      </c>
      <c r="AX286" s="67" t="s">
        <v>3</v>
      </c>
      <c r="AY286" s="67" t="s">
        <v>3</v>
      </c>
      <c r="AZ286" s="67" t="s">
        <v>3</v>
      </c>
      <c r="BA286" s="67" t="s">
        <v>3</v>
      </c>
      <c r="BB286" s="68" t="s">
        <v>3</v>
      </c>
      <c r="BC286" s="30"/>
      <c r="BD286" s="72"/>
      <c r="BE286" s="44" t="str">
        <f>$B$11</f>
        <v>Ocon</v>
      </c>
      <c r="BF286" s="30">
        <f>COUNTIF(AL277:BB294, BE286)</f>
        <v>3</v>
      </c>
      <c r="BG286" s="30">
        <f>COUNTIF(AL295:BB296,BE286)</f>
        <v>0</v>
      </c>
      <c r="BH286" s="30">
        <f>COUNTIF(AL297:BB298,BE286)</f>
        <v>0</v>
      </c>
      <c r="BI286" s="30"/>
      <c r="BJ286" s="72"/>
      <c r="BK286" s="44" t="str">
        <f>$B$11</f>
        <v>Ocon</v>
      </c>
      <c r="BL286" s="30">
        <f>SUM((BF286/BF299)*100)</f>
        <v>3.5294117647058822</v>
      </c>
      <c r="BM286" s="30">
        <f>SUM((BG286/BG299)*100)</f>
        <v>0</v>
      </c>
      <c r="BN286" s="30">
        <f>SUM((BH286/BH299)*100)</f>
        <v>0</v>
      </c>
      <c r="BP286" s="159"/>
      <c r="BQ286" s="74" t="s">
        <v>62</v>
      </c>
      <c r="BR286" s="66" t="s">
        <v>47</v>
      </c>
      <c r="BS286" s="67" t="s">
        <v>47</v>
      </c>
      <c r="BT286" s="67" t="s">
        <v>47</v>
      </c>
      <c r="BU286" s="67" t="s">
        <v>47</v>
      </c>
      <c r="BV286" s="67" t="s">
        <v>47</v>
      </c>
      <c r="BW286" s="67" t="s">
        <v>47</v>
      </c>
      <c r="BX286" s="67" t="s">
        <v>47</v>
      </c>
      <c r="BY286" s="67" t="s">
        <v>43</v>
      </c>
      <c r="BZ286" s="67" t="s">
        <v>43</v>
      </c>
      <c r="CA286" s="67" t="s">
        <v>43</v>
      </c>
      <c r="CB286" s="67" t="s">
        <v>43</v>
      </c>
      <c r="CC286" s="67" t="s">
        <v>43</v>
      </c>
      <c r="CD286" s="67" t="s">
        <v>43</v>
      </c>
      <c r="CE286" s="67" t="s">
        <v>43</v>
      </c>
      <c r="CF286" s="67" t="s">
        <v>43</v>
      </c>
      <c r="CG286" s="67" t="s">
        <v>43</v>
      </c>
      <c r="CH286" s="67" t="s">
        <v>43</v>
      </c>
      <c r="CI286" s="30"/>
      <c r="CJ286" s="72"/>
      <c r="CK286" s="44" t="str">
        <f>$B$11</f>
        <v>Ocon</v>
      </c>
      <c r="CL286" s="30">
        <f>COUNTIF(BR277:CH294, CK286)</f>
        <v>0</v>
      </c>
      <c r="CM286" s="30">
        <f>COUNTIF(BR295:CH296,CK286)</f>
        <v>0</v>
      </c>
      <c r="CN286" s="30">
        <f>COUNTIF(BR297:CH298,CK286)</f>
        <v>0</v>
      </c>
      <c r="CO286" s="30"/>
      <c r="CP286" s="72"/>
      <c r="CQ286" s="44" t="str">
        <f>$B$11</f>
        <v>Ocon</v>
      </c>
      <c r="CR286" s="30">
        <f>SUM((CL286/CL299)*100)</f>
        <v>0</v>
      </c>
      <c r="CS286" s="30">
        <f>SUM((CM286/CM299)*100)</f>
        <v>0</v>
      </c>
      <c r="CT286" s="30">
        <f>SUM((CN286/CN299)*100)</f>
        <v>0</v>
      </c>
      <c r="CV286" s="30"/>
      <c r="CW286" s="30"/>
      <c r="CX286" s="44" t="str">
        <f>$B$11</f>
        <v>Ocon</v>
      </c>
      <c r="CY286" s="30">
        <f t="shared" si="1437"/>
        <v>3</v>
      </c>
      <c r="CZ286" s="30">
        <f t="shared" si="1438"/>
        <v>0</v>
      </c>
      <c r="DA286" s="30">
        <f t="shared" si="1439"/>
        <v>0</v>
      </c>
      <c r="DB286" s="30"/>
      <c r="DC286" s="72"/>
      <c r="DD286" s="44" t="str">
        <f>$B$11</f>
        <v>Ocon</v>
      </c>
      <c r="DE286" s="30">
        <f>SUM((CY286/CY299)*100)</f>
        <v>1.1764705882352942</v>
      </c>
      <c r="DF286" s="30">
        <f>SUM((CZ286/CZ299)*100)</f>
        <v>0</v>
      </c>
      <c r="DG286" s="30">
        <f>SUM((DA286/DA299)*100)</f>
        <v>0</v>
      </c>
    </row>
    <row r="287" spans="4:111" ht="15.75" x14ac:dyDescent="0.5">
      <c r="D287" s="159"/>
      <c r="E287" s="81" t="s">
        <v>58</v>
      </c>
      <c r="F287" s="70">
        <f>SUM(VLOOKUP($D$2,$D$2:$BL$18,MATCH(F286,$D$1:$BL$1,0),FALSE))</f>
        <v>-12</v>
      </c>
      <c r="G287" s="76">
        <f>SUM(VLOOKUP($D$3,$D$2:$BL$18,MATCH(G286,$D$1:$BL$1,0),FALSE))</f>
        <v>3</v>
      </c>
      <c r="H287" s="76">
        <f>SUM(VLOOKUP($D$4,$D$2:$BL$18,MATCH(H286,$D$1:$BL$1,0),FALSE))</f>
        <v>3</v>
      </c>
      <c r="I287" s="76">
        <f>SUM(VLOOKUP($D$5,$D$2:$BL$18,MATCH(I286,$D$1:$BL$1,0),FALSE))</f>
        <v>18</v>
      </c>
      <c r="J287" s="76">
        <f>SUM(VLOOKUP($D$6,$D$2:$BL$18,MATCH(J286,$D$1:$BL$1,0),FALSE))</f>
        <v>5</v>
      </c>
      <c r="K287" s="76">
        <f>SUM(VLOOKUP($D$7,$D$2:$BL$18,MATCH(K286,$D$1:$BL$1,0),FALSE))</f>
        <v>9</v>
      </c>
      <c r="L287" s="76">
        <f>SUM(VLOOKUP($D$8,$D$2:$BL$18,MATCH(L286,$D$1:$BL$1,0),FALSE))</f>
        <v>-11</v>
      </c>
      <c r="M287" s="76">
        <f>SUM(VLOOKUP($D$9,$D$2:$BL$18,MATCH(M286,$D$1:$BL$1,0),FALSE))</f>
        <v>35</v>
      </c>
      <c r="N287" s="76">
        <f>SUM(VLOOKUP($D$10,$D$2:$BL$18,MATCH(N286,$D$1:$BL$1,0),FALSE))</f>
        <v>-8</v>
      </c>
      <c r="O287" s="76">
        <f>SUM(VLOOKUP($D$11,$D$2:$BL$18,MATCH(O286,$D$1:$BL$1,0),FALSE))</f>
        <v>-13</v>
      </c>
      <c r="P287" s="76">
        <f>SUM(VLOOKUP($D$12,$D$2:$BL$18,MATCH(P286,$D$1:$BL$1,0),FALSE))</f>
        <v>16</v>
      </c>
      <c r="Q287" s="76">
        <f>SUM(VLOOKUP($D$13,$D$2:$BL$18,MATCH(Q286,$D$1:$BL$1,0),FALSE))</f>
        <v>-13</v>
      </c>
      <c r="R287" s="76">
        <f>SUM(VLOOKUP($D$14,$D$2:$BL$18,MATCH(R286,$D$1:$BL$1,0),FALSE))</f>
        <v>7</v>
      </c>
      <c r="S287" s="76">
        <f>SUM(VLOOKUP($D$15,$D$2:$BL$18,MATCH(S286,$D$1:$BL$1,0),FALSE))</f>
        <v>8</v>
      </c>
      <c r="T287" s="76">
        <f>SUM(VLOOKUP($D$16,$D$2:$BL$18,MATCH(T286,$D$1:$BL$1,0),FALSE))</f>
        <v>-13</v>
      </c>
      <c r="U287" s="76">
        <f>SUM(VLOOKUP($D$17,$D$2:$BL$18,MATCH(U286,$D$1:$BL$1,0),FALSE))</f>
        <v>30</v>
      </c>
      <c r="V287" s="29">
        <f>SUM(VLOOKUP($D$18,$D$2:$BL$18,MATCH(V286,$D$1:$BL$1,0),FALSE))</f>
        <v>9</v>
      </c>
      <c r="W287" s="46" t="str">
        <f>$A$12</f>
        <v>AlphaTauri</v>
      </c>
      <c r="X287" s="66">
        <f>COUNTIF(F277:V294, W287)</f>
        <v>0</v>
      </c>
      <c r="Y287" s="46" t="str">
        <f>$B$12</f>
        <v>Kvyat</v>
      </c>
      <c r="Z287" s="99">
        <f>COUNTIF(F277:V294, Y287)</f>
        <v>0</v>
      </c>
      <c r="AA287" s="99">
        <f>COUNTIF(F295:V296,Y287)</f>
        <v>0</v>
      </c>
      <c r="AB287" s="99">
        <f>COUNTIF(F297:V298,Y287)</f>
        <v>0</v>
      </c>
      <c r="AC287" s="46" t="str">
        <f>$A$12</f>
        <v>AlphaTauri</v>
      </c>
      <c r="AD287" s="66">
        <f>SUM((X287/X299)*100)</f>
        <v>0</v>
      </c>
      <c r="AE287" s="46" t="str">
        <f>$B$12</f>
        <v>Kvyat</v>
      </c>
      <c r="AF287" s="99">
        <f>SUM((Z287/Z299)*100)</f>
        <v>0</v>
      </c>
      <c r="AG287" s="99">
        <f>SUM((AA287/AA299)*100)</f>
        <v>0</v>
      </c>
      <c r="AH287" s="99">
        <f>SUM((AB287/AB299)*100)</f>
        <v>0</v>
      </c>
      <c r="AJ287" s="159"/>
      <c r="AK287" s="81" t="s">
        <v>58</v>
      </c>
      <c r="AL287" s="70">
        <f>SUM(VLOOKUP($D$2,$D$2:$BL$18,MATCH(AL286,$D$1:$BL$1,0),FALSE))</f>
        <v>24</v>
      </c>
      <c r="AM287" s="76">
        <f>SUM(VLOOKUP($D$3,$D$2:$BL$18,MATCH(AM286,$D$1:$BL$1,0),FALSE))</f>
        <v>-1</v>
      </c>
      <c r="AN287" s="76">
        <f>SUM(VLOOKUP($D$4,$D$2:$BL$18,MATCH(AN286,$D$1:$BL$1,0),FALSE))</f>
        <v>11</v>
      </c>
      <c r="AO287" s="76">
        <f>SUM(VLOOKUP($D$5,$D$2:$BL$18,MATCH(AO286,$D$1:$BL$1,0),FALSE))</f>
        <v>-2</v>
      </c>
      <c r="AP287" s="76">
        <f>SUM(VLOOKUP($D$6,$D$2:$BL$18,MATCH(AP286,$D$1:$BL$1,0),FALSE))</f>
        <v>2</v>
      </c>
      <c r="AQ287" s="76">
        <f>SUM(VLOOKUP($D$7,$D$2:$BL$18,MATCH(AQ286,$D$1:$BL$1,0),FALSE))</f>
        <v>12</v>
      </c>
      <c r="AR287" s="76">
        <f>SUM(VLOOKUP($D$8,$D$2:$BL$18,MATCH(AR286,$D$1:$BL$1,0),FALSE))</f>
        <v>33</v>
      </c>
      <c r="AS287" s="76">
        <f>SUM(VLOOKUP($D$9,$D$2:$BL$18,MATCH(AS286,$D$1:$BL$1,0),FALSE))</f>
        <v>17</v>
      </c>
      <c r="AT287" s="76">
        <f>SUM(VLOOKUP($D$10,$D$2:$BL$18,MATCH(AT286,$D$1:$BL$1,0),FALSE))</f>
        <v>49</v>
      </c>
      <c r="AU287" s="76">
        <f>SUM(VLOOKUP($D$11,$D$2:$BL$18,MATCH(AU286,$D$1:$BL$1,0),FALSE))</f>
        <v>42</v>
      </c>
      <c r="AV287" s="76">
        <f>SUM(VLOOKUP($D$12,$D$2:$BL$18,MATCH(AV286,$D$1:$BL$1,0),FALSE))</f>
        <v>43</v>
      </c>
      <c r="AW287" s="76">
        <f>SUM(VLOOKUP($D$13,$D$2:$BL$18,MATCH(AW286,$D$1:$BL$1,0),FALSE))</f>
        <v>49</v>
      </c>
      <c r="AX287" s="76">
        <f>SUM(VLOOKUP($D$14,$D$2:$BL$18,MATCH(AX286,$D$1:$BL$1,0),FALSE))</f>
        <v>48</v>
      </c>
      <c r="AY287" s="76">
        <f>SUM(VLOOKUP($D$15,$D$2:$BL$18,MATCH(AY286,$D$1:$BL$1,0),FALSE))</f>
        <v>49</v>
      </c>
      <c r="AZ287" s="76">
        <f>SUM(VLOOKUP($D$16,$D$2:$BL$18,MATCH(AZ286,$D$1:$BL$1,0),FALSE))</f>
        <v>59</v>
      </c>
      <c r="BA287" s="76">
        <f>SUM(VLOOKUP($D$17,$D$2:$BL$18,MATCH(BA286,$D$1:$BL$1,0),FALSE))</f>
        <v>10</v>
      </c>
      <c r="BB287" s="29">
        <f>SUM(VLOOKUP($D$18,$D$2:$BL$18,MATCH(BB286,$D$1:$BL$1,0),FALSE))</f>
        <v>27</v>
      </c>
      <c r="BC287" s="46" t="str">
        <f>$A$12</f>
        <v>AlphaTauri</v>
      </c>
      <c r="BD287" s="66">
        <f>COUNTIF(AL277:BB294, BC287)</f>
        <v>0</v>
      </c>
      <c r="BE287" s="46" t="str">
        <f>$B$12</f>
        <v>Kvyat</v>
      </c>
      <c r="BF287" s="99">
        <f>COUNTIF(AL277:BB294, BE287)</f>
        <v>0</v>
      </c>
      <c r="BG287" s="99">
        <f>COUNTIF(AL295:BB296,BE287)</f>
        <v>0</v>
      </c>
      <c r="BH287" s="99">
        <f>COUNTIF(AL297:BB298,BE287)</f>
        <v>0</v>
      </c>
      <c r="BI287" s="46" t="str">
        <f>$A$12</f>
        <v>AlphaTauri</v>
      </c>
      <c r="BJ287" s="66">
        <f>SUM((BD287/BD299)*100)</f>
        <v>0</v>
      </c>
      <c r="BK287" s="46" t="str">
        <f>$B$12</f>
        <v>Kvyat</v>
      </c>
      <c r="BL287" s="99">
        <f>SUM((BF287/BF299)*100)</f>
        <v>0</v>
      </c>
      <c r="BM287" s="99">
        <f>SUM((BG287/BG299)*100)</f>
        <v>0</v>
      </c>
      <c r="BN287" s="99">
        <f>SUM((BH287/BH299)*100)</f>
        <v>0</v>
      </c>
      <c r="BP287" s="159"/>
      <c r="BQ287" s="81" t="s">
        <v>58</v>
      </c>
      <c r="BR287" s="70">
        <f>SUM(VLOOKUP($D$2,$D$2:$BL$18,MATCH(BR286,$D$1:$BL$1,0),FALSE))</f>
        <v>-12</v>
      </c>
      <c r="BS287" s="76">
        <f>SUM(VLOOKUP($D$3,$D$2:$BL$18,MATCH(BS286,$D$1:$BL$1,0),FALSE))</f>
        <v>3</v>
      </c>
      <c r="BT287" s="76">
        <f>SUM(VLOOKUP($D$4,$D$2:$BL$18,MATCH(BT286,$D$1:$BL$1,0),FALSE))</f>
        <v>3</v>
      </c>
      <c r="BU287" s="76">
        <f>SUM(VLOOKUP($D$5,$D$2:$BL$18,MATCH(BU286,$D$1:$BL$1,0),FALSE))</f>
        <v>18</v>
      </c>
      <c r="BV287" s="76">
        <f>SUM(VLOOKUP($D$6,$D$2:$BL$18,MATCH(BV286,$D$1:$BL$1,0),FALSE))</f>
        <v>5</v>
      </c>
      <c r="BW287" s="76">
        <f>SUM(VLOOKUP($D$7,$D$2:$BL$18,MATCH(BW286,$D$1:$BL$1,0),FALSE))</f>
        <v>9</v>
      </c>
      <c r="BX287" s="76">
        <f>SUM(VLOOKUP($D$8,$D$2:$BL$18,MATCH(BX286,$D$1:$BL$1,0),FALSE))</f>
        <v>-11</v>
      </c>
      <c r="BY287" s="76">
        <f>SUM(VLOOKUP($D$9,$D$2:$BL$18,MATCH(BY286,$D$1:$BL$1,0),FALSE))</f>
        <v>13</v>
      </c>
      <c r="BZ287" s="76">
        <f>SUM(VLOOKUP($D$10,$D$2:$BL$18,MATCH(BZ286,$D$1:$BL$1,0),FALSE))</f>
        <v>14</v>
      </c>
      <c r="CA287" s="76">
        <f>SUM(VLOOKUP($D$11,$D$2:$BL$18,MATCH(CA286,$D$1:$BL$1,0),FALSE))</f>
        <v>3</v>
      </c>
      <c r="CB287" s="76">
        <f>SUM(VLOOKUP($D$12,$D$2:$BL$18,MATCH(CB286,$D$1:$BL$1,0),FALSE))</f>
        <v>17</v>
      </c>
      <c r="CC287" s="76">
        <f>SUM(VLOOKUP($D$13,$D$2:$BL$18,MATCH(CC286,$D$1:$BL$1,0),FALSE))</f>
        <v>6</v>
      </c>
      <c r="CD287" s="76">
        <f>SUM(VLOOKUP($D$14,$D$2:$BL$18,MATCH(CD286,$D$1:$BL$1,0),FALSE))</f>
        <v>11</v>
      </c>
      <c r="CE287" s="76">
        <f>SUM(VLOOKUP($D$15,$D$2:$BL$18,MATCH(CE286,$D$1:$BL$1,0),FALSE))</f>
        <v>-14</v>
      </c>
      <c r="CF287" s="76">
        <f>SUM(VLOOKUP($D$16,$D$2:$BL$18,MATCH(CF286,$D$1:$BL$1,0),FALSE))</f>
        <v>-14</v>
      </c>
      <c r="CG287" s="76">
        <f>SUM(VLOOKUP($D$17,$D$2:$BL$18,MATCH(CG286,$D$1:$BL$1,0),FALSE))</f>
        <v>8</v>
      </c>
      <c r="CH287" s="29">
        <f>SUM(VLOOKUP($D$18,$D$2:$BL$18,MATCH(CH286,$D$1:$BL$1,0),FALSE))</f>
        <v>0</v>
      </c>
      <c r="CI287" s="46" t="str">
        <f>$A$12</f>
        <v>AlphaTauri</v>
      </c>
      <c r="CJ287" s="66">
        <f>COUNTIF(BR277:CH294, CI287)</f>
        <v>0</v>
      </c>
      <c r="CK287" s="46" t="str">
        <f>$B$12</f>
        <v>Kvyat</v>
      </c>
      <c r="CL287" s="99">
        <f>COUNTIF(BR277:CH294, CK287)</f>
        <v>0</v>
      </c>
      <c r="CM287" s="99">
        <f>COUNTIF(BR295:CH296,CK287)</f>
        <v>0</v>
      </c>
      <c r="CN287" s="99">
        <f>COUNTIF(BR297:CH298,CK287)</f>
        <v>0</v>
      </c>
      <c r="CO287" s="46" t="str">
        <f>$A$12</f>
        <v>AlphaTauri</v>
      </c>
      <c r="CP287" s="66">
        <f>SUM((CJ287/CJ299)*100)</f>
        <v>0</v>
      </c>
      <c r="CQ287" s="46" t="str">
        <f>$B$12</f>
        <v>Kvyat</v>
      </c>
      <c r="CR287" s="99">
        <f>SUM((CL287/CL299)*100)</f>
        <v>0</v>
      </c>
      <c r="CS287" s="99">
        <f>SUM((CM287/CM299)*100)</f>
        <v>0</v>
      </c>
      <c r="CT287" s="99">
        <f>SUM((CN287/CN299)*100)</f>
        <v>0</v>
      </c>
      <c r="CV287" s="46" t="str">
        <f>$A$12</f>
        <v>AlphaTauri</v>
      </c>
      <c r="CW287" s="99">
        <f>SUM(X287,BD287,CJ287)</f>
        <v>0</v>
      </c>
      <c r="CX287" s="46" t="str">
        <f>$B$12</f>
        <v>Kvyat</v>
      </c>
      <c r="CY287" s="99">
        <f t="shared" si="1437"/>
        <v>0</v>
      </c>
      <c r="CZ287" s="99">
        <f t="shared" si="1438"/>
        <v>0</v>
      </c>
      <c r="DA287" s="99">
        <f t="shared" si="1439"/>
        <v>0</v>
      </c>
      <c r="DB287" s="46" t="str">
        <f>$A$12</f>
        <v>AlphaTauri</v>
      </c>
      <c r="DC287" s="66">
        <f>SUM((CW287/CW299)*100)</f>
        <v>0</v>
      </c>
      <c r="DD287" s="46" t="str">
        <f>$B$12</f>
        <v>Kvyat</v>
      </c>
      <c r="DE287" s="99">
        <f>SUM((CY287/CY299)*100)</f>
        <v>0</v>
      </c>
      <c r="DF287" s="99">
        <f>SUM((CZ287/CZ299)*100)</f>
        <v>0</v>
      </c>
      <c r="DG287" s="99">
        <f>SUM((DA287/DA299)*100)</f>
        <v>0</v>
      </c>
    </row>
    <row r="288" spans="4:111" ht="16.149999999999999" thickBot="1" x14ac:dyDescent="0.55000000000000004">
      <c r="D288" s="159"/>
      <c r="E288" s="82" t="s">
        <v>1</v>
      </c>
      <c r="F288" s="72">
        <f>SUM(VLOOKUP($D$2,$BM$2:$CQ$18,MATCH(F286,$BM$1:$CQ$1,0),FALSE))</f>
        <v>5.9</v>
      </c>
      <c r="G288" s="73">
        <f>SUM(VLOOKUP($D$3,$BM$2:$CQ$18,MATCH(G286,$BM$1:$CQ$1,0),FALSE))</f>
        <v>5.9</v>
      </c>
      <c r="H288" s="73">
        <f>SUM(VLOOKUP($D$4,$BM$2:$CQ$18,MATCH(H286,$BM$1:$CQ$1,0),FALSE))</f>
        <v>5.9</v>
      </c>
      <c r="I288" s="73">
        <f>SUM(VLOOKUP($D$5,$BM$2:$CQ$18,MATCH(I286,$BM$1:$CQ$1,0),FALSE))</f>
        <v>5.9</v>
      </c>
      <c r="J288" s="73">
        <f>SUM(VLOOKUP($D$6,$BM$2:$CQ$18,MATCH(J286,$BM$1:$CQ$1,0),FALSE))</f>
        <v>5.9</v>
      </c>
      <c r="K288" s="73">
        <f>SUM(VLOOKUP($D$7,$BM$2:$CQ$18,MATCH(K286,$BM$1:$CQ$1,0),FALSE))</f>
        <v>5.9</v>
      </c>
      <c r="L288" s="73">
        <f>SUM(VLOOKUP($D$8,$BM$2:$CQ$18,MATCH(L286,$BM$1:$CQ$1,0),FALSE))</f>
        <v>5.9</v>
      </c>
      <c r="M288" s="73">
        <f>SUM(VLOOKUP($D$9,$BM$2:$CQ$18,MATCH(M286,$BM$1:$CQ$1,0),FALSE))</f>
        <v>10.6</v>
      </c>
      <c r="N288" s="73">
        <f>SUM(VLOOKUP($D$10,$BM$2:$CQ$18,MATCH(N286,$BM$1:$CQ$1,0),FALSE))</f>
        <v>10.6</v>
      </c>
      <c r="O288" s="73">
        <f>SUM(VLOOKUP($D$11,$BM$2:$CQ$18,MATCH(O286,$BM$1:$CQ$1,0),FALSE))</f>
        <v>10.6</v>
      </c>
      <c r="P288" s="73">
        <f>SUM(VLOOKUP($D$12,$BM$2:$CQ$18,MATCH(P286,$BM$1:$CQ$1,0),FALSE))</f>
        <v>10.6</v>
      </c>
      <c r="Q288" s="73">
        <f>SUM(VLOOKUP($D$13,$BM$2:$CQ$18,MATCH(Q286,$BM$1:$CQ$1,0),FALSE))</f>
        <v>10.5</v>
      </c>
      <c r="R288" s="73">
        <f>SUM(VLOOKUP($D$14,$BM$2:$CQ$18,MATCH(R286,$BM$1:$CQ$1,0),FALSE))</f>
        <v>10.4</v>
      </c>
      <c r="S288" s="73">
        <f>SUM(VLOOKUP($D$15,$BM$2:$CQ$18,MATCH(S286,$BM$1:$CQ$1,0),FALSE))</f>
        <v>10.3</v>
      </c>
      <c r="T288" s="73">
        <f>SUM(VLOOKUP($D$16,$BM$2:$CQ$18,MATCH(T286,$BM$1:$CQ$1,0),FALSE))</f>
        <v>10.199999999999999</v>
      </c>
      <c r="U288" s="73">
        <f>SUM(VLOOKUP($D$17,$BM$2:$CQ$18,MATCH(U286,$BM$1:$CQ$1,0),FALSE))</f>
        <v>10.1</v>
      </c>
      <c r="V288" s="63">
        <f>SUM(VLOOKUP($D$18,$BM$2:$CQ$18,MATCH(V286,$BM$1:$CQ$1,0),FALSE))</f>
        <v>10</v>
      </c>
      <c r="W288" s="30"/>
      <c r="X288" s="72"/>
      <c r="Y288" s="47" t="str">
        <f>$B$13</f>
        <v>Gasly</v>
      </c>
      <c r="Z288" s="30">
        <f>COUNTIF(F277:V294, Y288)</f>
        <v>0</v>
      </c>
      <c r="AA288" s="30">
        <f>COUNTIF(F295:V296,Y288)</f>
        <v>0</v>
      </c>
      <c r="AB288" s="30">
        <f>COUNTIF(F297:V298,Y288)</f>
        <v>0</v>
      </c>
      <c r="AC288" s="30"/>
      <c r="AD288" s="72"/>
      <c r="AE288" s="47" t="str">
        <f>$B$13</f>
        <v>Gasly</v>
      </c>
      <c r="AF288" s="30">
        <f>SUM((Z288/Z299)*100)</f>
        <v>0</v>
      </c>
      <c r="AG288" s="30">
        <f>SUM((AA288/AA299)*100)</f>
        <v>0</v>
      </c>
      <c r="AH288" s="30">
        <f>SUM((AB288/AB299)*100)</f>
        <v>0</v>
      </c>
      <c r="AJ288" s="159"/>
      <c r="AK288" s="82" t="s">
        <v>1</v>
      </c>
      <c r="AL288" s="72">
        <f>SUM(VLOOKUP($D$2,$BM$2:$CQ$18,MATCH(AL286,$BM$1:$CQ$1,0),FALSE))</f>
        <v>10.4</v>
      </c>
      <c r="AM288" s="73">
        <f>SUM(VLOOKUP($D$3,$BM$2:$CQ$18,MATCH(AM286,$BM$1:$CQ$1,0),FALSE))</f>
        <v>0</v>
      </c>
      <c r="AN288" s="73">
        <f>SUM(VLOOKUP($D$4,$BM$2:$CQ$18,MATCH(AN286,$BM$1:$CQ$1,0),FALSE))</f>
        <v>0</v>
      </c>
      <c r="AO288" s="73">
        <f>SUM(VLOOKUP($D$5,$BM$2:$CQ$18,MATCH(AO286,$BM$1:$CQ$1,0),FALSE))</f>
        <v>0</v>
      </c>
      <c r="AP288" s="73">
        <f>SUM(VLOOKUP($D$6,$BM$2:$CQ$18,MATCH(AP286,$BM$1:$CQ$1,0),FALSE))</f>
        <v>15.4</v>
      </c>
      <c r="AQ288" s="73">
        <f>SUM(VLOOKUP($D$7,$BM$2:$CQ$18,MATCH(AQ286,$BM$1:$CQ$1,0),FALSE))</f>
        <v>13.8</v>
      </c>
      <c r="AR288" s="73">
        <f>SUM(VLOOKUP($D$8,$BM$2:$CQ$18,MATCH(AR286,$BM$1:$CQ$1,0),FALSE))</f>
        <v>13.8</v>
      </c>
      <c r="AS288" s="73">
        <f>SUM(VLOOKUP($D$9,$BM$2:$CQ$18,MATCH(AS286,$BM$1:$CQ$1,0),FALSE))</f>
        <v>31.4</v>
      </c>
      <c r="AT288" s="73">
        <f>SUM(VLOOKUP($D$10,$BM$2:$CQ$18,MATCH(AT286,$BM$1:$CQ$1,0),FALSE))</f>
        <v>31.4</v>
      </c>
      <c r="AU288" s="73">
        <f>SUM(VLOOKUP($D$11,$BM$2:$CQ$18,MATCH(AU286,$BM$1:$CQ$1,0),FALSE))</f>
        <v>31.4</v>
      </c>
      <c r="AV288" s="73">
        <f>SUM(VLOOKUP($D$12,$BM$2:$CQ$18,MATCH(AV286,$BM$1:$CQ$1,0),FALSE))</f>
        <v>31.4</v>
      </c>
      <c r="AW288" s="73">
        <f>SUM(VLOOKUP($D$13,$BM$2:$CQ$18,MATCH(AW286,$BM$1:$CQ$1,0),FALSE))</f>
        <v>31.5</v>
      </c>
      <c r="AX288" s="73">
        <f>SUM(VLOOKUP($D$14,$BM$2:$CQ$18,MATCH(AX286,$BM$1:$CQ$1,0),FALSE))</f>
        <v>31.5</v>
      </c>
      <c r="AY288" s="73">
        <f>SUM(VLOOKUP($D$15,$BM$2:$CQ$18,MATCH(AY286,$BM$1:$CQ$1,0),FALSE))</f>
        <v>31.5</v>
      </c>
      <c r="AZ288" s="73">
        <f>SUM(VLOOKUP($D$16,$BM$2:$CQ$18,MATCH(AZ286,$BM$1:$CQ$1,0),FALSE))</f>
        <v>31.5</v>
      </c>
      <c r="BA288" s="73">
        <f>SUM(VLOOKUP($D$17,$BM$2:$CQ$18,MATCH(BA286,$BM$1:$CQ$1,0),FALSE))</f>
        <v>31.5</v>
      </c>
      <c r="BB288" s="63">
        <f>SUM(VLOOKUP($D$18,$BM$2:$CQ$18,MATCH(BB286,$BM$1:$CQ$1,0),FALSE))</f>
        <v>31.3</v>
      </c>
      <c r="BC288" s="30"/>
      <c r="BD288" s="72"/>
      <c r="BE288" s="47" t="str">
        <f>$B$13</f>
        <v>Gasly</v>
      </c>
      <c r="BF288" s="30">
        <f>COUNTIF(AL277:BB294, BE288)</f>
        <v>4</v>
      </c>
      <c r="BG288" s="30">
        <f>COUNTIF(AL295:BB296,BE288)</f>
        <v>0</v>
      </c>
      <c r="BH288" s="30">
        <f>COUNTIF(AL297:BB298,BE288)</f>
        <v>0</v>
      </c>
      <c r="BI288" s="30"/>
      <c r="BJ288" s="72"/>
      <c r="BK288" s="47" t="str">
        <f>$B$13</f>
        <v>Gasly</v>
      </c>
      <c r="BL288" s="30">
        <f>SUM((BF288/BF299)*100)</f>
        <v>4.7058823529411766</v>
      </c>
      <c r="BM288" s="30">
        <f>SUM((BG288/BG299)*100)</f>
        <v>0</v>
      </c>
      <c r="BN288" s="30">
        <f>SUM((BH288/BH299)*100)</f>
        <v>0</v>
      </c>
      <c r="BP288" s="159"/>
      <c r="BQ288" s="82" t="s">
        <v>1</v>
      </c>
      <c r="BR288" s="72">
        <f>SUM(VLOOKUP($D$2,$BM$2:$CQ$18,MATCH(BR286,$BM$1:$CQ$1,0),FALSE))</f>
        <v>5.9</v>
      </c>
      <c r="BS288" s="73">
        <f>SUM(VLOOKUP($D$3,$BM$2:$CQ$18,MATCH(BS286,$BM$1:$CQ$1,0),FALSE))</f>
        <v>5.9</v>
      </c>
      <c r="BT288" s="73">
        <f>SUM(VLOOKUP($D$4,$BM$2:$CQ$18,MATCH(BT286,$BM$1:$CQ$1,0),FALSE))</f>
        <v>5.9</v>
      </c>
      <c r="BU288" s="73">
        <f>SUM(VLOOKUP($D$5,$BM$2:$CQ$18,MATCH(BU286,$BM$1:$CQ$1,0),FALSE))</f>
        <v>5.9</v>
      </c>
      <c r="BV288" s="73">
        <f>SUM(VLOOKUP($D$6,$BM$2:$CQ$18,MATCH(BV286,$BM$1:$CQ$1,0),FALSE))</f>
        <v>5.9</v>
      </c>
      <c r="BW288" s="73">
        <f>SUM(VLOOKUP($D$7,$BM$2:$CQ$18,MATCH(BW286,$BM$1:$CQ$1,0),FALSE))</f>
        <v>5.9</v>
      </c>
      <c r="BX288" s="73">
        <f>SUM(VLOOKUP($D$8,$BM$2:$CQ$18,MATCH(BX286,$BM$1:$CQ$1,0),FALSE))</f>
        <v>5.9</v>
      </c>
      <c r="BY288" s="73">
        <f>SUM(VLOOKUP($D$9,$BM$2:$CQ$18,MATCH(BY286,$BM$1:$CQ$1,0),FALSE))</f>
        <v>5.7</v>
      </c>
      <c r="BZ288" s="73">
        <f>SUM(VLOOKUP($D$10,$BM$2:$CQ$18,MATCH(BZ286,$BM$1:$CQ$1,0),FALSE))</f>
        <v>5.7</v>
      </c>
      <c r="CA288" s="73">
        <f>SUM(VLOOKUP($D$11,$BM$2:$CQ$18,MATCH(CA286,$BM$1:$CQ$1,0),FALSE))</f>
        <v>5.7</v>
      </c>
      <c r="CB288" s="73">
        <f>SUM(VLOOKUP($D$12,$BM$2:$CQ$18,MATCH(CB286,$BM$1:$CQ$1,0),FALSE))</f>
        <v>5.8</v>
      </c>
      <c r="CC288" s="73">
        <f>SUM(VLOOKUP($D$13,$BM$2:$CQ$18,MATCH(CC286,$BM$1:$CQ$1,0),FALSE))</f>
        <v>5.9</v>
      </c>
      <c r="CD288" s="73">
        <f>SUM(VLOOKUP($D$14,$BM$2:$CQ$18,MATCH(CD286,$BM$1:$CQ$1,0),FALSE))</f>
        <v>5.9</v>
      </c>
      <c r="CE288" s="73">
        <f>SUM(VLOOKUP($D$15,$BM$2:$CQ$18,MATCH(CE286,$BM$1:$CQ$1,0),FALSE))</f>
        <v>6</v>
      </c>
      <c r="CF288" s="73">
        <f>SUM(VLOOKUP($D$16,$BM$2:$CQ$18,MATCH(CF286,$BM$1:$CQ$1,0),FALSE))</f>
        <v>6</v>
      </c>
      <c r="CG288" s="73">
        <f>SUM(VLOOKUP($D$17,$BM$2:$CQ$18,MATCH(CG286,$BM$1:$CQ$1,0),FALSE))</f>
        <v>6</v>
      </c>
      <c r="CH288" s="63">
        <f>SUM(VLOOKUP($D$18,$BM$2:$CQ$18,MATCH(CH286,$BM$1:$CQ$1,0),FALSE))</f>
        <v>5.9</v>
      </c>
      <c r="CI288" s="30"/>
      <c r="CJ288" s="72"/>
      <c r="CK288" s="47" t="str">
        <f>$B$13</f>
        <v>Gasly</v>
      </c>
      <c r="CL288" s="30">
        <f>COUNTIF(BR277:CH294, CK288)</f>
        <v>10</v>
      </c>
      <c r="CM288" s="30">
        <f>COUNTIF(BR295:CH296,CK288)</f>
        <v>0</v>
      </c>
      <c r="CN288" s="30">
        <f>COUNTIF(BR297:CH298,CK288)</f>
        <v>0</v>
      </c>
      <c r="CO288" s="30"/>
      <c r="CP288" s="72"/>
      <c r="CQ288" s="47" t="str">
        <f>$B$13</f>
        <v>Gasly</v>
      </c>
      <c r="CR288" s="30">
        <f>SUM((CL288/CL299)*100)</f>
        <v>11.76470588235294</v>
      </c>
      <c r="CS288" s="30">
        <f>SUM((CM288/CM299)*100)</f>
        <v>0</v>
      </c>
      <c r="CT288" s="30">
        <f>SUM((CN288/CN299)*100)</f>
        <v>0</v>
      </c>
      <c r="CV288" s="30"/>
      <c r="CW288" s="30"/>
      <c r="CX288" s="47" t="str">
        <f>$B$13</f>
        <v>Gasly</v>
      </c>
      <c r="CY288" s="30">
        <f t="shared" si="1437"/>
        <v>14</v>
      </c>
      <c r="CZ288" s="30">
        <f t="shared" si="1438"/>
        <v>0</v>
      </c>
      <c r="DA288" s="30">
        <f t="shared" si="1439"/>
        <v>0</v>
      </c>
      <c r="DB288" s="30"/>
      <c r="DC288" s="72"/>
      <c r="DD288" s="47" t="str">
        <f>$B$13</f>
        <v>Gasly</v>
      </c>
      <c r="DE288" s="30">
        <f>SUM((CY288/CY299)*100)</f>
        <v>5.4901960784313726</v>
      </c>
      <c r="DF288" s="30">
        <f>SUM((CZ288/CZ299)*100)</f>
        <v>0</v>
      </c>
      <c r="DG288" s="30">
        <f>SUM((DA288/DA299)*100)</f>
        <v>0</v>
      </c>
    </row>
    <row r="289" spans="4:111" ht="15.75" x14ac:dyDescent="0.5">
      <c r="D289" s="159"/>
      <c r="E289" s="74" t="s">
        <v>63</v>
      </c>
      <c r="F289" s="66" t="s">
        <v>20</v>
      </c>
      <c r="G289" s="67" t="s">
        <v>20</v>
      </c>
      <c r="H289" s="67" t="s">
        <v>20</v>
      </c>
      <c r="I289" s="67" t="s">
        <v>20</v>
      </c>
      <c r="J289" s="67" t="s">
        <v>20</v>
      </c>
      <c r="K289" s="67" t="s">
        <v>20</v>
      </c>
      <c r="L289" s="67" t="s">
        <v>20</v>
      </c>
      <c r="M289" s="67" t="s">
        <v>3</v>
      </c>
      <c r="N289" s="67" t="s">
        <v>3</v>
      </c>
      <c r="O289" s="67" t="s">
        <v>3</v>
      </c>
      <c r="P289" s="67" t="s">
        <v>3</v>
      </c>
      <c r="Q289" s="67" t="s">
        <v>3</v>
      </c>
      <c r="R289" s="67" t="s">
        <v>3</v>
      </c>
      <c r="S289" s="67" t="s">
        <v>3</v>
      </c>
      <c r="T289" s="67" t="s">
        <v>3</v>
      </c>
      <c r="U289" s="67" t="s">
        <v>3</v>
      </c>
      <c r="V289" s="68" t="s">
        <v>3</v>
      </c>
      <c r="W289" s="49" t="str">
        <f>$A$14</f>
        <v>Racing Point</v>
      </c>
      <c r="X289" s="66">
        <f>COUNTIF(F277:V294, W289)</f>
        <v>0</v>
      </c>
      <c r="Y289" s="49" t="str">
        <f>$B$14</f>
        <v>Perez</v>
      </c>
      <c r="Z289" s="99">
        <f>COUNTIF(F277:V294, Y289)</f>
        <v>7</v>
      </c>
      <c r="AA289" s="99">
        <f>COUNTIF(F295:V296,Y289)</f>
        <v>3</v>
      </c>
      <c r="AB289" s="99">
        <f>COUNTIF(F297:V298,Y289)</f>
        <v>0</v>
      </c>
      <c r="AC289" s="49" t="str">
        <f>$A$14</f>
        <v>Racing Point</v>
      </c>
      <c r="AD289" s="66">
        <f>SUM((X289/X299)*100)</f>
        <v>0</v>
      </c>
      <c r="AE289" s="49" t="str">
        <f>$B$14</f>
        <v>Perez</v>
      </c>
      <c r="AF289" s="99">
        <f>SUM((Z289/Z299)*100)</f>
        <v>8.235294117647058</v>
      </c>
      <c r="AG289" s="99">
        <f>SUM((AA289/AA299)*100)</f>
        <v>17.647058823529413</v>
      </c>
      <c r="AH289" s="99">
        <f>SUM((AB289/AB299)*100)</f>
        <v>0</v>
      </c>
      <c r="AJ289" s="159"/>
      <c r="AK289" s="74" t="s">
        <v>63</v>
      </c>
      <c r="AL289" s="66" t="s">
        <v>13</v>
      </c>
      <c r="AM289" s="67" t="s">
        <v>13</v>
      </c>
      <c r="AN289" s="67" t="s">
        <v>13</v>
      </c>
      <c r="AO289" s="67" t="s">
        <v>13</v>
      </c>
      <c r="AP289" s="67" t="s">
        <v>13</v>
      </c>
      <c r="AQ289" s="67" t="s">
        <v>13</v>
      </c>
      <c r="AR289" s="67" t="s">
        <v>13</v>
      </c>
      <c r="AS289" s="67" t="s">
        <v>33</v>
      </c>
      <c r="AT289" s="67" t="s">
        <v>33</v>
      </c>
      <c r="AU289" s="67" t="s">
        <v>33</v>
      </c>
      <c r="AV289" s="67" t="s">
        <v>33</v>
      </c>
      <c r="AW289" s="67" t="s">
        <v>33</v>
      </c>
      <c r="AX289" s="67" t="s">
        <v>33</v>
      </c>
      <c r="AY289" s="67" t="s">
        <v>33</v>
      </c>
      <c r="AZ289" s="67" t="s">
        <v>33</v>
      </c>
      <c r="BA289" s="67" t="s">
        <v>43</v>
      </c>
      <c r="BB289" s="68" t="s">
        <v>43</v>
      </c>
      <c r="BC289" s="49" t="str">
        <f>$A$14</f>
        <v>Racing Point</v>
      </c>
      <c r="BD289" s="66">
        <f>COUNTIF(AL277:BB294, BC289)</f>
        <v>0</v>
      </c>
      <c r="BE289" s="49" t="str">
        <f>$B$14</f>
        <v>Perez</v>
      </c>
      <c r="BF289" s="99">
        <f>COUNTIF(AL277:BB294, BE289)</f>
        <v>15</v>
      </c>
      <c r="BG289" s="99">
        <f>COUNTIF(AL295:BB296,BE289)</f>
        <v>1</v>
      </c>
      <c r="BH289" s="99">
        <f>COUNTIF(AL297:BB298,BE289)</f>
        <v>0</v>
      </c>
      <c r="BI289" s="49" t="str">
        <f>$A$14</f>
        <v>Racing Point</v>
      </c>
      <c r="BJ289" s="66">
        <f>SUM((BD289/BD299)*100)</f>
        <v>0</v>
      </c>
      <c r="BK289" s="49" t="str">
        <f>$B$14</f>
        <v>Perez</v>
      </c>
      <c r="BL289" s="99">
        <f>SUM((BF289/BF299)*100)</f>
        <v>17.647058823529413</v>
      </c>
      <c r="BM289" s="99">
        <f>SUM((BG289/BG299)*100)</f>
        <v>5.8823529411764701</v>
      </c>
      <c r="BN289" s="99">
        <f>SUM((BH289/BH299)*100)</f>
        <v>0</v>
      </c>
      <c r="BP289" s="159"/>
      <c r="BQ289" s="74" t="s">
        <v>63</v>
      </c>
      <c r="BR289" s="66" t="s">
        <v>8</v>
      </c>
      <c r="BS289" s="67" t="s">
        <v>18</v>
      </c>
      <c r="BT289" s="67" t="s">
        <v>18</v>
      </c>
      <c r="BU289" s="67" t="s">
        <v>18</v>
      </c>
      <c r="BV289" s="67" t="s">
        <v>18</v>
      </c>
      <c r="BW289" s="67" t="s">
        <v>18</v>
      </c>
      <c r="BX289" s="67" t="s">
        <v>18</v>
      </c>
      <c r="BY289" s="67" t="s">
        <v>30</v>
      </c>
      <c r="BZ289" s="67" t="s">
        <v>30</v>
      </c>
      <c r="CA289" s="67" t="s">
        <v>30</v>
      </c>
      <c r="CB289" s="67" t="s">
        <v>30</v>
      </c>
      <c r="CC289" s="67" t="s">
        <v>30</v>
      </c>
      <c r="CD289" s="67" t="s">
        <v>30</v>
      </c>
      <c r="CE289" s="67" t="s">
        <v>30</v>
      </c>
      <c r="CF289" s="67" t="s">
        <v>30</v>
      </c>
      <c r="CG289" s="67" t="s">
        <v>30</v>
      </c>
      <c r="CH289" s="67" t="s">
        <v>30</v>
      </c>
      <c r="CI289" s="49" t="str">
        <f>$A$14</f>
        <v>Racing Point</v>
      </c>
      <c r="CJ289" s="66">
        <f>COUNTIF(BR277:CH294, CI289)</f>
        <v>0</v>
      </c>
      <c r="CK289" s="49" t="str">
        <f>$B$14</f>
        <v>Perez</v>
      </c>
      <c r="CL289" s="99">
        <f>COUNTIF(BR277:CH294, CK289)</f>
        <v>7</v>
      </c>
      <c r="CM289" s="99">
        <f>COUNTIF(BR295:CH296,CK289)</f>
        <v>7</v>
      </c>
      <c r="CN289" s="99">
        <f>COUNTIF(BR297:CH298,CK289)</f>
        <v>0</v>
      </c>
      <c r="CO289" s="49" t="str">
        <f>$A$14</f>
        <v>Racing Point</v>
      </c>
      <c r="CP289" s="66">
        <f>SUM((CJ289/CJ299)*100)</f>
        <v>0</v>
      </c>
      <c r="CQ289" s="49" t="str">
        <f>$B$14</f>
        <v>Perez</v>
      </c>
      <c r="CR289" s="99">
        <f>SUM((CL289/CL299)*100)</f>
        <v>8.235294117647058</v>
      </c>
      <c r="CS289" s="99">
        <f>SUM((CM289/CM299)*100)</f>
        <v>41.17647058823529</v>
      </c>
      <c r="CT289" s="99">
        <f>SUM((CN289/CN299)*100)</f>
        <v>0</v>
      </c>
      <c r="CV289" s="49" t="str">
        <f>$A$14</f>
        <v>Racing Point</v>
      </c>
      <c r="CW289" s="99">
        <f>SUM(X289,BD289,CJ289)</f>
        <v>0</v>
      </c>
      <c r="CX289" s="49" t="str">
        <f>$B$14</f>
        <v>Perez</v>
      </c>
      <c r="CY289" s="99">
        <f t="shared" si="1437"/>
        <v>29</v>
      </c>
      <c r="CZ289" s="99">
        <f t="shared" si="1438"/>
        <v>11</v>
      </c>
      <c r="DA289" s="99">
        <f t="shared" si="1439"/>
        <v>0</v>
      </c>
      <c r="DB289" s="49" t="str">
        <f>$A$14</f>
        <v>Racing Point</v>
      </c>
      <c r="DC289" s="66">
        <f>SUM((CW289/CW299)*100)</f>
        <v>0</v>
      </c>
      <c r="DD289" s="49" t="str">
        <f>$B$14</f>
        <v>Perez</v>
      </c>
      <c r="DE289" s="99">
        <f>SUM((CY289/CY299)*100)</f>
        <v>11.372549019607844</v>
      </c>
      <c r="DF289" s="99">
        <f>SUM((CZ289/CZ299)*100)</f>
        <v>21.568627450980394</v>
      </c>
      <c r="DG289" s="99">
        <f>SUM((DA289/DA299)*100)</f>
        <v>0</v>
      </c>
    </row>
    <row r="290" spans="4:111" ht="16.149999999999999" thickBot="1" x14ac:dyDescent="0.55000000000000004">
      <c r="D290" s="159"/>
      <c r="E290" s="81" t="s">
        <v>58</v>
      </c>
      <c r="F290" s="70">
        <f>SUM(VLOOKUP($D$2,$D$2:$BL$18,MATCH(F289,$D$1:$BL$1,0),FALSE))</f>
        <v>36</v>
      </c>
      <c r="G290" s="76">
        <f>SUM(VLOOKUP($D$3,$D$2:$BL$18,MATCH(G289,$D$1:$BL$1,0),FALSE))</f>
        <v>30</v>
      </c>
      <c r="H290" s="76">
        <f>SUM(VLOOKUP($D$4,$D$2:$BL$18,MATCH(H289,$D$1:$BL$1,0),FALSE))</f>
        <v>-1</v>
      </c>
      <c r="I290" s="76">
        <f>SUM(VLOOKUP($D$5,$D$2:$BL$18,MATCH(I289,$D$1:$BL$1,0),FALSE))</f>
        <v>25</v>
      </c>
      <c r="J290" s="76">
        <f>SUM(VLOOKUP($D$6,$D$2:$BL$18,MATCH(J289,$D$1:$BL$1,0),FALSE))</f>
        <v>19</v>
      </c>
      <c r="K290" s="76">
        <f>SUM(VLOOKUP($D$7,$D$2:$BL$18,MATCH(K289,$D$1:$BL$1,0),FALSE))</f>
        <v>4</v>
      </c>
      <c r="L290" s="76">
        <f>SUM(VLOOKUP($D$8,$D$2:$BL$18,MATCH(L289,$D$1:$BL$1,0),FALSE))</f>
        <v>20</v>
      </c>
      <c r="M290" s="76">
        <f>SUM(VLOOKUP($D$9,$D$2:$BL$18,MATCH(M289,$D$1:$BL$1,0),FALSE))</f>
        <v>17</v>
      </c>
      <c r="N290" s="76">
        <f>SUM(VLOOKUP($D$10,$D$2:$BL$18,MATCH(N289,$D$1:$BL$1,0),FALSE))</f>
        <v>49</v>
      </c>
      <c r="O290" s="76">
        <f>SUM(VLOOKUP($D$11,$D$2:$BL$18,MATCH(O289,$D$1:$BL$1,0),FALSE))</f>
        <v>42</v>
      </c>
      <c r="P290" s="76">
        <f>SUM(VLOOKUP($D$12,$D$2:$BL$18,MATCH(P289,$D$1:$BL$1,0),FALSE))</f>
        <v>43</v>
      </c>
      <c r="Q290" s="76">
        <f>SUM(VLOOKUP($D$13,$D$2:$BL$18,MATCH(Q289,$D$1:$BL$1,0),FALSE))</f>
        <v>49</v>
      </c>
      <c r="R290" s="76">
        <f>SUM(VLOOKUP($D$14,$D$2:$BL$18,MATCH(R289,$D$1:$BL$1,0),FALSE))</f>
        <v>48</v>
      </c>
      <c r="S290" s="76">
        <f>SUM(VLOOKUP($D$15,$D$2:$BL$18,MATCH(S289,$D$1:$BL$1,0),FALSE))</f>
        <v>49</v>
      </c>
      <c r="T290" s="76">
        <f>SUM(VLOOKUP($D$16,$D$2:$BL$18,MATCH(T289,$D$1:$BL$1,0),FALSE))</f>
        <v>59</v>
      </c>
      <c r="U290" s="76">
        <f>SUM(VLOOKUP($D$17,$D$2:$BL$18,MATCH(U289,$D$1:$BL$1,0),FALSE))</f>
        <v>10</v>
      </c>
      <c r="V290" s="29">
        <f>SUM(VLOOKUP($D$18,$D$2:$BL$18,MATCH(V289,$D$1:$BL$1,0),FALSE))</f>
        <v>27</v>
      </c>
      <c r="W290" s="30"/>
      <c r="X290" s="72"/>
      <c r="Y290" s="50" t="str">
        <f>$B$15</f>
        <v>Stroll</v>
      </c>
      <c r="Z290" s="30">
        <f>COUNTIF(F277:V294, Y290)</f>
        <v>10</v>
      </c>
      <c r="AA290" s="30">
        <f>COUNTIF(F295:V296,Y290)</f>
        <v>0</v>
      </c>
      <c r="AB290" s="30">
        <f>COUNTIF(F297:V298,Y290)</f>
        <v>0</v>
      </c>
      <c r="AC290" s="30"/>
      <c r="AD290" s="72"/>
      <c r="AE290" s="50" t="str">
        <f>$B$15</f>
        <v>Stroll</v>
      </c>
      <c r="AF290" s="30">
        <f>SUM((Z290/Z299)*100)</f>
        <v>11.76470588235294</v>
      </c>
      <c r="AG290" s="30">
        <f>SUM((AA290/AA299)*100)</f>
        <v>0</v>
      </c>
      <c r="AH290" s="30">
        <f>SUM((AB290/AB299)*100)</f>
        <v>0</v>
      </c>
      <c r="AJ290" s="159"/>
      <c r="AK290" s="81" t="s">
        <v>58</v>
      </c>
      <c r="AL290" s="70">
        <f>SUM(VLOOKUP($D$2,$D$2:$BL$18,MATCH(AL289,$D$1:$BL$1,0),FALSE))</f>
        <v>-2</v>
      </c>
      <c r="AM290" s="76">
        <f>SUM(VLOOKUP($D$3,$D$2:$BL$18,MATCH(AM289,$D$1:$BL$1,0),FALSE))</f>
        <v>31</v>
      </c>
      <c r="AN290" s="76">
        <f>SUM(VLOOKUP($D$4,$D$2:$BL$18,MATCH(AN289,$D$1:$BL$1,0),FALSE))</f>
        <v>41</v>
      </c>
      <c r="AO290" s="76">
        <f>SUM(VLOOKUP($D$5,$D$2:$BL$18,MATCH(AO289,$D$1:$BL$1,0),FALSE))</f>
        <v>42</v>
      </c>
      <c r="AP290" s="76">
        <f>SUM(VLOOKUP($D$6,$D$2:$BL$18,MATCH(AP289,$D$1:$BL$1,0),FALSE))</f>
        <v>52</v>
      </c>
      <c r="AQ290" s="76">
        <f>SUM(VLOOKUP($D$7,$D$2:$BL$18,MATCH(AQ289,$D$1:$BL$1,0),FALSE))</f>
        <v>47</v>
      </c>
      <c r="AR290" s="76">
        <f>SUM(VLOOKUP($D$8,$D$2:$BL$18,MATCH(AR289,$D$1:$BL$1,0),FALSE))</f>
        <v>32</v>
      </c>
      <c r="AS290" s="76">
        <f>SUM(VLOOKUP($D$9,$D$2:$BL$18,MATCH(AS289,$D$1:$BL$1,0),FALSE))</f>
        <v>4</v>
      </c>
      <c r="AT290" s="76">
        <f>SUM(VLOOKUP($D$10,$D$2:$BL$18,MATCH(AT289,$D$1:$BL$1,0),FALSE))</f>
        <v>43</v>
      </c>
      <c r="AU290" s="76">
        <f>SUM(VLOOKUP($D$11,$D$2:$BL$18,MATCH(AU289,$D$1:$BL$1,0),FALSE))</f>
        <v>28</v>
      </c>
      <c r="AV290" s="76">
        <f>SUM(VLOOKUP($D$12,$D$2:$BL$18,MATCH(AV289,$D$1:$BL$1,0),FALSE))</f>
        <v>33</v>
      </c>
      <c r="AW290" s="76">
        <f>SUM(VLOOKUP($D$13,$D$2:$BL$18,MATCH(AW289,$D$1:$BL$1,0),FALSE))</f>
        <v>17</v>
      </c>
      <c r="AX290" s="76">
        <f>SUM(VLOOKUP($D$14,$D$2:$BL$18,MATCH(AX289,$D$1:$BL$1,0),FALSE))</f>
        <v>26</v>
      </c>
      <c r="AY290" s="76">
        <f>SUM(VLOOKUP($D$15,$D$2:$BL$18,MATCH(AY289,$D$1:$BL$1,0),FALSE))</f>
        <v>45</v>
      </c>
      <c r="AZ290" s="76">
        <f>SUM(VLOOKUP($D$16,$D$2:$BL$18,MATCH(AZ289,$D$1:$BL$1,0),FALSE))</f>
        <v>5</v>
      </c>
      <c r="BA290" s="76">
        <f>SUM(VLOOKUP($D$17,$D$2:$BL$18,MATCH(BA289,$D$1:$BL$1,0),FALSE))</f>
        <v>8</v>
      </c>
      <c r="BB290" s="29">
        <f>SUM(VLOOKUP($D$18,$D$2:$BL$18,MATCH(BB289,$D$1:$BL$1,0),FALSE))</f>
        <v>0</v>
      </c>
      <c r="BC290" s="30"/>
      <c r="BD290" s="72"/>
      <c r="BE290" s="50" t="str">
        <f>$B$15</f>
        <v>Stroll</v>
      </c>
      <c r="BF290" s="30">
        <f>COUNTIF(AL277:BB294, BE290)</f>
        <v>4</v>
      </c>
      <c r="BG290" s="30">
        <f>COUNTIF(AL295:BB296,BE290)</f>
        <v>2</v>
      </c>
      <c r="BH290" s="30">
        <f>COUNTIF(AL297:BB298,BE290)</f>
        <v>0</v>
      </c>
      <c r="BI290" s="30"/>
      <c r="BJ290" s="72"/>
      <c r="BK290" s="50" t="str">
        <f>$B$15</f>
        <v>Stroll</v>
      </c>
      <c r="BL290" s="30">
        <f>SUM((BF290/BF299)*100)</f>
        <v>4.7058823529411766</v>
      </c>
      <c r="BM290" s="30">
        <f>SUM((BG290/BG299)*100)</f>
        <v>11.76470588235294</v>
      </c>
      <c r="BN290" s="30">
        <f>SUM((BH290/BH299)*100)</f>
        <v>0</v>
      </c>
      <c r="BP290" s="159"/>
      <c r="BQ290" s="81" t="s">
        <v>58</v>
      </c>
      <c r="BR290" s="70">
        <f>SUM(VLOOKUP($D$2,$D$2:$BL$18,MATCH(BR289,$D$1:$BL$1,0),FALSE))</f>
        <v>6</v>
      </c>
      <c r="BS290" s="76">
        <f>SUM(VLOOKUP($D$3,$D$2:$BL$18,MATCH(BS289,$D$1:$BL$1,0),FALSE))</f>
        <v>11</v>
      </c>
      <c r="BT290" s="76">
        <f>SUM(VLOOKUP($D$4,$D$2:$BL$18,MATCH(BT289,$D$1:$BL$1,0),FALSE))</f>
        <v>11</v>
      </c>
      <c r="BU290" s="76">
        <f>SUM(VLOOKUP($D$5,$D$2:$BL$18,MATCH(BU289,$D$1:$BL$1,0),FALSE))</f>
        <v>-2</v>
      </c>
      <c r="BV290" s="76">
        <f>SUM(VLOOKUP($D$6,$D$2:$BL$18,MATCH(BV289,$D$1:$BL$1,0),FALSE))</f>
        <v>2</v>
      </c>
      <c r="BW290" s="76">
        <f>SUM(VLOOKUP($D$7,$D$2:$BL$18,MATCH(BW289,$D$1:$BL$1,0),FALSE))</f>
        <v>23</v>
      </c>
      <c r="BX290" s="76">
        <f>SUM(VLOOKUP($D$8,$D$2:$BL$18,MATCH(BX289,$D$1:$BL$1,0),FALSE))</f>
        <v>-6</v>
      </c>
      <c r="BY290" s="76">
        <f>SUM(VLOOKUP($D$9,$D$2:$BL$18,MATCH(BY289,$D$1:$BL$1,0),FALSE))</f>
        <v>45</v>
      </c>
      <c r="BZ290" s="76">
        <f>SUM(VLOOKUP($D$10,$D$2:$BL$18,MATCH(BZ289,$D$1:$BL$1,0),FALSE))</f>
        <v>-14</v>
      </c>
      <c r="CA290" s="76">
        <f>SUM(VLOOKUP($D$11,$D$2:$BL$18,MATCH(CA289,$D$1:$BL$1,0),FALSE))</f>
        <v>10</v>
      </c>
      <c r="CB290" s="76">
        <f>SUM(VLOOKUP($D$12,$D$2:$BL$18,MATCH(CB289,$D$1:$BL$1,0),FALSE))</f>
        <v>26</v>
      </c>
      <c r="CC290" s="76">
        <f>SUM(VLOOKUP($D$13,$D$2:$BL$18,MATCH(CC289,$D$1:$BL$1,0),FALSE))</f>
        <v>29</v>
      </c>
      <c r="CD290" s="76">
        <f>SUM(VLOOKUP($D$14,$D$2:$BL$18,MATCH(CD289,$D$1:$BL$1,0),FALSE))</f>
        <v>-3</v>
      </c>
      <c r="CE290" s="76">
        <f>SUM(VLOOKUP($D$15,$D$2:$BL$18,MATCH(CE289,$D$1:$BL$1,0),FALSE))</f>
        <v>15</v>
      </c>
      <c r="CF290" s="76">
        <f>SUM(VLOOKUP($D$16,$D$2:$BL$18,MATCH(CF289,$D$1:$BL$1,0),FALSE))</f>
        <v>24</v>
      </c>
      <c r="CG290" s="76">
        <f>SUM(VLOOKUP($D$17,$D$2:$BL$18,MATCH(CG289,$D$1:$BL$1,0),FALSE))</f>
        <v>2</v>
      </c>
      <c r="CH290" s="29">
        <f>SUM(VLOOKUP($D$18,$D$2:$BL$18,MATCH(CH289,$D$1:$BL$1,0),FALSE))</f>
        <v>14</v>
      </c>
      <c r="CI290" s="30"/>
      <c r="CJ290" s="72"/>
      <c r="CK290" s="50" t="str">
        <f>$B$15</f>
        <v>Stroll</v>
      </c>
      <c r="CL290" s="30">
        <f>COUNTIF(BR277:CH294, CK290)</f>
        <v>0</v>
      </c>
      <c r="CM290" s="30">
        <f>COUNTIF(BR295:CH296,CK290)</f>
        <v>0</v>
      </c>
      <c r="CN290" s="30">
        <f>COUNTIF(BR297:CH298,CK290)</f>
        <v>0</v>
      </c>
      <c r="CO290" s="30"/>
      <c r="CP290" s="72"/>
      <c r="CQ290" s="50" t="str">
        <f>$B$15</f>
        <v>Stroll</v>
      </c>
      <c r="CR290" s="30">
        <f>SUM((CL290/CL299)*100)</f>
        <v>0</v>
      </c>
      <c r="CS290" s="30">
        <f>SUM((CM290/CM299)*100)</f>
        <v>0</v>
      </c>
      <c r="CT290" s="30">
        <f>SUM((CN290/CN299)*100)</f>
        <v>0</v>
      </c>
      <c r="CV290" s="30"/>
      <c r="CW290" s="30"/>
      <c r="CX290" s="50" t="str">
        <f>$B$15</f>
        <v>Stroll</v>
      </c>
      <c r="CY290" s="30">
        <f t="shared" si="1437"/>
        <v>14</v>
      </c>
      <c r="CZ290" s="30">
        <f t="shared" si="1438"/>
        <v>2</v>
      </c>
      <c r="DA290" s="30">
        <f t="shared" si="1439"/>
        <v>0</v>
      </c>
      <c r="DB290" s="30"/>
      <c r="DC290" s="72"/>
      <c r="DD290" s="50" t="str">
        <f>$B$15</f>
        <v>Stroll</v>
      </c>
      <c r="DE290" s="30">
        <f>SUM((CY290/CY299)*100)</f>
        <v>5.4901960784313726</v>
      </c>
      <c r="DF290" s="30">
        <f>SUM((CZ290/CZ299)*100)</f>
        <v>3.9215686274509802</v>
      </c>
      <c r="DG290" s="30">
        <f>SUM((DA290/DA299)*100)</f>
        <v>0</v>
      </c>
    </row>
    <row r="291" spans="4:111" ht="16.149999999999999" thickBot="1" x14ac:dyDescent="0.55000000000000004">
      <c r="D291" s="159"/>
      <c r="E291" s="82" t="s">
        <v>1</v>
      </c>
      <c r="F291" s="72">
        <f>SUM(VLOOKUP($D$2,$BM$2:$CQ$18,MATCH(F289,$BM$1:$CQ$1,0),FALSE))</f>
        <v>11.5</v>
      </c>
      <c r="G291" s="73">
        <f>SUM(VLOOKUP($D$3,$BM$2:$CQ$18,MATCH(G289,$BM$1:$CQ$1,0),FALSE))</f>
        <v>12.4</v>
      </c>
      <c r="H291" s="73">
        <f>SUM(VLOOKUP($D$4,$BM$2:$CQ$18,MATCH(H289,$BM$1:$CQ$1,0),FALSE))</f>
        <v>12.8</v>
      </c>
      <c r="I291" s="73">
        <f>SUM(VLOOKUP($D$5,$BM$2:$CQ$18,MATCH(I289,$BM$1:$CQ$1,0),FALSE))</f>
        <v>12.9</v>
      </c>
      <c r="J291" s="73">
        <f>SUM(VLOOKUP($D$6,$BM$2:$CQ$18,MATCH(J289,$BM$1:$CQ$1,0),FALSE))</f>
        <v>13</v>
      </c>
      <c r="K291" s="73">
        <f>SUM(VLOOKUP($D$7,$BM$2:$CQ$18,MATCH(K289,$BM$1:$CQ$1,0),FALSE))</f>
        <v>13</v>
      </c>
      <c r="L291" s="73">
        <f>SUM(VLOOKUP($D$8,$BM$2:$CQ$18,MATCH(L289,$BM$1:$CQ$1,0),FALSE))</f>
        <v>13</v>
      </c>
      <c r="M291" s="73">
        <f>SUM(VLOOKUP($D$9,$BM$2:$CQ$18,MATCH(M289,$BM$1:$CQ$1,0),FALSE))</f>
        <v>31.4</v>
      </c>
      <c r="N291" s="73">
        <f>SUM(VLOOKUP($D$10,$BM$2:$CQ$18,MATCH(N289,$BM$1:$CQ$1,0),FALSE))</f>
        <v>31.4</v>
      </c>
      <c r="O291" s="73">
        <f>SUM(VLOOKUP($D$11,$BM$2:$CQ$18,MATCH(O289,$BM$1:$CQ$1,0),FALSE))</f>
        <v>31.4</v>
      </c>
      <c r="P291" s="73">
        <f>SUM(VLOOKUP($D$12,$BM$2:$CQ$18,MATCH(P289,$BM$1:$CQ$1,0),FALSE))</f>
        <v>31.4</v>
      </c>
      <c r="Q291" s="73">
        <f>SUM(VLOOKUP($D$13,$BM$2:$CQ$18,MATCH(Q289,$BM$1:$CQ$1,0),FALSE))</f>
        <v>31.5</v>
      </c>
      <c r="R291" s="73">
        <f>SUM(VLOOKUP($D$14,$BM$2:$CQ$18,MATCH(R289,$BM$1:$CQ$1,0),FALSE))</f>
        <v>31.5</v>
      </c>
      <c r="S291" s="73">
        <f>SUM(VLOOKUP($D$15,$BM$2:$CQ$18,MATCH(S289,$BM$1:$CQ$1,0),FALSE))</f>
        <v>31.5</v>
      </c>
      <c r="T291" s="73">
        <f>SUM(VLOOKUP($D$16,$BM$2:$CQ$18,MATCH(T289,$BM$1:$CQ$1,0),FALSE))</f>
        <v>31.5</v>
      </c>
      <c r="U291" s="73">
        <f>SUM(VLOOKUP($D$17,$BM$2:$CQ$18,MATCH(U289,$BM$1:$CQ$1,0),FALSE))</f>
        <v>31.5</v>
      </c>
      <c r="V291" s="63">
        <f>SUM(VLOOKUP($D$18,$BM$2:$CQ$18,MATCH(V289,$BM$1:$CQ$1,0),FALSE))</f>
        <v>31.3</v>
      </c>
      <c r="W291" s="52" t="str">
        <f>$A$16</f>
        <v>Alfa Romeo</v>
      </c>
      <c r="X291" s="66">
        <f>COUNTIF(F277:V294, W291)</f>
        <v>0</v>
      </c>
      <c r="Y291" s="52" t="str">
        <f>$B$16</f>
        <v>Raikkonen</v>
      </c>
      <c r="Z291" s="99">
        <f>COUNTIF(F277:V294, Y291)</f>
        <v>0</v>
      </c>
      <c r="AA291" s="99">
        <f>COUNTIF(F295:V296,Y291)</f>
        <v>0</v>
      </c>
      <c r="AB291" s="99">
        <f>COUNTIF(F297:V298,Y291)</f>
        <v>0</v>
      </c>
      <c r="AC291" s="52" t="str">
        <f>$A$16</f>
        <v>Alfa Romeo</v>
      </c>
      <c r="AD291" s="66">
        <f>SUM((X291/X299)*100)</f>
        <v>0</v>
      </c>
      <c r="AE291" s="52" t="str">
        <f>$B$16</f>
        <v>Raikkonen</v>
      </c>
      <c r="AF291" s="99">
        <f>SUM((Z291/Z299)*100)</f>
        <v>0</v>
      </c>
      <c r="AG291" s="99">
        <f>SUM((AA291/AA299)*100)</f>
        <v>0</v>
      </c>
      <c r="AH291" s="99">
        <f>SUM((AB291/AB299)*100)</f>
        <v>0</v>
      </c>
      <c r="AJ291" s="159"/>
      <c r="AK291" s="82" t="s">
        <v>1</v>
      </c>
      <c r="AL291" s="72">
        <f>SUM(VLOOKUP($D$2,$BM$2:$CQ$18,MATCH(AL289,$BM$1:$CQ$1,0),FALSE))</f>
        <v>26.1</v>
      </c>
      <c r="AM291" s="73">
        <f>SUM(VLOOKUP($D$3,$BM$2:$CQ$18,MATCH(AM289,$BM$1:$CQ$1,0),FALSE))</f>
        <v>26.1</v>
      </c>
      <c r="AN291" s="73">
        <f>SUM(VLOOKUP($D$4,$BM$2:$CQ$18,MATCH(AN289,$BM$1:$CQ$1,0),FALSE))</f>
        <v>26.1</v>
      </c>
      <c r="AO291" s="73">
        <f>SUM(VLOOKUP($D$5,$BM$2:$CQ$18,MATCH(AO289,$BM$1:$CQ$1,0),FALSE))</f>
        <v>26</v>
      </c>
      <c r="AP291" s="73">
        <f>SUM(VLOOKUP($D$6,$BM$2:$CQ$18,MATCH(AP289,$BM$1:$CQ$1,0),FALSE))</f>
        <v>26</v>
      </c>
      <c r="AQ291" s="73">
        <f>SUM(VLOOKUP($D$7,$BM$2:$CQ$18,MATCH(AQ289,$BM$1:$CQ$1,0),FALSE))</f>
        <v>26</v>
      </c>
      <c r="AR291" s="73">
        <f>SUM(VLOOKUP($D$8,$BM$2:$CQ$18,MATCH(AR289,$BM$1:$CQ$1,0),FALSE))</f>
        <v>26.1</v>
      </c>
      <c r="AS291" s="73">
        <f>SUM(VLOOKUP($D$9,$BM$2:$CQ$18,MATCH(AS289,$BM$1:$CQ$1,0),FALSE))</f>
        <v>9.9</v>
      </c>
      <c r="AT291" s="73">
        <f>SUM(VLOOKUP($D$10,$BM$2:$CQ$18,MATCH(AT289,$BM$1:$CQ$1,0),FALSE))</f>
        <v>9.9</v>
      </c>
      <c r="AU291" s="73">
        <f>SUM(VLOOKUP($D$11,$BM$2:$CQ$18,MATCH(AU289,$BM$1:$CQ$1,0),FALSE))</f>
        <v>9.9</v>
      </c>
      <c r="AV291" s="73">
        <f>SUM(VLOOKUP($D$12,$BM$2:$CQ$18,MATCH(AV289,$BM$1:$CQ$1,0),FALSE))</f>
        <v>9.9</v>
      </c>
      <c r="AW291" s="73">
        <f>SUM(VLOOKUP($D$13,$BM$2:$CQ$18,MATCH(AW289,$BM$1:$CQ$1,0),FALSE))</f>
        <v>9.9</v>
      </c>
      <c r="AX291" s="73">
        <f>SUM(VLOOKUP($D$14,$BM$2:$CQ$18,MATCH(AX289,$BM$1:$CQ$1,0),FALSE))</f>
        <v>9.9</v>
      </c>
      <c r="AY291" s="73">
        <f>SUM(VLOOKUP($D$15,$BM$2:$CQ$18,MATCH(AY289,$BM$1:$CQ$1,0),FALSE))</f>
        <v>9.9</v>
      </c>
      <c r="AZ291" s="73">
        <f>SUM(VLOOKUP($D$16,$BM$2:$CQ$18,MATCH(AZ289,$BM$1:$CQ$1,0),FALSE))</f>
        <v>9.9</v>
      </c>
      <c r="BA291" s="73">
        <f>SUM(VLOOKUP($D$17,$BM$2:$CQ$18,MATCH(BA289,$BM$1:$CQ$1,0),FALSE))</f>
        <v>6</v>
      </c>
      <c r="BB291" s="63">
        <f>SUM(VLOOKUP($D$18,$BM$2:$CQ$18,MATCH(BB289,$BM$1:$CQ$1,0),FALSE))</f>
        <v>5.9</v>
      </c>
      <c r="BC291" s="52" t="str">
        <f>$A$16</f>
        <v>Alfa Romeo</v>
      </c>
      <c r="BD291" s="66">
        <f>COUNTIF(AL277:BB294, BC291)</f>
        <v>0</v>
      </c>
      <c r="BE291" s="52" t="str">
        <f>$B$16</f>
        <v>Raikkonen</v>
      </c>
      <c r="BF291" s="99">
        <f>COUNTIF(AL277:BB294, BE291)</f>
        <v>0</v>
      </c>
      <c r="BG291" s="99">
        <f>COUNTIF(AL295:BB296,BE291)</f>
        <v>0</v>
      </c>
      <c r="BH291" s="99">
        <f>COUNTIF(AL297:BB298,BE291)</f>
        <v>0</v>
      </c>
      <c r="BI291" s="52" t="str">
        <f>$A$16</f>
        <v>Alfa Romeo</v>
      </c>
      <c r="BJ291" s="66">
        <f>SUM((BD291/BD299)*100)</f>
        <v>0</v>
      </c>
      <c r="BK291" s="52" t="str">
        <f>$B$16</f>
        <v>Raikkonen</v>
      </c>
      <c r="BL291" s="99">
        <f>SUM((BF291/BF299)*100)</f>
        <v>0</v>
      </c>
      <c r="BM291" s="99">
        <f>SUM((BG291/BG299)*100)</f>
        <v>0</v>
      </c>
      <c r="BN291" s="99">
        <f>SUM((BH291/BH299)*100)</f>
        <v>0</v>
      </c>
      <c r="BP291" s="159"/>
      <c r="BQ291" s="82" t="s">
        <v>1</v>
      </c>
      <c r="BR291" s="72">
        <f>SUM(VLOOKUP($D$2,$BM$2:$CQ$18,MATCH(BR289,$BM$1:$CQ$1,0),FALSE))</f>
        <v>21.8</v>
      </c>
      <c r="BS291" s="73">
        <f>SUM(VLOOKUP($D$3,$BM$2:$CQ$18,MATCH(BS289,$BM$1:$CQ$1,0),FALSE))</f>
        <v>0</v>
      </c>
      <c r="BT291" s="73">
        <f>SUM(VLOOKUP($D$4,$BM$2:$CQ$18,MATCH(BT289,$BM$1:$CQ$1,0),FALSE))</f>
        <v>0</v>
      </c>
      <c r="BU291" s="73">
        <f>SUM(VLOOKUP($D$5,$BM$2:$CQ$18,MATCH(BU289,$BM$1:$CQ$1,0),FALSE))</f>
        <v>0</v>
      </c>
      <c r="BV291" s="73">
        <f>SUM(VLOOKUP($D$6,$BM$2:$CQ$18,MATCH(BV289,$BM$1:$CQ$1,0),FALSE))</f>
        <v>15.4</v>
      </c>
      <c r="BW291" s="73">
        <f>SUM(VLOOKUP($D$7,$BM$2:$CQ$18,MATCH(BW289,$BM$1:$CQ$1,0),FALSE))</f>
        <v>0</v>
      </c>
      <c r="BX291" s="73">
        <f>SUM(VLOOKUP($D$8,$BM$2:$CQ$18,MATCH(BX289,$BM$1:$CQ$1,0),FALSE))</f>
        <v>15.3</v>
      </c>
      <c r="BY291" s="73">
        <f>SUM(VLOOKUP($D$9,$BM$2:$CQ$18,MATCH(BY289,$BM$1:$CQ$1,0),FALSE))</f>
        <v>10.4</v>
      </c>
      <c r="BZ291" s="73">
        <f>SUM(VLOOKUP($D$10,$BM$2:$CQ$18,MATCH(BZ289,$BM$1:$CQ$1,0),FALSE))</f>
        <v>10.7</v>
      </c>
      <c r="CA291" s="73">
        <f>SUM(VLOOKUP($D$11,$BM$2:$CQ$18,MATCH(CA289,$BM$1:$CQ$1,0),FALSE))</f>
        <v>10.7</v>
      </c>
      <c r="CB291" s="73">
        <f>SUM(VLOOKUP($D$12,$BM$2:$CQ$18,MATCH(CB289,$BM$1:$CQ$1,0),FALSE))</f>
        <v>10.9</v>
      </c>
      <c r="CC291" s="73">
        <f>SUM(VLOOKUP($D$13,$BM$2:$CQ$18,MATCH(CC289,$BM$1:$CQ$1,0),FALSE))</f>
        <v>10.9</v>
      </c>
      <c r="CD291" s="73">
        <f>SUM(VLOOKUP($D$14,$BM$2:$CQ$18,MATCH(CD289,$BM$1:$CQ$1,0),FALSE))</f>
        <v>10.8</v>
      </c>
      <c r="CE291" s="73">
        <f>SUM(VLOOKUP($D$15,$BM$2:$CQ$18,MATCH(CE289,$BM$1:$CQ$1,0),FALSE))</f>
        <v>11</v>
      </c>
      <c r="CF291" s="73">
        <f>SUM(VLOOKUP($D$16,$BM$2:$CQ$18,MATCH(CF289,$BM$1:$CQ$1,0),FALSE))</f>
        <v>11.1</v>
      </c>
      <c r="CG291" s="73">
        <f>SUM(VLOOKUP($D$17,$BM$2:$CQ$18,MATCH(CG289,$BM$1:$CQ$1,0),FALSE))</f>
        <v>11.1</v>
      </c>
      <c r="CH291" s="63">
        <f>SUM(VLOOKUP($D$18,$BM$2:$CQ$18,MATCH(CH289,$BM$1:$CQ$1,0),FALSE))</f>
        <v>11.1</v>
      </c>
      <c r="CI291" s="52" t="str">
        <f>$A$16</f>
        <v>Alfa Romeo</v>
      </c>
      <c r="CJ291" s="66">
        <f>COUNTIF(BR277:CH294, CI291)</f>
        <v>0</v>
      </c>
      <c r="CK291" s="52" t="str">
        <f>$B$16</f>
        <v>Raikkonen</v>
      </c>
      <c r="CL291" s="99">
        <f>COUNTIF(BR277:CH294, CK291)</f>
        <v>0</v>
      </c>
      <c r="CM291" s="99">
        <f>COUNTIF(BR295:CH296,CK291)</f>
        <v>0</v>
      </c>
      <c r="CN291" s="99">
        <f>COUNTIF(BR297:CH298,CK291)</f>
        <v>0</v>
      </c>
      <c r="CO291" s="52" t="str">
        <f>$A$16</f>
        <v>Alfa Romeo</v>
      </c>
      <c r="CP291" s="66">
        <f>SUM((CJ291/CJ299)*100)</f>
        <v>0</v>
      </c>
      <c r="CQ291" s="52" t="str">
        <f>$B$16</f>
        <v>Raikkonen</v>
      </c>
      <c r="CR291" s="99">
        <f>SUM((CL291/CL299)*100)</f>
        <v>0</v>
      </c>
      <c r="CS291" s="99">
        <f>SUM((CM291/CM299)*100)</f>
        <v>0</v>
      </c>
      <c r="CT291" s="99">
        <f>SUM((CN291/CN299)*100)</f>
        <v>0</v>
      </c>
      <c r="CV291" s="52" t="str">
        <f>$A$16</f>
        <v>Alfa Romeo</v>
      </c>
      <c r="CW291" s="99">
        <f>SUM(X291,BD291,CJ291)</f>
        <v>0</v>
      </c>
      <c r="CX291" s="52" t="str">
        <f>$B$16</f>
        <v>Raikkonen</v>
      </c>
      <c r="CY291" s="99">
        <f t="shared" si="1437"/>
        <v>0</v>
      </c>
      <c r="CZ291" s="99">
        <f t="shared" si="1438"/>
        <v>0</v>
      </c>
      <c r="DA291" s="99">
        <f t="shared" si="1439"/>
        <v>0</v>
      </c>
      <c r="DB291" s="52" t="str">
        <f>$A$16</f>
        <v>Alfa Romeo</v>
      </c>
      <c r="DC291" s="66">
        <f>SUM((CW291/CW299)*100)</f>
        <v>0</v>
      </c>
      <c r="DD291" s="52" t="str">
        <f>$B$16</f>
        <v>Raikkonen</v>
      </c>
      <c r="DE291" s="99">
        <f>SUM((CY291/CY299)*100)</f>
        <v>0</v>
      </c>
      <c r="DF291" s="99">
        <f>SUM((CZ291/CZ299)*100)</f>
        <v>0</v>
      </c>
      <c r="DG291" s="99">
        <f>SUM((DA291/DA299)*100)</f>
        <v>0</v>
      </c>
    </row>
    <row r="292" spans="4:111" ht="16.149999999999999" thickBot="1" x14ac:dyDescent="0.55000000000000004">
      <c r="D292" s="159"/>
      <c r="E292" s="74" t="s">
        <v>64</v>
      </c>
      <c r="F292" s="66" t="s">
        <v>7</v>
      </c>
      <c r="G292" s="67" t="s">
        <v>2</v>
      </c>
      <c r="H292" s="67" t="s">
        <v>2</v>
      </c>
      <c r="I292" s="67" t="s">
        <v>2</v>
      </c>
      <c r="J292" s="67" t="s">
        <v>2</v>
      </c>
      <c r="K292" s="67" t="s">
        <v>2</v>
      </c>
      <c r="L292" s="67" t="s">
        <v>2</v>
      </c>
      <c r="M292" s="67" t="s">
        <v>2</v>
      </c>
      <c r="N292" s="67" t="s">
        <v>2</v>
      </c>
      <c r="O292" s="67" t="s">
        <v>2</v>
      </c>
      <c r="P292" s="67" t="s">
        <v>2</v>
      </c>
      <c r="Q292" s="67" t="s">
        <v>2</v>
      </c>
      <c r="R292" s="67" t="s">
        <v>2</v>
      </c>
      <c r="S292" s="67" t="s">
        <v>2</v>
      </c>
      <c r="T292" s="67" t="s">
        <v>2</v>
      </c>
      <c r="U292" s="67" t="s">
        <v>2</v>
      </c>
      <c r="V292" s="67" t="s">
        <v>2</v>
      </c>
      <c r="W292" s="30"/>
      <c r="X292" s="72"/>
      <c r="Y292" s="53" t="str">
        <f>$B$17</f>
        <v>Giovanazzi</v>
      </c>
      <c r="Z292" s="30">
        <f>COUNTIF(F277:V294, Y292)</f>
        <v>0</v>
      </c>
      <c r="AA292" s="30">
        <f>COUNTIF(F295:V296,Y292)</f>
        <v>0</v>
      </c>
      <c r="AB292" s="30">
        <f>COUNTIF(F297:V298,Y292)</f>
        <v>0</v>
      </c>
      <c r="AC292" s="30"/>
      <c r="AD292" s="72"/>
      <c r="AE292" s="53" t="str">
        <f>$B$17</f>
        <v>Giovanazzi</v>
      </c>
      <c r="AF292" s="30">
        <f>SUM((Z292/Z299)*100)</f>
        <v>0</v>
      </c>
      <c r="AG292" s="30">
        <f>SUM((AA292/AA299)*100)</f>
        <v>0</v>
      </c>
      <c r="AH292" s="30">
        <f>SUM((AB292/AB299)*100)</f>
        <v>0</v>
      </c>
      <c r="AJ292" s="159"/>
      <c r="AK292" s="74" t="s">
        <v>64</v>
      </c>
      <c r="AL292" s="66" t="s">
        <v>7</v>
      </c>
      <c r="AM292" s="67" t="s">
        <v>12</v>
      </c>
      <c r="AN292" s="67" t="s">
        <v>12</v>
      </c>
      <c r="AO292" s="67" t="s">
        <v>12</v>
      </c>
      <c r="AP292" s="67" t="s">
        <v>12</v>
      </c>
      <c r="AQ292" s="67" t="s">
        <v>12</v>
      </c>
      <c r="AR292" s="67" t="s">
        <v>12</v>
      </c>
      <c r="AS292" s="67" t="s">
        <v>2</v>
      </c>
      <c r="AT292" s="67" t="s">
        <v>2</v>
      </c>
      <c r="AU292" s="67" t="s">
        <v>2</v>
      </c>
      <c r="AV292" s="67" t="s">
        <v>2</v>
      </c>
      <c r="AW292" s="67" t="s">
        <v>2</v>
      </c>
      <c r="AX292" s="67" t="s">
        <v>2</v>
      </c>
      <c r="AY292" s="67" t="s">
        <v>2</v>
      </c>
      <c r="AZ292" s="67" t="s">
        <v>2</v>
      </c>
      <c r="BA292" s="67" t="s">
        <v>2</v>
      </c>
      <c r="BB292" s="68" t="s">
        <v>2</v>
      </c>
      <c r="BC292" s="30"/>
      <c r="BD292" s="72"/>
      <c r="BE292" s="53" t="str">
        <f>$B$17</f>
        <v>Giovanazzi</v>
      </c>
      <c r="BF292" s="30">
        <f>COUNTIF(AL277:BB294, BE292)</f>
        <v>0</v>
      </c>
      <c r="BG292" s="30">
        <f>COUNTIF(AL295:BB296,BE292)</f>
        <v>0</v>
      </c>
      <c r="BH292" s="30">
        <f>COUNTIF(AL297:BB298,BE292)</f>
        <v>0</v>
      </c>
      <c r="BI292" s="30"/>
      <c r="BJ292" s="72"/>
      <c r="BK292" s="53" t="str">
        <f>$B$17</f>
        <v>Giovanazzi</v>
      </c>
      <c r="BL292" s="30">
        <f>SUM((BF292/BF299)*100)</f>
        <v>0</v>
      </c>
      <c r="BM292" s="30">
        <f>SUM((BG292/BG299)*100)</f>
        <v>0</v>
      </c>
      <c r="BN292" s="30">
        <f>SUM((BH292/BH299)*100)</f>
        <v>0</v>
      </c>
      <c r="BP292" s="159"/>
      <c r="BQ292" s="74" t="s">
        <v>64</v>
      </c>
      <c r="BR292" s="66" t="s">
        <v>17</v>
      </c>
      <c r="BS292" s="67" t="s">
        <v>17</v>
      </c>
      <c r="BT292" s="67" t="s">
        <v>17</v>
      </c>
      <c r="BU292" s="67" t="s">
        <v>17</v>
      </c>
      <c r="BV292" s="67" t="s">
        <v>17</v>
      </c>
      <c r="BW292" s="67" t="s">
        <v>17</v>
      </c>
      <c r="BX292" s="67" t="s">
        <v>17</v>
      </c>
      <c r="BY292" s="67" t="s">
        <v>2</v>
      </c>
      <c r="BZ292" s="67" t="s">
        <v>2</v>
      </c>
      <c r="CA292" s="67" t="s">
        <v>2</v>
      </c>
      <c r="CB292" s="67" t="s">
        <v>2</v>
      </c>
      <c r="CC292" s="67" t="s">
        <v>2</v>
      </c>
      <c r="CD292" s="67" t="s">
        <v>2</v>
      </c>
      <c r="CE292" s="67" t="s">
        <v>2</v>
      </c>
      <c r="CF292" s="67" t="s">
        <v>2</v>
      </c>
      <c r="CG292" s="67" t="s">
        <v>2</v>
      </c>
      <c r="CH292" s="67" t="s">
        <v>2</v>
      </c>
      <c r="CI292" s="30"/>
      <c r="CJ292" s="72"/>
      <c r="CK292" s="53" t="str">
        <f>$B$17</f>
        <v>Giovanazzi</v>
      </c>
      <c r="CL292" s="30">
        <f>COUNTIF(BR277:CH294, CK292)</f>
        <v>0</v>
      </c>
      <c r="CM292" s="30">
        <f>COUNTIF(BR295:CH296,CK292)</f>
        <v>0</v>
      </c>
      <c r="CN292" s="30">
        <f>COUNTIF(BR297:CH298,CK292)</f>
        <v>0</v>
      </c>
      <c r="CO292" s="30"/>
      <c r="CP292" s="72"/>
      <c r="CQ292" s="53" t="str">
        <f>$B$17</f>
        <v>Giovanazzi</v>
      </c>
      <c r="CR292" s="30">
        <f>SUM((CL292/CL299)*100)</f>
        <v>0</v>
      </c>
      <c r="CS292" s="30">
        <f>SUM((CM292/CM299)*100)</f>
        <v>0</v>
      </c>
      <c r="CT292" s="30">
        <f>SUM((CN292/CN299)*100)</f>
        <v>0</v>
      </c>
      <c r="CV292" s="30"/>
      <c r="CW292" s="30"/>
      <c r="CX292" s="53" t="str">
        <f>$B$17</f>
        <v>Giovanazzi</v>
      </c>
      <c r="CY292" s="30">
        <f t="shared" si="1437"/>
        <v>0</v>
      </c>
      <c r="CZ292" s="30">
        <f t="shared" si="1438"/>
        <v>0</v>
      </c>
      <c r="DA292" s="30">
        <f t="shared" si="1439"/>
        <v>0</v>
      </c>
      <c r="DB292" s="30"/>
      <c r="DC292" s="72"/>
      <c r="DD292" s="53" t="str">
        <f>$B$17</f>
        <v>Giovanazzi</v>
      </c>
      <c r="DE292" s="30">
        <f>SUM((CY292/CY299)*100)</f>
        <v>0</v>
      </c>
      <c r="DF292" s="30">
        <f>SUM((CZ292/CZ299)*100)</f>
        <v>0</v>
      </c>
      <c r="DG292" s="30">
        <f>SUM((DA292/DA299)*100)</f>
        <v>0</v>
      </c>
    </row>
    <row r="293" spans="4:111" ht="15.75" x14ac:dyDescent="0.5">
      <c r="D293" s="159"/>
      <c r="E293" s="81" t="s">
        <v>58</v>
      </c>
      <c r="F293" s="70">
        <f>SUM(VLOOKUP($D$2,$D$2:$BL$18,MATCH(F292,$D$1:$BL$1,0),FALSE))</f>
        <v>42</v>
      </c>
      <c r="G293" s="76">
        <f>SUM(VLOOKUP($D$3,$D$2:$BL$18,MATCH(G292,$D$1:$BL$1,0),FALSE))</f>
        <v>72</v>
      </c>
      <c r="H293" s="76">
        <f>SUM(VLOOKUP($D$4,$D$2:$BL$18,MATCH(H292,$D$1:$BL$1,0),FALSE))</f>
        <v>80</v>
      </c>
      <c r="I293" s="76">
        <f>SUM(VLOOKUP($D$5,$D$2:$BL$18,MATCH(I292,$D$1:$BL$1,0),FALSE))</f>
        <v>42</v>
      </c>
      <c r="J293" s="76">
        <f>SUM(VLOOKUP($D$6,$D$2:$BL$18,MATCH(J292,$D$1:$BL$1,0),FALSE))</f>
        <v>56</v>
      </c>
      <c r="K293" s="76">
        <f>SUM(VLOOKUP($D$7,$D$2:$BL$18,MATCH(K292,$D$1:$BL$1,0),FALSE))</f>
        <v>70</v>
      </c>
      <c r="L293" s="76">
        <f>SUM(VLOOKUP($D$8,$D$2:$BL$18,MATCH(L292,$D$1:$BL$1,0),FALSE))</f>
        <v>80</v>
      </c>
      <c r="M293" s="76">
        <f>SUM(VLOOKUP($D$9,$D$2:$BL$18,MATCH(M292,$D$1:$BL$1,0),FALSE))</f>
        <v>27</v>
      </c>
      <c r="N293" s="76">
        <f>SUM(VLOOKUP($D$10,$D$2:$BL$18,MATCH(N292,$D$1:$BL$1,0),FALSE))</f>
        <v>75</v>
      </c>
      <c r="O293" s="76">
        <f>SUM(VLOOKUP($D$11,$D$2:$BL$18,MATCH(O292,$D$1:$BL$1,0),FALSE))</f>
        <v>76</v>
      </c>
      <c r="P293" s="76">
        <f>SUM(VLOOKUP($D$12,$D$2:$BL$18,MATCH(P292,$D$1:$BL$1,0),FALSE))</f>
        <v>53</v>
      </c>
      <c r="Q293" s="76">
        <f>SUM(VLOOKUP($D$13,$D$2:$BL$18,MATCH(Q292,$D$1:$BL$1,0),FALSE))</f>
        <v>75</v>
      </c>
      <c r="R293" s="76">
        <f>SUM(VLOOKUP($D$14,$D$2:$BL$18,MATCH(R292,$D$1:$BL$1,0),FALSE))</f>
        <v>70</v>
      </c>
      <c r="S293" s="76">
        <f>SUM(VLOOKUP($D$15,$D$2:$BL$18,MATCH(S292,$D$1:$BL$1,0),FALSE))</f>
        <v>40</v>
      </c>
      <c r="T293" s="76">
        <f>SUM(VLOOKUP($D$16,$D$2:$BL$18,MATCH(T292,$D$1:$BL$1,0),FALSE))</f>
        <v>51</v>
      </c>
      <c r="U293" s="76">
        <f>SUM(VLOOKUP($D$17,$D$2:$BL$18,MATCH(U292,$D$1:$BL$1,0),FALSE))</f>
        <v>13</v>
      </c>
      <c r="V293" s="29">
        <f>SUM(VLOOKUP($D$18,$D$2:$BL$18,MATCH(V292,$D$1:$BL$1,0),FALSE))</f>
        <v>68</v>
      </c>
      <c r="W293" s="55" t="str">
        <f>$A$18</f>
        <v>Haas</v>
      </c>
      <c r="X293" s="66">
        <f>COUNTIF(F277:V294, W293)</f>
        <v>0</v>
      </c>
      <c r="Y293" s="103" t="str">
        <f>$B$18</f>
        <v>Grosjean</v>
      </c>
      <c r="Z293" s="99">
        <f>COUNTIF(F277:V294, Y293)</f>
        <v>10</v>
      </c>
      <c r="AA293" s="99">
        <f>COUNTIF(F295:V296,Y293)</f>
        <v>0</v>
      </c>
      <c r="AB293" s="99">
        <f>COUNTIF(F297:V298,Y293)</f>
        <v>0</v>
      </c>
      <c r="AC293" s="55" t="str">
        <f>$A$18</f>
        <v>Haas</v>
      </c>
      <c r="AD293" s="66">
        <f>SUM((X293/X299)*100)</f>
        <v>0</v>
      </c>
      <c r="AE293" s="103" t="str">
        <f>$B$18</f>
        <v>Grosjean</v>
      </c>
      <c r="AF293" s="99">
        <f>SUM((Z293/Z299)*100)</f>
        <v>11.76470588235294</v>
      </c>
      <c r="AG293" s="99">
        <f>SUM((AA293/AA299)*100)</f>
        <v>0</v>
      </c>
      <c r="AH293" s="99">
        <f>SUM((AB293/AB299)*100)</f>
        <v>0</v>
      </c>
      <c r="AJ293" s="159"/>
      <c r="AK293" s="81" t="s">
        <v>58</v>
      </c>
      <c r="AL293" s="70">
        <f>SUM(VLOOKUP($D$2,$D$2:$BL$18,MATCH(AL292,$D$1:$BL$1,0),FALSE))</f>
        <v>42</v>
      </c>
      <c r="AM293" s="76">
        <f>SUM(VLOOKUP($D$3,$D$2:$BL$18,MATCH(AM292,$D$1:$BL$1,0),FALSE))</f>
        <v>50</v>
      </c>
      <c r="AN293" s="76">
        <f>SUM(VLOOKUP($D$4,$D$2:$BL$18,MATCH(AN292,$D$1:$BL$1,0),FALSE))</f>
        <v>59</v>
      </c>
      <c r="AO293" s="76">
        <f>SUM(VLOOKUP($D$5,$D$2:$BL$18,MATCH(AO292,$D$1:$BL$1,0),FALSE))</f>
        <v>57</v>
      </c>
      <c r="AP293" s="76">
        <f>SUM(VLOOKUP($D$6,$D$2:$BL$18,MATCH(AP292,$D$1:$BL$1,0),FALSE))</f>
        <v>66</v>
      </c>
      <c r="AQ293" s="76">
        <f>SUM(VLOOKUP($D$7,$D$2:$BL$18,MATCH(AQ292,$D$1:$BL$1,0),FALSE))</f>
        <v>41</v>
      </c>
      <c r="AR293" s="76">
        <f>SUM(VLOOKUP($D$8,$D$2:$BL$18,MATCH(AR292,$D$1:$BL$1,0),FALSE))</f>
        <v>58</v>
      </c>
      <c r="AS293" s="76">
        <f>SUM(VLOOKUP($D$9,$D$2:$BL$18,MATCH(AS292,$D$1:$BL$1,0),FALSE))</f>
        <v>27</v>
      </c>
      <c r="AT293" s="76">
        <f>SUM(VLOOKUP($D$10,$D$2:$BL$18,MATCH(AT292,$D$1:$BL$1,0),FALSE))</f>
        <v>75</v>
      </c>
      <c r="AU293" s="76">
        <f>SUM(VLOOKUP($D$11,$D$2:$BL$18,MATCH(AU292,$D$1:$BL$1,0),FALSE))</f>
        <v>76</v>
      </c>
      <c r="AV293" s="76">
        <f>SUM(VLOOKUP($D$12,$D$2:$BL$18,MATCH(AV292,$D$1:$BL$1,0),FALSE))</f>
        <v>53</v>
      </c>
      <c r="AW293" s="76">
        <f>SUM(VLOOKUP($D$13,$D$2:$BL$18,MATCH(AW292,$D$1:$BL$1,0),FALSE))</f>
        <v>75</v>
      </c>
      <c r="AX293" s="76">
        <f>SUM(VLOOKUP($D$14,$D$2:$BL$18,MATCH(AX292,$D$1:$BL$1,0),FALSE))</f>
        <v>70</v>
      </c>
      <c r="AY293" s="76">
        <f>SUM(VLOOKUP($D$15,$D$2:$BL$18,MATCH(AY292,$D$1:$BL$1,0),FALSE))</f>
        <v>40</v>
      </c>
      <c r="AZ293" s="76">
        <f>SUM(VLOOKUP($D$16,$D$2:$BL$18,MATCH(AZ292,$D$1:$BL$1,0),FALSE))</f>
        <v>51</v>
      </c>
      <c r="BA293" s="76">
        <f>SUM(VLOOKUP($D$17,$D$2:$BL$18,MATCH(BA292,$D$1:$BL$1,0),FALSE))</f>
        <v>13</v>
      </c>
      <c r="BB293" s="29">
        <f>SUM(VLOOKUP($D$18,$D$2:$BL$18,MATCH(BB292,$D$1:$BL$1,0),FALSE))</f>
        <v>68</v>
      </c>
      <c r="BC293" s="55" t="str">
        <f>$A$18</f>
        <v>Haas</v>
      </c>
      <c r="BD293" s="66">
        <f>COUNTIF(AL277:BB294, BC293)</f>
        <v>0</v>
      </c>
      <c r="BE293" s="103" t="str">
        <f>$B$18</f>
        <v>Grosjean</v>
      </c>
      <c r="BF293" s="99">
        <f>COUNTIF(AL277:BB294, BE293)</f>
        <v>2</v>
      </c>
      <c r="BG293" s="99">
        <f>COUNTIF(AL295:BB296,BE293)</f>
        <v>0</v>
      </c>
      <c r="BH293" s="99">
        <f>COUNTIF(AL297:BB298,BE293)</f>
        <v>0</v>
      </c>
      <c r="BI293" s="55" t="str">
        <f>$A$18</f>
        <v>Haas</v>
      </c>
      <c r="BJ293" s="66">
        <f>SUM((BD293/BD299)*100)</f>
        <v>0</v>
      </c>
      <c r="BK293" s="103" t="str">
        <f>$B$18</f>
        <v>Grosjean</v>
      </c>
      <c r="BL293" s="99">
        <f>SUM((BF293/BF299)*100)</f>
        <v>2.3529411764705883</v>
      </c>
      <c r="BM293" s="99">
        <f>SUM((BG293/BG299)*100)</f>
        <v>0</v>
      </c>
      <c r="BN293" s="99">
        <f>SUM((BH293/BH299)*100)</f>
        <v>0</v>
      </c>
      <c r="BP293" s="159"/>
      <c r="BQ293" s="81" t="s">
        <v>58</v>
      </c>
      <c r="BR293" s="70">
        <f>SUM(VLOOKUP($D$2,$D$2:$BL$18,MATCH(BR292,$D$1:$BL$1,0),FALSE))</f>
        <v>49</v>
      </c>
      <c r="BS293" s="76">
        <f>SUM(VLOOKUP($D$3,$D$2:$BL$18,MATCH(BS292,$D$1:$BL$1,0),FALSE))</f>
        <v>31</v>
      </c>
      <c r="BT293" s="76">
        <f>SUM(VLOOKUP($D$4,$D$2:$BL$18,MATCH(BT292,$D$1:$BL$1,0),FALSE))</f>
        <v>10</v>
      </c>
      <c r="BU293" s="76">
        <f>SUM(VLOOKUP($D$5,$D$2:$BL$18,MATCH(BU292,$D$1:$BL$1,0),FALSE))</f>
        <v>18</v>
      </c>
      <c r="BV293" s="76">
        <f>SUM(VLOOKUP($D$6,$D$2:$BL$18,MATCH(BV292,$D$1:$BL$1,0),FALSE))</f>
        <v>11</v>
      </c>
      <c r="BW293" s="76">
        <f>SUM(VLOOKUP($D$7,$D$2:$BL$18,MATCH(BW292,$D$1:$BL$1,0),FALSE))</f>
        <v>22</v>
      </c>
      <c r="BX293" s="76">
        <f>SUM(VLOOKUP($D$8,$D$2:$BL$18,MATCH(BX292,$D$1:$BL$1,0),FALSE))</f>
        <v>24</v>
      </c>
      <c r="BY293" s="76">
        <f>SUM(VLOOKUP($D$9,$D$2:$BL$18,MATCH(BY292,$D$1:$BL$1,0),FALSE))</f>
        <v>27</v>
      </c>
      <c r="BZ293" s="76">
        <f>SUM(VLOOKUP($D$10,$D$2:$BL$18,MATCH(BZ292,$D$1:$BL$1,0),FALSE))</f>
        <v>75</v>
      </c>
      <c r="CA293" s="76">
        <f>SUM(VLOOKUP($D$11,$D$2:$BL$18,MATCH(CA292,$D$1:$BL$1,0),FALSE))</f>
        <v>76</v>
      </c>
      <c r="CB293" s="76">
        <f>SUM(VLOOKUP($D$12,$D$2:$BL$18,MATCH(CB292,$D$1:$BL$1,0),FALSE))</f>
        <v>53</v>
      </c>
      <c r="CC293" s="76">
        <f>SUM(VLOOKUP($D$13,$D$2:$BL$18,MATCH(CC292,$D$1:$BL$1,0),FALSE))</f>
        <v>75</v>
      </c>
      <c r="CD293" s="76">
        <f>SUM(VLOOKUP($D$14,$D$2:$BL$18,MATCH(CD292,$D$1:$BL$1,0),FALSE))</f>
        <v>70</v>
      </c>
      <c r="CE293" s="76">
        <f>SUM(VLOOKUP($D$15,$D$2:$BL$18,MATCH(CE292,$D$1:$BL$1,0),FALSE))</f>
        <v>40</v>
      </c>
      <c r="CF293" s="76">
        <f>SUM(VLOOKUP($D$16,$D$2:$BL$18,MATCH(CF292,$D$1:$BL$1,0),FALSE))</f>
        <v>51</v>
      </c>
      <c r="CG293" s="76">
        <f>SUM(VLOOKUP($D$17,$D$2:$BL$18,MATCH(CG292,$D$1:$BL$1,0),FALSE))</f>
        <v>13</v>
      </c>
      <c r="CH293" s="29">
        <f>SUM(VLOOKUP($D$18,$D$2:$BL$18,MATCH(CH292,$D$1:$BL$1,0),FALSE))</f>
        <v>68</v>
      </c>
      <c r="CI293" s="55" t="str">
        <f>$A$18</f>
        <v>Haas</v>
      </c>
      <c r="CJ293" s="66">
        <f>COUNTIF(BR277:CH294, CI293)</f>
        <v>0</v>
      </c>
      <c r="CK293" s="103" t="str">
        <f>$B$18</f>
        <v>Grosjean</v>
      </c>
      <c r="CL293" s="99">
        <f>COUNTIF(BR277:CH294, CK293)</f>
        <v>10</v>
      </c>
      <c r="CM293" s="99">
        <f>COUNTIF(BR295:CH296,CK293)</f>
        <v>0</v>
      </c>
      <c r="CN293" s="99">
        <f>COUNTIF(BR297:CH298,CK293)</f>
        <v>0</v>
      </c>
      <c r="CO293" s="55" t="str">
        <f>$A$18</f>
        <v>Haas</v>
      </c>
      <c r="CP293" s="66">
        <f>SUM((CJ293/CJ299)*100)</f>
        <v>0</v>
      </c>
      <c r="CQ293" s="103" t="str">
        <f>$B$18</f>
        <v>Grosjean</v>
      </c>
      <c r="CR293" s="99">
        <f>SUM((CL293/CL299)*100)</f>
        <v>11.76470588235294</v>
      </c>
      <c r="CS293" s="99">
        <f>SUM((CM293/CM299)*100)</f>
        <v>0</v>
      </c>
      <c r="CT293" s="99">
        <f>SUM((CN293/CN299)*100)</f>
        <v>0</v>
      </c>
      <c r="CV293" s="55" t="str">
        <f>$A$18</f>
        <v>Haas</v>
      </c>
      <c r="CW293" s="99">
        <f>SUM(X293,BD293,CJ293)</f>
        <v>0</v>
      </c>
      <c r="CX293" s="103" t="str">
        <f>$B$18</f>
        <v>Grosjean</v>
      </c>
      <c r="CY293" s="99">
        <f t="shared" si="1437"/>
        <v>22</v>
      </c>
      <c r="CZ293" s="99">
        <f t="shared" si="1438"/>
        <v>0</v>
      </c>
      <c r="DA293" s="99">
        <f t="shared" si="1439"/>
        <v>0</v>
      </c>
      <c r="DB293" s="55" t="str">
        <f>$A$18</f>
        <v>Haas</v>
      </c>
      <c r="DC293" s="66">
        <f>SUM((CW293/CW299)*100)</f>
        <v>0</v>
      </c>
      <c r="DD293" s="103" t="str">
        <f>$B$18</f>
        <v>Grosjean</v>
      </c>
      <c r="DE293" s="99">
        <f>SUM((CY293/CY299)*100)</f>
        <v>8.6274509803921564</v>
      </c>
      <c r="DF293" s="99">
        <f>SUM((CZ293/CZ299)*100)</f>
        <v>0</v>
      </c>
      <c r="DG293" s="99">
        <f>SUM((DA293/DA299)*100)</f>
        <v>0</v>
      </c>
    </row>
    <row r="294" spans="4:111" ht="16.149999999999999" thickBot="1" x14ac:dyDescent="0.55000000000000004">
      <c r="D294" s="159"/>
      <c r="E294" s="82" t="s">
        <v>1</v>
      </c>
      <c r="F294" s="72">
        <f>SUM(VLOOKUP($D$2,$BM$2:$CQ$18,MATCH(F292,$BM$1:$CQ$1,0),FALSE))</f>
        <v>27.4</v>
      </c>
      <c r="G294" s="73">
        <f>SUM(VLOOKUP($D$3,$BM$2:$CQ$18,MATCH(G292,$BM$1:$CQ$1,0),FALSE))</f>
        <v>32.200000000000003</v>
      </c>
      <c r="H294" s="73">
        <f>SUM(VLOOKUP($D$4,$BM$2:$CQ$18,MATCH(H292,$BM$1:$CQ$1,0),FALSE))</f>
        <v>32.200000000000003</v>
      </c>
      <c r="I294" s="73">
        <f>SUM(VLOOKUP($D$5,$BM$2:$CQ$18,MATCH(I292,$BM$1:$CQ$1,0),FALSE))</f>
        <v>32.299999999999997</v>
      </c>
      <c r="J294" s="73">
        <f>SUM(VLOOKUP($D$6,$BM$2:$CQ$18,MATCH(J292,$BM$1:$CQ$1,0),FALSE))</f>
        <v>32.299999999999997</v>
      </c>
      <c r="K294" s="73">
        <f>SUM(VLOOKUP($D$7,$BM$2:$CQ$18,MATCH(K292,$BM$1:$CQ$1,0),FALSE))</f>
        <v>32.299999999999997</v>
      </c>
      <c r="L294" s="73">
        <f>SUM(VLOOKUP($D$8,$BM$2:$CQ$18,MATCH(L292,$BM$1:$CQ$1,0),FALSE))</f>
        <v>32.299999999999997</v>
      </c>
      <c r="M294" s="73">
        <f>SUM(VLOOKUP($D$9,$BM$2:$CQ$18,MATCH(M292,$BM$1:$CQ$1,0),FALSE))</f>
        <v>32.299999999999997</v>
      </c>
      <c r="N294" s="73">
        <f>SUM(VLOOKUP($D$10,$BM$2:$CQ$18,MATCH(N292,$BM$1:$CQ$1,0),FALSE))</f>
        <v>32.299999999999997</v>
      </c>
      <c r="O294" s="73">
        <f>SUM(VLOOKUP($D$11,$BM$2:$CQ$18,MATCH(O292,$BM$1:$CQ$1,0),FALSE))</f>
        <v>32.299999999999997</v>
      </c>
      <c r="P294" s="73">
        <f>SUM(VLOOKUP($D$12,$BM$2:$CQ$18,MATCH(P292,$BM$1:$CQ$1,0),FALSE))</f>
        <v>32.299999999999997</v>
      </c>
      <c r="Q294" s="73">
        <f>SUM(VLOOKUP($D$13,$BM$2:$CQ$18,MATCH(Q292,$BM$1:$CQ$1,0),FALSE))</f>
        <v>32.4</v>
      </c>
      <c r="R294" s="73">
        <f>SUM(VLOOKUP($D$14,$BM$2:$CQ$18,MATCH(R292,$BM$1:$CQ$1,0),FALSE))</f>
        <v>32.4</v>
      </c>
      <c r="S294" s="73">
        <f>SUM(VLOOKUP($D$15,$BM$2:$CQ$18,MATCH(S292,$BM$1:$CQ$1,0),FALSE))</f>
        <v>32.4</v>
      </c>
      <c r="T294" s="73">
        <f>SUM(VLOOKUP($D$16,$BM$2:$CQ$18,MATCH(T292,$BM$1:$CQ$1,0),FALSE))</f>
        <v>32.4</v>
      </c>
      <c r="U294" s="73">
        <f>SUM(VLOOKUP($D$17,$BM$2:$CQ$18,MATCH(U292,$BM$1:$CQ$1,0),FALSE))</f>
        <v>32.4</v>
      </c>
      <c r="V294" s="63">
        <f>SUM(VLOOKUP($D$18,$BM$2:$CQ$18,MATCH(V292,$BM$1:$CQ$1,0),FALSE))</f>
        <v>32.299999999999997</v>
      </c>
      <c r="W294" s="30"/>
      <c r="X294" s="72"/>
      <c r="Y294" s="104" t="str">
        <f>$B$19</f>
        <v>Magnussen</v>
      </c>
      <c r="Z294" s="30">
        <f>COUNTIF(F277:V294, Y294)</f>
        <v>0</v>
      </c>
      <c r="AA294" s="30">
        <f>COUNTIF(F295:V296,Y294)</f>
        <v>0</v>
      </c>
      <c r="AB294" s="30">
        <f>COUNTIF(F297:V298,Y294)</f>
        <v>0</v>
      </c>
      <c r="AC294" s="30"/>
      <c r="AD294" s="72"/>
      <c r="AE294" s="104" t="str">
        <f>$B$19</f>
        <v>Magnussen</v>
      </c>
      <c r="AF294" s="30">
        <f>SUM((Z294/Z299)*100)</f>
        <v>0</v>
      </c>
      <c r="AG294" s="30">
        <f>SUM((AA294/AA299)*100)</f>
        <v>0</v>
      </c>
      <c r="AH294" s="30">
        <f>SUM((AB294/AB299)*100)</f>
        <v>0</v>
      </c>
      <c r="AJ294" s="159"/>
      <c r="AK294" s="82" t="s">
        <v>1</v>
      </c>
      <c r="AL294" s="72">
        <f>SUM(VLOOKUP($D$2,$BM$2:$CQ$18,MATCH(AL292,$BM$1:$CQ$1,0),FALSE))</f>
        <v>27.4</v>
      </c>
      <c r="AM294" s="73">
        <f>SUM(VLOOKUP($D$3,$BM$2:$CQ$18,MATCH(AM292,$BM$1:$CQ$1,0),FALSE))</f>
        <v>0</v>
      </c>
      <c r="AN294" s="73">
        <f>SUM(VLOOKUP($D$4,$BM$2:$CQ$18,MATCH(AN292,$BM$1:$CQ$1,0),FALSE))</f>
        <v>0</v>
      </c>
      <c r="AO294" s="73">
        <f>SUM(VLOOKUP($D$5,$BM$2:$CQ$18,MATCH(AO292,$BM$1:$CQ$1,0),FALSE))</f>
        <v>0</v>
      </c>
      <c r="AP294" s="73">
        <f>SUM(VLOOKUP($D$6,$BM$2:$CQ$18,MATCH(AP292,$BM$1:$CQ$1,0),FALSE))</f>
        <v>24.2</v>
      </c>
      <c r="AQ294" s="73">
        <f>SUM(VLOOKUP($D$7,$BM$2:$CQ$18,MATCH(AQ292,$BM$1:$CQ$1,0),FALSE))</f>
        <v>0</v>
      </c>
      <c r="AR294" s="73">
        <f>SUM(VLOOKUP($D$8,$BM$2:$CQ$18,MATCH(AR292,$BM$1:$CQ$1,0),FALSE))</f>
        <v>24.2</v>
      </c>
      <c r="AS294" s="73">
        <f>SUM(VLOOKUP($D$9,$BM$2:$CQ$18,MATCH(AS292,$BM$1:$CQ$1,0),FALSE))</f>
        <v>32.299999999999997</v>
      </c>
      <c r="AT294" s="73">
        <f>SUM(VLOOKUP($D$10,$BM$2:$CQ$18,MATCH(AT292,$BM$1:$CQ$1,0),FALSE))</f>
        <v>32.299999999999997</v>
      </c>
      <c r="AU294" s="73">
        <f>SUM(VLOOKUP($D$11,$BM$2:$CQ$18,MATCH(AU292,$BM$1:$CQ$1,0),FALSE))</f>
        <v>32.299999999999997</v>
      </c>
      <c r="AV294" s="73">
        <f>SUM(VLOOKUP($D$12,$BM$2:$CQ$18,MATCH(AV292,$BM$1:$CQ$1,0),FALSE))</f>
        <v>32.299999999999997</v>
      </c>
      <c r="AW294" s="73">
        <f>SUM(VLOOKUP($D$13,$BM$2:$CQ$18,MATCH(AW292,$BM$1:$CQ$1,0),FALSE))</f>
        <v>32.4</v>
      </c>
      <c r="AX294" s="73">
        <f>SUM(VLOOKUP($D$14,$BM$2:$CQ$18,MATCH(AX292,$BM$1:$CQ$1,0),FALSE))</f>
        <v>32.4</v>
      </c>
      <c r="AY294" s="73">
        <f>SUM(VLOOKUP($D$15,$BM$2:$CQ$18,MATCH(AY292,$BM$1:$CQ$1,0),FALSE))</f>
        <v>32.4</v>
      </c>
      <c r="AZ294" s="73">
        <f>SUM(VLOOKUP($D$16,$BM$2:$CQ$18,MATCH(AZ292,$BM$1:$CQ$1,0),FALSE))</f>
        <v>32.4</v>
      </c>
      <c r="BA294" s="73">
        <f>SUM(VLOOKUP($D$17,$BM$2:$CQ$18,MATCH(BA292,$BM$1:$CQ$1,0),FALSE))</f>
        <v>32.4</v>
      </c>
      <c r="BB294" s="63">
        <f>SUM(VLOOKUP($D$18,$BM$2:$CQ$18,MATCH(BB292,$BM$1:$CQ$1,0),FALSE))</f>
        <v>32.299999999999997</v>
      </c>
      <c r="BC294" s="30"/>
      <c r="BD294" s="72"/>
      <c r="BE294" s="104" t="str">
        <f>$B$19</f>
        <v>Magnussen</v>
      </c>
      <c r="BF294" s="30">
        <f>COUNTIF(AL277:BB294, BE294)</f>
        <v>8</v>
      </c>
      <c r="BG294" s="30">
        <f>COUNTIF(AL295:BB296,BE294)</f>
        <v>0</v>
      </c>
      <c r="BH294" s="30">
        <f>COUNTIF(AL297:BB298,BE294)</f>
        <v>0</v>
      </c>
      <c r="BI294" s="30"/>
      <c r="BJ294" s="72"/>
      <c r="BK294" s="104" t="str">
        <f>$B$19</f>
        <v>Magnussen</v>
      </c>
      <c r="BL294" s="30">
        <f>SUM((BF294/BF299)*100)</f>
        <v>9.4117647058823533</v>
      </c>
      <c r="BM294" s="30">
        <f>SUM((BG294/BG299)*100)</f>
        <v>0</v>
      </c>
      <c r="BN294" s="30">
        <f>SUM((BH294/BH299)*100)</f>
        <v>0</v>
      </c>
      <c r="BP294" s="159"/>
      <c r="BQ294" s="82" t="s">
        <v>1</v>
      </c>
      <c r="BR294" s="72">
        <f>SUM(VLOOKUP($D$2,$BM$2:$CQ$18,MATCH(BR292,$BM$1:$CQ$1,0),FALSE))</f>
        <v>14.9</v>
      </c>
      <c r="BS294" s="73">
        <f>SUM(VLOOKUP($D$3,$BM$2:$CQ$18,MATCH(BS292,$BM$1:$CQ$1,0),FALSE))</f>
        <v>0</v>
      </c>
      <c r="BT294" s="73">
        <f>SUM(VLOOKUP($D$4,$BM$2:$CQ$18,MATCH(BT292,$BM$1:$CQ$1,0),FALSE))</f>
        <v>0</v>
      </c>
      <c r="BU294" s="73">
        <f>SUM(VLOOKUP($D$5,$BM$2:$CQ$18,MATCH(BU292,$BM$1:$CQ$1,0),FALSE))</f>
        <v>0</v>
      </c>
      <c r="BV294" s="73">
        <f>SUM(VLOOKUP($D$6,$BM$2:$CQ$18,MATCH(BV292,$BM$1:$CQ$1,0),FALSE))</f>
        <v>15.9</v>
      </c>
      <c r="BW294" s="73">
        <f>SUM(VLOOKUP($D$7,$BM$2:$CQ$18,MATCH(BW292,$BM$1:$CQ$1,0),FALSE))</f>
        <v>0</v>
      </c>
      <c r="BX294" s="73">
        <f>SUM(VLOOKUP($D$8,$BM$2:$CQ$18,MATCH(BX292,$BM$1:$CQ$1,0),FALSE))</f>
        <v>15.7</v>
      </c>
      <c r="BY294" s="73">
        <f>SUM(VLOOKUP($D$9,$BM$2:$CQ$18,MATCH(BY292,$BM$1:$CQ$1,0),FALSE))</f>
        <v>32.299999999999997</v>
      </c>
      <c r="BZ294" s="73">
        <f>SUM(VLOOKUP($D$10,$BM$2:$CQ$18,MATCH(BZ292,$BM$1:$CQ$1,0),FALSE))</f>
        <v>32.299999999999997</v>
      </c>
      <c r="CA294" s="73">
        <f>SUM(VLOOKUP($D$11,$BM$2:$CQ$18,MATCH(CA292,$BM$1:$CQ$1,0),FALSE))</f>
        <v>32.299999999999997</v>
      </c>
      <c r="CB294" s="73">
        <f>SUM(VLOOKUP($D$12,$BM$2:$CQ$18,MATCH(CB292,$BM$1:$CQ$1,0),FALSE))</f>
        <v>32.299999999999997</v>
      </c>
      <c r="CC294" s="73">
        <f>SUM(VLOOKUP($D$13,$BM$2:$CQ$18,MATCH(CC292,$BM$1:$CQ$1,0),FALSE))</f>
        <v>32.4</v>
      </c>
      <c r="CD294" s="73">
        <f>SUM(VLOOKUP($D$14,$BM$2:$CQ$18,MATCH(CD292,$BM$1:$CQ$1,0),FALSE))</f>
        <v>32.4</v>
      </c>
      <c r="CE294" s="73">
        <f>SUM(VLOOKUP($D$15,$BM$2:$CQ$18,MATCH(CE292,$BM$1:$CQ$1,0),FALSE))</f>
        <v>32.4</v>
      </c>
      <c r="CF294" s="73">
        <f>SUM(VLOOKUP($D$16,$BM$2:$CQ$18,MATCH(CF292,$BM$1:$CQ$1,0),FALSE))</f>
        <v>32.4</v>
      </c>
      <c r="CG294" s="73">
        <f>SUM(VLOOKUP($D$17,$BM$2:$CQ$18,MATCH(CG292,$BM$1:$CQ$1,0),FALSE))</f>
        <v>32.4</v>
      </c>
      <c r="CH294" s="63">
        <f>SUM(VLOOKUP($D$18,$BM$2:$CQ$18,MATCH(CH292,$BM$1:$CQ$1,0),FALSE))</f>
        <v>32.299999999999997</v>
      </c>
      <c r="CI294" s="30"/>
      <c r="CJ294" s="72"/>
      <c r="CK294" s="104" t="str">
        <f>$B$19</f>
        <v>Magnussen</v>
      </c>
      <c r="CL294" s="30">
        <f>COUNTIF(BR277:CH294, CK294)</f>
        <v>0</v>
      </c>
      <c r="CM294" s="30">
        <f>COUNTIF(BR295:CH296,CK294)</f>
        <v>0</v>
      </c>
      <c r="CN294" s="30">
        <f>COUNTIF(BR297:CH298,CK294)</f>
        <v>0</v>
      </c>
      <c r="CO294" s="30"/>
      <c r="CP294" s="72"/>
      <c r="CQ294" s="104" t="str">
        <f>$B$19</f>
        <v>Magnussen</v>
      </c>
      <c r="CR294" s="30">
        <f>SUM((CL294/CL299)*100)</f>
        <v>0</v>
      </c>
      <c r="CS294" s="30">
        <f>SUM((CM294/CM299)*100)</f>
        <v>0</v>
      </c>
      <c r="CT294" s="30">
        <f>SUM((CN294/CN299)*100)</f>
        <v>0</v>
      </c>
      <c r="CV294" s="30"/>
      <c r="CW294" s="30"/>
      <c r="CX294" s="104" t="str">
        <f>$B$19</f>
        <v>Magnussen</v>
      </c>
      <c r="CY294" s="30">
        <f t="shared" si="1437"/>
        <v>8</v>
      </c>
      <c r="CZ294" s="30">
        <f t="shared" si="1438"/>
        <v>0</v>
      </c>
      <c r="DA294" s="30">
        <f t="shared" si="1439"/>
        <v>0</v>
      </c>
      <c r="DB294" s="30"/>
      <c r="DC294" s="72"/>
      <c r="DD294" s="104" t="str">
        <f>$B$19</f>
        <v>Magnussen</v>
      </c>
      <c r="DE294" s="30">
        <f>SUM((CY294/CY299)*100)</f>
        <v>3.1372549019607843</v>
      </c>
      <c r="DF294" s="30">
        <f>SUM((CZ294/CZ299)*100)</f>
        <v>0</v>
      </c>
      <c r="DG294" s="30">
        <f>SUM((DA294/DA299)*100)</f>
        <v>0</v>
      </c>
    </row>
    <row r="295" spans="4:111" ht="15.75" x14ac:dyDescent="0.5">
      <c r="D295" s="159"/>
      <c r="E295" s="74" t="s">
        <v>65</v>
      </c>
      <c r="F295" s="66" t="s">
        <v>33</v>
      </c>
      <c r="G295" s="67" t="s">
        <v>33</v>
      </c>
      <c r="H295" s="67" t="s">
        <v>33</v>
      </c>
      <c r="I295" s="67" t="s">
        <v>20</v>
      </c>
      <c r="J295" s="67" t="s">
        <v>20</v>
      </c>
      <c r="K295" s="67" t="s">
        <v>20</v>
      </c>
      <c r="L295" s="67" t="s">
        <v>20</v>
      </c>
      <c r="M295" s="67" t="s">
        <v>20</v>
      </c>
      <c r="N295" s="67" t="s">
        <v>20</v>
      </c>
      <c r="O295" s="67" t="s">
        <v>20</v>
      </c>
      <c r="P295" s="67" t="s">
        <v>20</v>
      </c>
      <c r="Q295" s="67" t="s">
        <v>20</v>
      </c>
      <c r="R295" s="67" t="s">
        <v>20</v>
      </c>
      <c r="S295" s="67" t="s">
        <v>20</v>
      </c>
      <c r="T295" s="67" t="s">
        <v>20</v>
      </c>
      <c r="U295" s="67" t="s">
        <v>20</v>
      </c>
      <c r="V295" s="68" t="s">
        <v>20</v>
      </c>
      <c r="W295" s="59" t="str">
        <f>$A$20</f>
        <v>Williams</v>
      </c>
      <c r="X295" s="66">
        <f>COUNTIF(F277:V294, W295)</f>
        <v>0</v>
      </c>
      <c r="Y295" s="59" t="str">
        <f>$B$20</f>
        <v>Russell</v>
      </c>
      <c r="Z295" s="99">
        <f>COUNTIF(F277:V294, Y295)</f>
        <v>7</v>
      </c>
      <c r="AA295" s="99">
        <f>COUNTIF(F295:V296,Y295)</f>
        <v>0</v>
      </c>
      <c r="AB295" s="99">
        <f>COUNTIF(F297:V298,Y295)</f>
        <v>0</v>
      </c>
      <c r="AC295" s="59" t="str">
        <f>$A$20</f>
        <v>Williams</v>
      </c>
      <c r="AD295" s="66">
        <f>SUM((X295/X299)*100)</f>
        <v>0</v>
      </c>
      <c r="AE295" s="59" t="str">
        <f>$B$20</f>
        <v>Russell</v>
      </c>
      <c r="AF295" s="99">
        <f>SUM((Z295/Z299)*100)</f>
        <v>8.235294117647058</v>
      </c>
      <c r="AG295" s="99">
        <f>SUM((AA295/AA299)*100)</f>
        <v>0</v>
      </c>
      <c r="AH295" s="99">
        <f>SUM((AB295/AB299)*100)</f>
        <v>0</v>
      </c>
      <c r="AJ295" s="159"/>
      <c r="AK295" s="74" t="s">
        <v>65</v>
      </c>
      <c r="AL295" s="66" t="s">
        <v>20</v>
      </c>
      <c r="AM295" s="67" t="s">
        <v>20</v>
      </c>
      <c r="AN295" s="67" t="s">
        <v>20</v>
      </c>
      <c r="AO295" s="67" t="s">
        <v>35</v>
      </c>
      <c r="AP295" s="67" t="s">
        <v>35</v>
      </c>
      <c r="AQ295" s="67" t="s">
        <v>23</v>
      </c>
      <c r="AR295" s="67" t="s">
        <v>23</v>
      </c>
      <c r="AS295" s="67" t="s">
        <v>23</v>
      </c>
      <c r="AT295" s="67" t="s">
        <v>23</v>
      </c>
      <c r="AU295" s="67" t="s">
        <v>23</v>
      </c>
      <c r="AV295" s="67" t="s">
        <v>23</v>
      </c>
      <c r="AW295" s="67" t="s">
        <v>23</v>
      </c>
      <c r="AX295" s="67" t="s">
        <v>23</v>
      </c>
      <c r="AY295" s="67" t="s">
        <v>23</v>
      </c>
      <c r="AZ295" s="67" t="s">
        <v>33</v>
      </c>
      <c r="BA295" s="67" t="s">
        <v>23</v>
      </c>
      <c r="BB295" s="68" t="s">
        <v>18</v>
      </c>
      <c r="BC295" s="59" t="str">
        <f>$A$20</f>
        <v>Williams</v>
      </c>
      <c r="BD295" s="66">
        <f>COUNTIF(AL277:BB294, BC295)</f>
        <v>0</v>
      </c>
      <c r="BE295" s="59" t="str">
        <f>$B$20</f>
        <v>Russell</v>
      </c>
      <c r="BF295" s="99">
        <f>COUNTIF(AL277:BB294, BE295)</f>
        <v>2</v>
      </c>
      <c r="BG295" s="99">
        <f>COUNTIF(AL295:BB296,BE295)</f>
        <v>0</v>
      </c>
      <c r="BH295" s="99">
        <f>COUNTIF(AL297:BB298,BE295)</f>
        <v>0</v>
      </c>
      <c r="BI295" s="59" t="str">
        <f>$A$20</f>
        <v>Williams</v>
      </c>
      <c r="BJ295" s="66">
        <f>SUM((BD295/BD299)*100)</f>
        <v>0</v>
      </c>
      <c r="BK295" s="59" t="str">
        <f>$B$20</f>
        <v>Russell</v>
      </c>
      <c r="BL295" s="99">
        <f>SUM((BF295/BF299)*100)</f>
        <v>2.3529411764705883</v>
      </c>
      <c r="BM295" s="99">
        <f>SUM((BG295/BG299)*100)</f>
        <v>0</v>
      </c>
      <c r="BN295" s="99">
        <f>SUM((BH295/BH299)*100)</f>
        <v>0</v>
      </c>
      <c r="BP295" s="159"/>
      <c r="BQ295" s="74" t="s">
        <v>65</v>
      </c>
      <c r="BR295" s="66" t="s">
        <v>33</v>
      </c>
      <c r="BS295" s="67" t="s">
        <v>33</v>
      </c>
      <c r="BT295" s="67" t="s">
        <v>33</v>
      </c>
      <c r="BU295" s="67" t="s">
        <v>33</v>
      </c>
      <c r="BV295" s="67" t="s">
        <v>33</v>
      </c>
      <c r="BW295" s="67" t="s">
        <v>33</v>
      </c>
      <c r="BX295" s="67" t="s">
        <v>33</v>
      </c>
      <c r="BY295" s="67" t="s">
        <v>23</v>
      </c>
      <c r="BZ295" s="67" t="s">
        <v>23</v>
      </c>
      <c r="CA295" s="67" t="s">
        <v>23</v>
      </c>
      <c r="CB295" s="67" t="s">
        <v>23</v>
      </c>
      <c r="CC295" s="67" t="s">
        <v>23</v>
      </c>
      <c r="CD295" s="67" t="s">
        <v>23</v>
      </c>
      <c r="CE295" s="67" t="s">
        <v>23</v>
      </c>
      <c r="CF295" s="67" t="s">
        <v>23</v>
      </c>
      <c r="CG295" s="67" t="s">
        <v>23</v>
      </c>
      <c r="CH295" s="68" t="s">
        <v>23</v>
      </c>
      <c r="CI295" s="59" t="str">
        <f>$A$20</f>
        <v>Williams</v>
      </c>
      <c r="CJ295" s="66">
        <f>COUNTIF(BR277:CH294, CI295)</f>
        <v>0</v>
      </c>
      <c r="CK295" s="59" t="str">
        <f>$B$20</f>
        <v>Russell</v>
      </c>
      <c r="CL295" s="99">
        <f>COUNTIF(BR277:CH294, CK295)</f>
        <v>17</v>
      </c>
      <c r="CM295" s="99">
        <f>COUNTIF(BR295:CH296,CK295)</f>
        <v>0</v>
      </c>
      <c r="CN295" s="99">
        <f>COUNTIF(BR297:CH298,CK295)</f>
        <v>0</v>
      </c>
      <c r="CO295" s="59" t="str">
        <f>$A$20</f>
        <v>Williams</v>
      </c>
      <c r="CP295" s="66">
        <f>SUM((CJ295/CJ299)*100)</f>
        <v>0</v>
      </c>
      <c r="CQ295" s="59" t="str">
        <f>$B$20</f>
        <v>Russell</v>
      </c>
      <c r="CR295" s="99">
        <f>SUM((CL295/CL299)*100)</f>
        <v>20</v>
      </c>
      <c r="CS295" s="99">
        <f>SUM((CM295/CM299)*100)</f>
        <v>0</v>
      </c>
      <c r="CT295" s="99">
        <f>SUM((CN295/CN299)*100)</f>
        <v>0</v>
      </c>
      <c r="CV295" s="59" t="str">
        <f>$A$20</f>
        <v>Williams</v>
      </c>
      <c r="CW295" s="99">
        <f>SUM(X295,BD295,CJ295)</f>
        <v>0</v>
      </c>
      <c r="CX295" s="59" t="str">
        <f>$B$20</f>
        <v>Russell</v>
      </c>
      <c r="CY295" s="99">
        <f t="shared" si="1437"/>
        <v>26</v>
      </c>
      <c r="CZ295" s="99">
        <f t="shared" si="1438"/>
        <v>0</v>
      </c>
      <c r="DA295" s="99">
        <f t="shared" si="1439"/>
        <v>0</v>
      </c>
      <c r="DB295" s="59" t="str">
        <f>$A$20</f>
        <v>Williams</v>
      </c>
      <c r="DC295" s="66">
        <f>SUM((CW295/CW299)*100)</f>
        <v>0</v>
      </c>
      <c r="DD295" s="59" t="str">
        <f>$B$20</f>
        <v>Russell</v>
      </c>
      <c r="DE295" s="99">
        <f>SUM((CY295/CY299)*100)</f>
        <v>10.196078431372548</v>
      </c>
      <c r="DF295" s="99">
        <f>SUM((CZ295/CZ299)*100)</f>
        <v>0</v>
      </c>
      <c r="DG295" s="99">
        <f>SUM((DA295/DA299)*100)</f>
        <v>0</v>
      </c>
    </row>
    <row r="296" spans="4:111" ht="16.149999999999999" thickBot="1" x14ac:dyDescent="0.55000000000000004">
      <c r="D296" s="159"/>
      <c r="E296" s="82" t="s">
        <v>58</v>
      </c>
      <c r="F296" s="70">
        <f>SUM(VLOOKUP($D$2,$D$2:$BL$18,MATCH(F295,$D$1:$BL$1,0),FALSE))</f>
        <v>22</v>
      </c>
      <c r="G296" s="76">
        <f>SUM(VLOOKUP($D$3,$D$2:$BL$18,MATCH(G295,$D$1:$BL$1,0),FALSE))</f>
        <v>23</v>
      </c>
      <c r="H296" s="76">
        <f>SUM(VLOOKUP($D$4,$D$2:$BL$18,MATCH(H295,$D$1:$BL$1,0),FALSE))</f>
        <v>11</v>
      </c>
      <c r="I296" s="76">
        <f>SUM(VLOOKUP($D$5,$D$2:$BL$18,MATCH(I295,$D$1:$BL$1,0),FALSE))</f>
        <v>25</v>
      </c>
      <c r="J296" s="76">
        <f>SUM(VLOOKUP($D$6,$D$2:$BL$18,MATCH(J295,$D$1:$BL$1,0),FALSE))</f>
        <v>19</v>
      </c>
      <c r="K296" s="76">
        <f>SUM(VLOOKUP($D$7,$D$2:$BL$18,MATCH(K295,$D$1:$BL$1,0),FALSE))</f>
        <v>4</v>
      </c>
      <c r="L296" s="76">
        <f>SUM(VLOOKUP($D$8,$D$2:$BL$18,MATCH(L295,$D$1:$BL$1,0),FALSE))</f>
        <v>20</v>
      </c>
      <c r="M296" s="76">
        <f>SUM(VLOOKUP($D$9,$D$2:$BL$18,MATCH(M295,$D$1:$BL$1,0),FALSE))</f>
        <v>35</v>
      </c>
      <c r="N296" s="76">
        <f>SUM(VLOOKUP($D$10,$D$2:$BL$18,MATCH(N295,$D$1:$BL$1,0),FALSE))</f>
        <v>24</v>
      </c>
      <c r="O296" s="76">
        <f>SUM(VLOOKUP($D$11,$D$2:$BL$18,MATCH(O295,$D$1:$BL$1,0),FALSE))</f>
        <v>0</v>
      </c>
      <c r="P296" s="76">
        <f>SUM(VLOOKUP($D$12,$D$2:$BL$18,MATCH(P295,$D$1:$BL$1,0),FALSE))</f>
        <v>-7</v>
      </c>
      <c r="Q296" s="76">
        <f>SUM(VLOOKUP($D$13,$D$2:$BL$18,MATCH(Q295,$D$1:$BL$1,0),FALSE))</f>
        <v>-3</v>
      </c>
      <c r="R296" s="76">
        <f>SUM(VLOOKUP($D$14,$D$2:$BL$18,MATCH(R295,$D$1:$BL$1,0),FALSE))</f>
        <v>14</v>
      </c>
      <c r="S296" s="76">
        <f>SUM(VLOOKUP($D$15,$D$2:$BL$18,MATCH(S295,$D$1:$BL$1,0),FALSE))</f>
        <v>24</v>
      </c>
      <c r="T296" s="76">
        <f>SUM(VLOOKUP($D$16,$D$2:$BL$18,MATCH(T295,$D$1:$BL$1,0),FALSE))</f>
        <v>33</v>
      </c>
      <c r="U296" s="76">
        <f>SUM(VLOOKUP($D$17,$D$2:$BL$18,MATCH(U295,$D$1:$BL$1,0),FALSE))</f>
        <v>14</v>
      </c>
      <c r="V296" s="29">
        <f>SUM(VLOOKUP($D$18,$D$2:$BL$18,MATCH(V295,$D$1:$BL$1,0),FALSE))</f>
        <v>34</v>
      </c>
      <c r="W296" s="30"/>
      <c r="X296" s="72"/>
      <c r="Y296" s="60" t="str">
        <f>$B$21</f>
        <v>Latifi</v>
      </c>
      <c r="Z296" s="30">
        <f>COUNTIF(F277:V294, Y296)</f>
        <v>10</v>
      </c>
      <c r="AA296" s="30">
        <f>COUNTIF(F295:V296,Y296)</f>
        <v>0</v>
      </c>
      <c r="AB296" s="30">
        <f>COUNTIF(F297:V298,Y296)</f>
        <v>0</v>
      </c>
      <c r="AC296" s="30"/>
      <c r="AD296" s="72"/>
      <c r="AE296" s="60" t="str">
        <f>$B$21</f>
        <v>Latifi</v>
      </c>
      <c r="AF296" s="30">
        <f>SUM((Z296/Z299)*100)</f>
        <v>11.76470588235294</v>
      </c>
      <c r="AG296" s="30">
        <f>SUM((AA296/AA299)*100)</f>
        <v>0</v>
      </c>
      <c r="AH296" s="30">
        <f>SUM((AB296/AB299)*100)</f>
        <v>0</v>
      </c>
      <c r="AJ296" s="159"/>
      <c r="AK296" s="82" t="s">
        <v>58</v>
      </c>
      <c r="AL296" s="70">
        <f>SUM(VLOOKUP($D$2,$D$2:$BL$18,MATCH(AL295,$D$1:$BL$1,0),FALSE))</f>
        <v>36</v>
      </c>
      <c r="AM296" s="76">
        <f>SUM(VLOOKUP($D$3,$D$2:$BL$18,MATCH(AM295,$D$1:$BL$1,0),FALSE))</f>
        <v>30</v>
      </c>
      <c r="AN296" s="76">
        <f>SUM(VLOOKUP($D$4,$D$2:$BL$18,MATCH(AN295,$D$1:$BL$1,0),FALSE))</f>
        <v>-1</v>
      </c>
      <c r="AO296" s="76">
        <f>SUM(VLOOKUP($D$5,$D$2:$BL$18,MATCH(AO295,$D$1:$BL$1,0),FALSE))</f>
        <v>10</v>
      </c>
      <c r="AP296" s="76">
        <f>SUM(VLOOKUP($D$6,$D$2:$BL$18,MATCH(AP295,$D$1:$BL$1,0),FALSE))</f>
        <v>20</v>
      </c>
      <c r="AQ296" s="76">
        <f>SUM(VLOOKUP($D$7,$D$2:$BL$18,MATCH(AQ295,$D$1:$BL$1,0),FALSE))</f>
        <v>12</v>
      </c>
      <c r="AR296" s="76">
        <f>SUM(VLOOKUP($D$8,$D$2:$BL$18,MATCH(AR295,$D$1:$BL$1,0),FALSE))</f>
        <v>33</v>
      </c>
      <c r="AS296" s="76">
        <f>SUM(VLOOKUP($D$9,$D$2:$BL$18,MATCH(AS295,$D$1:$BL$1,0),FALSE))</f>
        <v>23</v>
      </c>
      <c r="AT296" s="76">
        <f>SUM(VLOOKUP($D$10,$D$2:$BL$18,MATCH(AT295,$D$1:$BL$1,0),FALSE))</f>
        <v>32</v>
      </c>
      <c r="AU296" s="76">
        <f>SUM(VLOOKUP($D$11,$D$2:$BL$18,MATCH(AU295,$D$1:$BL$1,0),FALSE))</f>
        <v>25</v>
      </c>
      <c r="AV296" s="76">
        <f>SUM(VLOOKUP($D$12,$D$2:$BL$18,MATCH(AV295,$D$1:$BL$1,0),FALSE))</f>
        <v>50</v>
      </c>
      <c r="AW296" s="76">
        <f>SUM(VLOOKUP($D$13,$D$2:$BL$18,MATCH(AW295,$D$1:$BL$1,0),FALSE))</f>
        <v>11</v>
      </c>
      <c r="AX296" s="76">
        <f>SUM(VLOOKUP($D$14,$D$2:$BL$18,MATCH(AX295,$D$1:$BL$1,0),FALSE))</f>
        <v>34</v>
      </c>
      <c r="AY296" s="76">
        <f>SUM(VLOOKUP($D$15,$D$2:$BL$18,MATCH(AY295,$D$1:$BL$1,0),FALSE))</f>
        <v>6</v>
      </c>
      <c r="AZ296" s="76">
        <f>SUM(VLOOKUP($D$16,$D$2:$BL$18,MATCH(AZ295,$D$1:$BL$1,0),FALSE))</f>
        <v>5</v>
      </c>
      <c r="BA296" s="76">
        <f>SUM(VLOOKUP($D$17,$D$2:$BL$18,MATCH(BA295,$D$1:$BL$1,0),FALSE))</f>
        <v>39</v>
      </c>
      <c r="BB296" s="29">
        <f>SUM(VLOOKUP($D$18,$D$2:$BL$18,MATCH(BB295,$D$1:$BL$1,0),FALSE))</f>
        <v>17</v>
      </c>
      <c r="BC296" s="30"/>
      <c r="BD296" s="72"/>
      <c r="BE296" s="60" t="str">
        <f>$B$21</f>
        <v>Latifi</v>
      </c>
      <c r="BF296" s="30">
        <f>COUNTIF(AL277:BB294, BE296)</f>
        <v>8</v>
      </c>
      <c r="BG296" s="30">
        <f>COUNTIF(AL295:BB296,BE296)</f>
        <v>0</v>
      </c>
      <c r="BH296" s="30">
        <f>COUNTIF(AL297:BB298,BE296)</f>
        <v>0</v>
      </c>
      <c r="BI296" s="30"/>
      <c r="BJ296" s="72"/>
      <c r="BK296" s="60" t="str">
        <f>$B$21</f>
        <v>Latifi</v>
      </c>
      <c r="BL296" s="30">
        <f>SUM((BF296/BF299)*100)</f>
        <v>9.4117647058823533</v>
      </c>
      <c r="BM296" s="30">
        <f>SUM((BG296/BG299)*100)</f>
        <v>0</v>
      </c>
      <c r="BN296" s="30">
        <f>SUM((BH296/BH299)*100)</f>
        <v>0</v>
      </c>
      <c r="BP296" s="159"/>
      <c r="BQ296" s="82" t="s">
        <v>58</v>
      </c>
      <c r="BR296" s="70">
        <f>SUM(VLOOKUP($D$2,$D$2:$BL$18,MATCH(BR295,$D$1:$BL$1,0),FALSE))</f>
        <v>22</v>
      </c>
      <c r="BS296" s="76">
        <f>SUM(VLOOKUP($D$3,$D$2:$BL$18,MATCH(BS295,$D$1:$BL$1,0),FALSE))</f>
        <v>23</v>
      </c>
      <c r="BT296" s="76">
        <f>SUM(VLOOKUP($D$4,$D$2:$BL$18,MATCH(BT295,$D$1:$BL$1,0),FALSE))</f>
        <v>11</v>
      </c>
      <c r="BU296" s="76">
        <f>SUM(VLOOKUP($D$5,$D$2:$BL$18,MATCH(BU295,$D$1:$BL$1,0),FALSE))</f>
        <v>-13</v>
      </c>
      <c r="BV296" s="76">
        <f>SUM(VLOOKUP($D$6,$D$2:$BL$18,MATCH(BV295,$D$1:$BL$1,0),FALSE))</f>
        <v>12</v>
      </c>
      <c r="BW296" s="76">
        <f>SUM(VLOOKUP($D$7,$D$2:$BL$18,MATCH(BW295,$D$1:$BL$1,0),FALSE))</f>
        <v>21</v>
      </c>
      <c r="BX296" s="76">
        <f>SUM(VLOOKUP($D$8,$D$2:$BL$18,MATCH(BX295,$D$1:$BL$1,0),FALSE))</f>
        <v>6</v>
      </c>
      <c r="BY296" s="76">
        <f>SUM(VLOOKUP($D$9,$D$2:$BL$18,MATCH(BY295,$D$1:$BL$1,0),FALSE))</f>
        <v>23</v>
      </c>
      <c r="BZ296" s="76">
        <f>SUM(VLOOKUP($D$10,$D$2:$BL$18,MATCH(BZ295,$D$1:$BL$1,0),FALSE))</f>
        <v>32</v>
      </c>
      <c r="CA296" s="76">
        <f>SUM(VLOOKUP($D$11,$D$2:$BL$18,MATCH(CA295,$D$1:$BL$1,0),FALSE))</f>
        <v>25</v>
      </c>
      <c r="CB296" s="76">
        <f>SUM(VLOOKUP($D$12,$D$2:$BL$18,MATCH(CB295,$D$1:$BL$1,0),FALSE))</f>
        <v>50</v>
      </c>
      <c r="CC296" s="76">
        <f>SUM(VLOOKUP($D$13,$D$2:$BL$18,MATCH(CC295,$D$1:$BL$1,0),FALSE))</f>
        <v>11</v>
      </c>
      <c r="CD296" s="76">
        <f>SUM(VLOOKUP($D$14,$D$2:$BL$18,MATCH(CD295,$D$1:$BL$1,0),FALSE))</f>
        <v>34</v>
      </c>
      <c r="CE296" s="76">
        <f>SUM(VLOOKUP($D$15,$D$2:$BL$18,MATCH(CE295,$D$1:$BL$1,0),FALSE))</f>
        <v>6</v>
      </c>
      <c r="CF296" s="76">
        <f>SUM(VLOOKUP($D$16,$D$2:$BL$18,MATCH(CF295,$D$1:$BL$1,0),FALSE))</f>
        <v>18</v>
      </c>
      <c r="CG296" s="76">
        <f>SUM(VLOOKUP($D$17,$D$2:$BL$18,MATCH(CG295,$D$1:$BL$1,0),FALSE))</f>
        <v>39</v>
      </c>
      <c r="CH296" s="29">
        <f>SUM(VLOOKUP($D$18,$D$2:$BL$18,MATCH(CH295,$D$1:$BL$1,0),FALSE))</f>
        <v>25</v>
      </c>
      <c r="CI296" s="30"/>
      <c r="CJ296" s="72"/>
      <c r="CK296" s="60" t="str">
        <f>$B$21</f>
        <v>Latifi</v>
      </c>
      <c r="CL296" s="30">
        <f>COUNTIF(BR277:CH294, CK296)</f>
        <v>0</v>
      </c>
      <c r="CM296" s="30">
        <f>COUNTIF(BR295:CH296,CK296)</f>
        <v>0</v>
      </c>
      <c r="CN296" s="30">
        <f>COUNTIF(BR297:CH298,CK296)</f>
        <v>0</v>
      </c>
      <c r="CO296" s="30"/>
      <c r="CP296" s="72"/>
      <c r="CQ296" s="60" t="str">
        <f>$B$21</f>
        <v>Latifi</v>
      </c>
      <c r="CR296" s="30">
        <f>SUM((CL296/CL299)*100)</f>
        <v>0</v>
      </c>
      <c r="CS296" s="30">
        <f>SUM((CM296/CM299)*100)</f>
        <v>0</v>
      </c>
      <c r="CT296" s="30">
        <f>SUM((CN296/CN299)*100)</f>
        <v>0</v>
      </c>
      <c r="CV296" s="30"/>
      <c r="CW296" s="30"/>
      <c r="CX296" s="60" t="str">
        <f>$B$21</f>
        <v>Latifi</v>
      </c>
      <c r="CY296" s="30">
        <f t="shared" si="1437"/>
        <v>18</v>
      </c>
      <c r="CZ296" s="30">
        <f t="shared" si="1438"/>
        <v>0</v>
      </c>
      <c r="DA296" s="30">
        <f t="shared" si="1439"/>
        <v>0</v>
      </c>
      <c r="DB296" s="30"/>
      <c r="DC296" s="72"/>
      <c r="DD296" s="60" t="str">
        <f>$B$21</f>
        <v>Latifi</v>
      </c>
      <c r="DE296" s="30">
        <f>SUM((CY296/CY299)*100)</f>
        <v>7.0588235294117645</v>
      </c>
      <c r="DF296" s="30">
        <f>SUM((CZ296/CZ299)*100)</f>
        <v>0</v>
      </c>
      <c r="DG296" s="30">
        <f>SUM((DA296/DA299)*100)</f>
        <v>0</v>
      </c>
    </row>
    <row r="297" spans="4:111" ht="16.149999999999999" thickBot="1" x14ac:dyDescent="0.55000000000000004">
      <c r="D297" s="159"/>
      <c r="E297" s="80" t="s">
        <v>66</v>
      </c>
      <c r="F297" s="66" t="s">
        <v>67</v>
      </c>
      <c r="G297" s="67" t="s">
        <v>67</v>
      </c>
      <c r="H297" s="67" t="s">
        <v>67</v>
      </c>
      <c r="I297" s="67" t="s">
        <v>67</v>
      </c>
      <c r="J297" s="67" t="s">
        <v>67</v>
      </c>
      <c r="K297" s="67" t="s">
        <v>67</v>
      </c>
      <c r="L297" s="67" t="s">
        <v>67</v>
      </c>
      <c r="M297" s="67" t="s">
        <v>3</v>
      </c>
      <c r="N297" s="67" t="s">
        <v>67</v>
      </c>
      <c r="O297" s="67" t="s">
        <v>67</v>
      </c>
      <c r="P297" s="67" t="s">
        <v>67</v>
      </c>
      <c r="Q297" s="67" t="s">
        <v>67</v>
      </c>
      <c r="R297" s="67" t="s">
        <v>67</v>
      </c>
      <c r="S297" s="67" t="s">
        <v>67</v>
      </c>
      <c r="T297" s="67" t="s">
        <v>3</v>
      </c>
      <c r="U297" s="67" t="s">
        <v>67</v>
      </c>
      <c r="V297" s="105" t="s">
        <v>67</v>
      </c>
      <c r="AJ297" s="159"/>
      <c r="AK297" s="74" t="s">
        <v>66</v>
      </c>
      <c r="AL297" s="66" t="s">
        <v>67</v>
      </c>
      <c r="AM297" s="67" t="s">
        <v>67</v>
      </c>
      <c r="AN297" s="67" t="s">
        <v>67</v>
      </c>
      <c r="AO297" s="67" t="s">
        <v>67</v>
      </c>
      <c r="AP297" s="67" t="s">
        <v>67</v>
      </c>
      <c r="AQ297" s="67" t="s">
        <v>67</v>
      </c>
      <c r="AR297" s="67" t="s">
        <v>67</v>
      </c>
      <c r="AS297" s="67" t="s">
        <v>3</v>
      </c>
      <c r="AT297" s="67" t="s">
        <v>67</v>
      </c>
      <c r="AU297" s="67" t="s">
        <v>67</v>
      </c>
      <c r="AV297" s="67" t="s">
        <v>67</v>
      </c>
      <c r="AW297" s="67" t="s">
        <v>67</v>
      </c>
      <c r="AX297" s="67" t="s">
        <v>67</v>
      </c>
      <c r="AY297" s="67" t="s">
        <v>67</v>
      </c>
      <c r="AZ297" s="67" t="s">
        <v>3</v>
      </c>
      <c r="BA297" s="67" t="s">
        <v>67</v>
      </c>
      <c r="BB297" s="68" t="s">
        <v>67</v>
      </c>
      <c r="BP297" s="159"/>
      <c r="BQ297" s="74" t="s">
        <v>66</v>
      </c>
      <c r="BR297" s="66" t="s">
        <v>67</v>
      </c>
      <c r="BS297" s="67" t="s">
        <v>67</v>
      </c>
      <c r="BT297" s="67" t="s">
        <v>67</v>
      </c>
      <c r="BU297" s="67" t="s">
        <v>3</v>
      </c>
      <c r="BV297" s="67" t="s">
        <v>67</v>
      </c>
      <c r="BW297" s="67" t="s">
        <v>67</v>
      </c>
      <c r="BX297" s="67" t="s">
        <v>67</v>
      </c>
      <c r="BY297" s="67" t="s">
        <v>67</v>
      </c>
      <c r="BZ297" s="67" t="s">
        <v>67</v>
      </c>
      <c r="CA297" s="67" t="s">
        <v>67</v>
      </c>
      <c r="CB297" s="67" t="s">
        <v>67</v>
      </c>
      <c r="CC297" s="67" t="s">
        <v>67</v>
      </c>
      <c r="CD297" s="67" t="s">
        <v>67</v>
      </c>
      <c r="CE297" s="67" t="s">
        <v>67</v>
      </c>
      <c r="CF297" s="67" t="s">
        <v>3</v>
      </c>
      <c r="CG297" s="67" t="s">
        <v>67</v>
      </c>
      <c r="CH297" s="68" t="s">
        <v>67</v>
      </c>
    </row>
    <row r="298" spans="4:111" ht="16.149999999999999" thickBot="1" x14ac:dyDescent="0.55000000000000004">
      <c r="D298" s="159"/>
      <c r="E298" s="91" t="s">
        <v>58</v>
      </c>
      <c r="F298" s="72">
        <f>IF(F297="None",0,SUM(VLOOKUP($D$2,$D$2:$BL$18,MATCH(F297,$D$1:$BL$1,0),FALSE)))</f>
        <v>0</v>
      </c>
      <c r="G298" s="73">
        <f>IF(G297="None",0,SUM(VLOOKUP($D$3,$D$2:$BL$18,MATCH(G297,$D$1:$BL$1,0),FALSE)))</f>
        <v>0</v>
      </c>
      <c r="H298" s="73">
        <f>IF(H297="None",0,SUM(VLOOKUP($D$4,$D$2:$BL$18,MATCH(H297,$D$1:$BL$1,0),FALSE)))</f>
        <v>0</v>
      </c>
      <c r="I298" s="73">
        <f>IF(I297="None",0,SUM(VLOOKUP($D$5,$D$2:$BL$18,MATCH(I297,$D$1:$BL$1,0),FALSE)))</f>
        <v>0</v>
      </c>
      <c r="J298" s="73">
        <f>IF(J297="None",0,SUM(VLOOKUP($D$6,$D$2:$BL$18,MATCH(J297,$D$1:$BL$1,0),FALSE)))</f>
        <v>0</v>
      </c>
      <c r="K298" s="73">
        <f>IF(K297="None",0,SUM(VLOOKUP($D$7,$D$2:$BL$18,MATCH(K297,$D$1:$BL$1,0),FALSE)))</f>
        <v>0</v>
      </c>
      <c r="L298" s="73">
        <f>IF(L297="None",0,SUM(VLOOKUP($D$8,$D$2:$BL$18,MATCH(L297,$D$1:$BL$1,0),FALSE)))</f>
        <v>0</v>
      </c>
      <c r="M298" s="73">
        <f>IF(M297="None",0,SUM(VLOOKUP($D$9,$D$2:$BL$18,MATCH(M297,$D$1:$BL$1,0),FALSE)))</f>
        <v>17</v>
      </c>
      <c r="N298" s="73">
        <f>IF(N297="None",0,SUM(VLOOKUP($D$10,$D$2:$BL$18,MATCH(N297,$D$1:$BL$1,0),FALSE)))</f>
        <v>0</v>
      </c>
      <c r="O298" s="73">
        <f>IF(O297="None",0,SUM(VLOOKUP($D$11,$D$2:$BL$18,MATCH(O297,$D$1:$BL$1,0),FALSE)))</f>
        <v>0</v>
      </c>
      <c r="P298" s="73">
        <f>IF(P297="None",0,SUM(VLOOKUP($D$12,$D$2:$BL$18,MATCH(P297,$D$1:$BL$1,0),FALSE)))</f>
        <v>0</v>
      </c>
      <c r="Q298" s="73">
        <f>IF(Q297="None",0,SUM(VLOOKUP($D$13,$D$2:$BL$18,MATCH(Q297,$D$1:$BL$1,0),FALSE)))</f>
        <v>0</v>
      </c>
      <c r="R298" s="73">
        <f>IF(R297="None",0,SUM(VLOOKUP($D$14,$D$2:$BL$18,MATCH(R297,$D$1:$BL$1,0),FALSE)))</f>
        <v>0</v>
      </c>
      <c r="S298" s="73">
        <f>IF(S297="None",0,SUM(VLOOKUP($D$15,$D$2:$BL$18,MATCH(S297,$D$1:$BL$1,0),FALSE)))</f>
        <v>0</v>
      </c>
      <c r="T298" s="73">
        <f>IF(T297="None",0,SUM(VLOOKUP($D$16,$D$2:$BL$18,MATCH(T297,$D$1:$BL$1,0),FALSE)))</f>
        <v>59</v>
      </c>
      <c r="U298" s="73">
        <f>IF(U297="None",0,SUM(VLOOKUP($D$17,$D$2:$BL$18,MATCH(U297,$D$1:$BL$1,0),FALSE)))</f>
        <v>0</v>
      </c>
      <c r="V298" s="63">
        <f>IF(V297="None",0,SUM(VLOOKUP($D$18,$D$2:$BL$18,MATCH(V297,$D$1:$BL$1,0),FALSE)))</f>
        <v>0</v>
      </c>
      <c r="W298" s="74" t="s">
        <v>82</v>
      </c>
      <c r="X298" s="68">
        <f>COUNTIF(X277:X296,"&lt;&gt;0")-10</f>
        <v>2</v>
      </c>
      <c r="Y298" s="27" t="s">
        <v>82</v>
      </c>
      <c r="Z298" s="66">
        <f>COUNTIF(Z277:Z296,"&lt;&gt;0")</f>
        <v>10</v>
      </c>
      <c r="AA298" s="67">
        <f>COUNTIF(AA277:AA296,"&lt;&gt;0")</f>
        <v>2</v>
      </c>
      <c r="AB298" s="68">
        <f>COUNTIF(AB277:AB296,"&lt;&gt;0")</f>
        <v>1</v>
      </c>
      <c r="AJ298" s="159"/>
      <c r="AK298" s="82" t="s">
        <v>58</v>
      </c>
      <c r="AL298" s="72">
        <f>IF(AL297="None",0,SUM(VLOOKUP($D$2,$D$2:$BL$18,MATCH(AL297,$D$1:$BL$1,0),FALSE)))</f>
        <v>0</v>
      </c>
      <c r="AM298" s="73">
        <f>IF(AM297="None",0,SUM(VLOOKUP($D$3,$D$2:$BL$18,MATCH(AM297,$D$1:$BL$1,0),FALSE)))</f>
        <v>0</v>
      </c>
      <c r="AN298" s="73">
        <f>IF(AN297="None",0,SUM(VLOOKUP($D$4,$D$2:$BL$18,MATCH(AN297,$D$1:$BL$1,0),FALSE)))</f>
        <v>0</v>
      </c>
      <c r="AO298" s="73">
        <f>IF(AO297="None",0,SUM(VLOOKUP($D$5,$D$2:$BL$18,MATCH(AO297,$D$1:$BL$1,0),FALSE)))</f>
        <v>0</v>
      </c>
      <c r="AP298" s="73">
        <f>IF(AP297="None",0,SUM(VLOOKUP($D$6,$D$2:$BL$18,MATCH(AP297,$D$1:$BL$1,0),FALSE)))</f>
        <v>0</v>
      </c>
      <c r="AQ298" s="73">
        <f>IF(AQ297="None",0,SUM(VLOOKUP($D$7,$D$2:$BL$18,MATCH(AQ297,$D$1:$BL$1,0),FALSE)))</f>
        <v>0</v>
      </c>
      <c r="AR298" s="73">
        <f>IF(AR297="None",0,SUM(VLOOKUP($D$8,$D$2:$BL$18,MATCH(AR297,$D$1:$BL$1,0),FALSE)))</f>
        <v>0</v>
      </c>
      <c r="AS298" s="73">
        <f>IF(AS297="None",0,SUM(VLOOKUP($D$9,$D$2:$BL$18,MATCH(AS297,$D$1:$BL$1,0),FALSE)))</f>
        <v>17</v>
      </c>
      <c r="AT298" s="73">
        <f>IF(AT297="None",0,SUM(VLOOKUP($D$10,$D$2:$BL$18,MATCH(AT297,$D$1:$BL$1,0),FALSE)))</f>
        <v>0</v>
      </c>
      <c r="AU298" s="73">
        <f>IF(AU297="None",0,SUM(VLOOKUP($D$11,$D$2:$BL$18,MATCH(AU297,$D$1:$BL$1,0),FALSE)))</f>
        <v>0</v>
      </c>
      <c r="AV298" s="73">
        <f>IF(AV297="None",0,SUM(VLOOKUP($D$12,$D$2:$BL$18,MATCH(AV297,$D$1:$BL$1,0),FALSE)))</f>
        <v>0</v>
      </c>
      <c r="AW298" s="73">
        <f>IF(AW297="None",0,SUM(VLOOKUP($D$13,$D$2:$BL$18,MATCH(AW297,$D$1:$BL$1,0),FALSE)))</f>
        <v>0</v>
      </c>
      <c r="AX298" s="73">
        <f>IF(AX297="None",0,SUM(VLOOKUP($D$14,$D$2:$BL$18,MATCH(AX297,$D$1:$BL$1,0),FALSE)))</f>
        <v>0</v>
      </c>
      <c r="AY298" s="73">
        <f>IF(AY297="None",0,SUM(VLOOKUP($D$15,$D$2:$BL$18,MATCH(AY297,$D$1:$BL$1,0),FALSE)))</f>
        <v>0</v>
      </c>
      <c r="AZ298" s="73">
        <f>IF(AZ297="None",0,SUM(VLOOKUP($D$16,$D$2:$BL$18,MATCH(AZ297,$D$1:$BL$1,0),FALSE)))</f>
        <v>59</v>
      </c>
      <c r="BA298" s="73">
        <f>IF(BA297="None",0,SUM(VLOOKUP($D$17,$D$2:$BL$18,MATCH(BA297,$D$1:$BL$1,0),FALSE)))</f>
        <v>0</v>
      </c>
      <c r="BB298" s="63">
        <f>IF(BB297="None",0,SUM(VLOOKUP($D$18,$D$2:$BL$18,MATCH(BB297,$D$1:$BL$1,0),FALSE)))</f>
        <v>0</v>
      </c>
      <c r="BC298" s="1" t="s">
        <v>82</v>
      </c>
      <c r="BD298" s="68">
        <f>COUNTIF(BD277:BD296,"&lt;&gt;0")-10</f>
        <v>3</v>
      </c>
      <c r="BE298" s="27" t="s">
        <v>82</v>
      </c>
      <c r="BF298" s="66">
        <f>COUNTIF(BF277:BF296,"&lt;&gt;0")</f>
        <v>13</v>
      </c>
      <c r="BG298" s="67">
        <f>COUNTIF(BG277:BG296,"&lt;&gt;0")</f>
        <v>5</v>
      </c>
      <c r="BH298" s="68">
        <f>COUNTIF(BH277:BH296,"&lt;&gt;0")</f>
        <v>1</v>
      </c>
      <c r="BP298" s="159"/>
      <c r="BQ298" s="82" t="s">
        <v>58</v>
      </c>
      <c r="BR298" s="72">
        <f>IF(BR297="None",0,SUM(VLOOKUP($D$2,$D$2:$BL$18,MATCH(BR297,$D$1:$BL$1,0),FALSE)))</f>
        <v>0</v>
      </c>
      <c r="BS298" s="73">
        <f>IF(BS297="None",0,SUM(VLOOKUP($D$3,$D$2:$BL$18,MATCH(BS297,$D$1:$BL$1,0),FALSE)))</f>
        <v>0</v>
      </c>
      <c r="BT298" s="73">
        <f>IF(BT297="None",0,SUM(VLOOKUP($D$4,$D$2:$BL$18,MATCH(BT297,$D$1:$BL$1,0),FALSE)))</f>
        <v>0</v>
      </c>
      <c r="BU298" s="73">
        <f>IF(BU297="None",0,SUM(VLOOKUP($D$5,$D$2:$BL$18,MATCH(BU297,$D$1:$BL$1,0),FALSE)))</f>
        <v>44</v>
      </c>
      <c r="BV298" s="73">
        <f>IF(BV297="None",0,SUM(VLOOKUP($D$6,$D$2:$BL$18,MATCH(BV297,$D$1:$BL$1,0),FALSE)))</f>
        <v>0</v>
      </c>
      <c r="BW298" s="73">
        <f>IF(BW297="None",0,SUM(VLOOKUP($D$7,$D$2:$BL$18,MATCH(BW297,$D$1:$BL$1,0),FALSE)))</f>
        <v>0</v>
      </c>
      <c r="BX298" s="73">
        <f>IF(BX297="None",0,SUM(VLOOKUP($D$8,$D$2:$BL$18,MATCH(BX297,$D$1:$BL$1,0),FALSE)))</f>
        <v>0</v>
      </c>
      <c r="BY298" s="73">
        <f>IF(BY297="None",0,SUM(VLOOKUP($D$9,$D$2:$BL$18,MATCH(BY297,$D$1:$BL$1,0),FALSE)))</f>
        <v>0</v>
      </c>
      <c r="BZ298" s="73">
        <f>IF(BZ297="None",0,SUM(VLOOKUP($D$10,$D$2:$BL$18,MATCH(BZ297,$D$1:$BL$1,0),FALSE)))</f>
        <v>0</v>
      </c>
      <c r="CA298" s="73">
        <f>IF(CA297="None",0,SUM(VLOOKUP($D$11,$D$2:$BL$18,MATCH(CA297,$D$1:$BL$1,0),FALSE)))</f>
        <v>0</v>
      </c>
      <c r="CB298" s="73">
        <f>IF(CB297="None",0,SUM(VLOOKUP($D$12,$D$2:$BL$18,MATCH(CB297,$D$1:$BL$1,0),FALSE)))</f>
        <v>0</v>
      </c>
      <c r="CC298" s="73">
        <f>IF(CC297="None",0,SUM(VLOOKUP($D$13,$D$2:$BL$18,MATCH(CC297,$D$1:$BL$1,0),FALSE)))</f>
        <v>0</v>
      </c>
      <c r="CD298" s="73">
        <f>IF(CD297="None",0,SUM(VLOOKUP($D$14,$D$2:$BL$18,MATCH(CD297,$D$1:$BL$1,0),FALSE)))</f>
        <v>0</v>
      </c>
      <c r="CE298" s="73">
        <f>IF(CE297="None",0,SUM(VLOOKUP($D$15,$D$2:$BL$18,MATCH(CE297,$D$1:$BL$1,0),FALSE)))</f>
        <v>0</v>
      </c>
      <c r="CF298" s="73">
        <f>IF(CF297="None",0,SUM(VLOOKUP($D$16,$D$2:$BL$18,MATCH(CF297,$D$1:$BL$1,0),FALSE)))</f>
        <v>59</v>
      </c>
      <c r="CG298" s="73">
        <f>IF(CG297="None",0,SUM(VLOOKUP($D$17,$D$2:$BL$18,MATCH(CG297,$D$1:$BL$1,0),FALSE)))</f>
        <v>0</v>
      </c>
      <c r="CH298" s="63">
        <f>IF(CH297="None",0,SUM(VLOOKUP($D$18,$D$2:$BL$18,MATCH(CH297,$D$1:$BL$1,0),FALSE)))</f>
        <v>0</v>
      </c>
      <c r="CI298" s="1" t="s">
        <v>82</v>
      </c>
      <c r="CJ298" s="68">
        <f>COUNTIF(CJ277:CJ296,"&lt;&gt;0")-10</f>
        <v>2</v>
      </c>
      <c r="CK298" s="27" t="s">
        <v>82</v>
      </c>
      <c r="CL298" s="66">
        <f>COUNTIF(CL277:CL296,"&lt;&gt;0")</f>
        <v>10</v>
      </c>
      <c r="CM298" s="67">
        <f>COUNTIF(CM277:CM296,"&lt;&gt;0")</f>
        <v>2</v>
      </c>
      <c r="CN298" s="68">
        <f>COUNTIF(CN277:CN296,"&lt;&gt;0")</f>
        <v>1</v>
      </c>
      <c r="CV298" s="1" t="s">
        <v>82</v>
      </c>
      <c r="CW298" s="68">
        <f>COUNTIF(CW277:CW296,"&lt;&gt;0")-10</f>
        <v>4</v>
      </c>
      <c r="CX298" s="27" t="s">
        <v>82</v>
      </c>
      <c r="CY298" s="66">
        <f>COUNTIF(CY277:CY296,"&lt;&gt;0")</f>
        <v>16</v>
      </c>
      <c r="CZ298" s="67">
        <f>COUNTIF(CZ277:CZ296,"&lt;&gt;0")</f>
        <v>5</v>
      </c>
      <c r="DA298" s="68">
        <f>COUNTIF(DA277:DA296,"&lt;&gt;0")</f>
        <v>1</v>
      </c>
    </row>
    <row r="299" spans="4:111" ht="16.149999999999999" thickBot="1" x14ac:dyDescent="0.55000000000000004">
      <c r="D299" s="159"/>
      <c r="E299" s="74" t="s">
        <v>68</v>
      </c>
      <c r="F299" s="76">
        <v>0</v>
      </c>
      <c r="G299" s="76">
        <v>0</v>
      </c>
      <c r="H299" s="76">
        <v>0</v>
      </c>
      <c r="I299" s="76">
        <v>0</v>
      </c>
      <c r="J299" s="76">
        <v>0</v>
      </c>
      <c r="K299" s="76">
        <v>0</v>
      </c>
      <c r="L299" s="76">
        <v>0</v>
      </c>
      <c r="M299" s="76">
        <v>0</v>
      </c>
      <c r="N299" s="76">
        <v>0</v>
      </c>
      <c r="O299" s="76">
        <v>0</v>
      </c>
      <c r="P299" s="76">
        <v>0</v>
      </c>
      <c r="Q299" s="76">
        <v>0</v>
      </c>
      <c r="R299" s="76">
        <v>0</v>
      </c>
      <c r="S299" s="76">
        <v>0</v>
      </c>
      <c r="T299" s="76">
        <v>0</v>
      </c>
      <c r="U299" s="76">
        <v>0</v>
      </c>
      <c r="V299" s="29">
        <v>0</v>
      </c>
      <c r="W299" s="71" t="s">
        <v>0</v>
      </c>
      <c r="X299" s="63">
        <f>SUM(X277:X296)</f>
        <v>17</v>
      </c>
      <c r="Y299" s="61" t="s">
        <v>0</v>
      </c>
      <c r="Z299" s="72">
        <f>SUM(Z277:Z296)</f>
        <v>85</v>
      </c>
      <c r="AA299" s="73">
        <f>SUM(AA277:AA296)</f>
        <v>17</v>
      </c>
      <c r="AB299" s="63">
        <f>SUM(AB277:AB296)</f>
        <v>2</v>
      </c>
      <c r="AJ299" s="159"/>
      <c r="AK299" s="74" t="s">
        <v>68</v>
      </c>
      <c r="AL299" s="67">
        <v>0</v>
      </c>
      <c r="AM299" s="67">
        <v>0</v>
      </c>
      <c r="AN299" s="67">
        <v>0</v>
      </c>
      <c r="AO299" s="67">
        <v>0</v>
      </c>
      <c r="AP299" s="67">
        <v>0</v>
      </c>
      <c r="AQ299" s="67">
        <v>0</v>
      </c>
      <c r="AR299" s="67">
        <v>0</v>
      </c>
      <c r="AS299" s="67">
        <v>0</v>
      </c>
      <c r="AT299" s="67">
        <v>0</v>
      </c>
      <c r="AU299" s="67">
        <v>0</v>
      </c>
      <c r="AV299" s="67">
        <v>0</v>
      </c>
      <c r="AW299" s="67">
        <v>0</v>
      </c>
      <c r="AX299" s="67">
        <v>0</v>
      </c>
      <c r="AY299" s="67">
        <v>0</v>
      </c>
      <c r="AZ299" s="67">
        <v>0</v>
      </c>
      <c r="BA299" s="67">
        <v>0</v>
      </c>
      <c r="BB299" s="68">
        <v>0</v>
      </c>
      <c r="BC299" s="71" t="s">
        <v>0</v>
      </c>
      <c r="BD299" s="63">
        <f>SUM(BD277:BD296)</f>
        <v>17</v>
      </c>
      <c r="BE299" s="61" t="s">
        <v>0</v>
      </c>
      <c r="BF299" s="72">
        <f>SUM(BF277:BF296)</f>
        <v>85</v>
      </c>
      <c r="BG299" s="73">
        <f>SUM(BG277:BG296)</f>
        <v>17</v>
      </c>
      <c r="BH299" s="63">
        <f>SUM(BH277:BH296)</f>
        <v>2</v>
      </c>
      <c r="BP299" s="159"/>
      <c r="BQ299" s="74" t="s">
        <v>68</v>
      </c>
      <c r="BR299" s="67">
        <v>0</v>
      </c>
      <c r="BS299" s="67">
        <v>0</v>
      </c>
      <c r="BT299" s="67">
        <v>0</v>
      </c>
      <c r="BU299" s="67">
        <v>0</v>
      </c>
      <c r="BV299" s="67">
        <v>0</v>
      </c>
      <c r="BW299" s="67">
        <v>0</v>
      </c>
      <c r="BX299" s="67">
        <v>0</v>
      </c>
      <c r="BY299" s="67">
        <v>0</v>
      </c>
      <c r="BZ299" s="67">
        <v>0</v>
      </c>
      <c r="CA299" s="67">
        <v>0</v>
      </c>
      <c r="CB299" s="67">
        <v>0</v>
      </c>
      <c r="CC299" s="67">
        <v>0</v>
      </c>
      <c r="CD299" s="67">
        <v>0</v>
      </c>
      <c r="CE299" s="67">
        <v>0</v>
      </c>
      <c r="CF299" s="67">
        <v>0</v>
      </c>
      <c r="CG299" s="67">
        <v>0</v>
      </c>
      <c r="CH299" s="68">
        <v>0</v>
      </c>
      <c r="CI299" s="71" t="s">
        <v>0</v>
      </c>
      <c r="CJ299" s="63">
        <f>SUM(CJ277:CJ296)</f>
        <v>17</v>
      </c>
      <c r="CK299" s="61" t="s">
        <v>0</v>
      </c>
      <c r="CL299" s="72">
        <f>SUM(CL277:CL296)</f>
        <v>85</v>
      </c>
      <c r="CM299" s="73">
        <f>SUM(CM277:CM296)</f>
        <v>17</v>
      </c>
      <c r="CN299" s="63">
        <f>SUM(CN277:CN296)</f>
        <v>2</v>
      </c>
      <c r="CV299" s="71" t="s">
        <v>0</v>
      </c>
      <c r="CW299" s="63">
        <f>SUM(CW277:CW296)</f>
        <v>51</v>
      </c>
      <c r="CX299" s="61" t="s">
        <v>0</v>
      </c>
      <c r="CY299" s="72">
        <f>SUM(CY277:CY296)</f>
        <v>255</v>
      </c>
      <c r="CZ299" s="73">
        <f>SUM(CZ277:CZ296)</f>
        <v>51</v>
      </c>
      <c r="DA299" s="63">
        <f>SUM(DA277:DA296)</f>
        <v>6</v>
      </c>
    </row>
    <row r="300" spans="4:111" ht="16.149999999999999" thickBot="1" x14ac:dyDescent="0.55000000000000004">
      <c r="D300" s="159"/>
      <c r="E300" s="82" t="s">
        <v>58</v>
      </c>
      <c r="F300" s="73">
        <f t="shared" ref="F300" si="1440">SUM(F299*-10)</f>
        <v>0</v>
      </c>
      <c r="G300" s="73">
        <f t="shared" ref="G300" si="1441">SUM(G299*-10)</f>
        <v>0</v>
      </c>
      <c r="H300" s="73">
        <f t="shared" ref="H300" si="1442">SUM(H299*-10)</f>
        <v>0</v>
      </c>
      <c r="I300" s="73">
        <f t="shared" ref="I300" si="1443">SUM(I299*-10)</f>
        <v>0</v>
      </c>
      <c r="J300" s="73">
        <f t="shared" ref="J300" si="1444">SUM(J299*-10)</f>
        <v>0</v>
      </c>
      <c r="K300" s="73">
        <f t="shared" ref="K300" si="1445">SUM(K299*-10)</f>
        <v>0</v>
      </c>
      <c r="L300" s="73">
        <f t="shared" ref="L300" si="1446">SUM(L299*-10)</f>
        <v>0</v>
      </c>
      <c r="M300" s="73">
        <f t="shared" ref="M300" si="1447">SUM(M299*-10)</f>
        <v>0</v>
      </c>
      <c r="N300" s="73">
        <f t="shared" ref="N300" si="1448">SUM(N299*-10)</f>
        <v>0</v>
      </c>
      <c r="O300" s="73">
        <f t="shared" ref="O300" si="1449">SUM(O299*-10)</f>
        <v>0</v>
      </c>
      <c r="P300" s="73">
        <f t="shared" ref="P300" si="1450">SUM(P299*-10)</f>
        <v>0</v>
      </c>
      <c r="Q300" s="73">
        <f t="shared" ref="Q300" si="1451">SUM(Q299*-10)</f>
        <v>0</v>
      </c>
      <c r="R300" s="73">
        <f t="shared" ref="R300" si="1452">SUM(R299*-10)</f>
        <v>0</v>
      </c>
      <c r="S300" s="73">
        <f t="shared" ref="S300" si="1453">SUM(S299*-10)</f>
        <v>0</v>
      </c>
      <c r="T300" s="73">
        <f t="shared" ref="T300" si="1454">SUM(T299*-10)</f>
        <v>0</v>
      </c>
      <c r="U300" s="73">
        <f t="shared" ref="U300" si="1455">SUM(U299*-10)</f>
        <v>0</v>
      </c>
      <c r="V300" s="63">
        <f t="shared" ref="V300" si="1456">SUM(V299*-10)</f>
        <v>0</v>
      </c>
      <c r="AJ300" s="159"/>
      <c r="AK300" s="82" t="s">
        <v>58</v>
      </c>
      <c r="AL300" s="73">
        <f t="shared" ref="AL300" si="1457">SUM(AL299*-10)</f>
        <v>0</v>
      </c>
      <c r="AM300" s="73">
        <f t="shared" ref="AM300" si="1458">SUM(AM299*-10)</f>
        <v>0</v>
      </c>
      <c r="AN300" s="73">
        <f t="shared" ref="AN300" si="1459">SUM(AN299*-10)</f>
        <v>0</v>
      </c>
      <c r="AO300" s="73">
        <f t="shared" ref="AO300" si="1460">SUM(AO299*-10)</f>
        <v>0</v>
      </c>
      <c r="AP300" s="73">
        <f t="shared" ref="AP300" si="1461">SUM(AP299*-10)</f>
        <v>0</v>
      </c>
      <c r="AQ300" s="73">
        <f t="shared" ref="AQ300" si="1462">SUM(AQ299*-10)</f>
        <v>0</v>
      </c>
      <c r="AR300" s="73">
        <f t="shared" ref="AR300" si="1463">SUM(AR299*-10)</f>
        <v>0</v>
      </c>
      <c r="AS300" s="73">
        <f t="shared" ref="AS300" si="1464">SUM(AS299*-10)</f>
        <v>0</v>
      </c>
      <c r="AT300" s="73">
        <f t="shared" ref="AT300" si="1465">SUM(AT299*-10)</f>
        <v>0</v>
      </c>
      <c r="AU300" s="73">
        <f t="shared" ref="AU300" si="1466">SUM(AU299*-10)</f>
        <v>0</v>
      </c>
      <c r="AV300" s="73">
        <f t="shared" ref="AV300" si="1467">SUM(AV299*-10)</f>
        <v>0</v>
      </c>
      <c r="AW300" s="73">
        <f t="shared" ref="AW300" si="1468">SUM(AW299*-10)</f>
        <v>0</v>
      </c>
      <c r="AX300" s="73">
        <f t="shared" ref="AX300" si="1469">SUM(AX299*-10)</f>
        <v>0</v>
      </c>
      <c r="AY300" s="73">
        <f t="shared" ref="AY300" si="1470">SUM(AY299*-10)</f>
        <v>0</v>
      </c>
      <c r="AZ300" s="73">
        <f t="shared" ref="AZ300" si="1471">SUM(AZ299*-10)</f>
        <v>0</v>
      </c>
      <c r="BA300" s="73">
        <f t="shared" ref="BA300" si="1472">SUM(BA299*-10)</f>
        <v>0</v>
      </c>
      <c r="BB300" s="63">
        <f t="shared" ref="BB300" si="1473">SUM(BB299*-10)</f>
        <v>0</v>
      </c>
      <c r="BP300" s="159"/>
      <c r="BQ300" s="82" t="s">
        <v>58</v>
      </c>
      <c r="BR300" s="73">
        <f t="shared" ref="BR300" si="1474">SUM(BR299*-10)</f>
        <v>0</v>
      </c>
      <c r="BS300" s="73">
        <f t="shared" ref="BS300" si="1475">SUM(BS299*-10)</f>
        <v>0</v>
      </c>
      <c r="BT300" s="73">
        <f t="shared" ref="BT300" si="1476">SUM(BT299*-10)</f>
        <v>0</v>
      </c>
      <c r="BU300" s="73">
        <f t="shared" ref="BU300" si="1477">SUM(BU299*-10)</f>
        <v>0</v>
      </c>
      <c r="BV300" s="73">
        <f t="shared" ref="BV300" si="1478">SUM(BV299*-10)</f>
        <v>0</v>
      </c>
      <c r="BW300" s="73">
        <f t="shared" ref="BW300" si="1479">SUM(BW299*-10)</f>
        <v>0</v>
      </c>
      <c r="BX300" s="73">
        <f t="shared" ref="BX300" si="1480">SUM(BX299*-10)</f>
        <v>0</v>
      </c>
      <c r="BY300" s="73">
        <f t="shared" ref="BY300" si="1481">SUM(BY299*-10)</f>
        <v>0</v>
      </c>
      <c r="BZ300" s="73">
        <f t="shared" ref="BZ300" si="1482">SUM(BZ299*-10)</f>
        <v>0</v>
      </c>
      <c r="CA300" s="73">
        <f t="shared" ref="CA300" si="1483">SUM(CA299*-10)</f>
        <v>0</v>
      </c>
      <c r="CB300" s="73">
        <f t="shared" ref="CB300" si="1484">SUM(CB299*-10)</f>
        <v>0</v>
      </c>
      <c r="CC300" s="73">
        <f t="shared" ref="CC300" si="1485">SUM(CC299*-10)</f>
        <v>0</v>
      </c>
      <c r="CD300" s="73">
        <f t="shared" ref="CD300" si="1486">SUM(CD299*-10)</f>
        <v>0</v>
      </c>
      <c r="CE300" s="73">
        <f t="shared" ref="CE300" si="1487">SUM(CE299*-10)</f>
        <v>0</v>
      </c>
      <c r="CF300" s="73">
        <f t="shared" ref="CF300" si="1488">SUM(CF299*-10)</f>
        <v>0</v>
      </c>
      <c r="CG300" s="73">
        <f t="shared" ref="CG300" si="1489">SUM(CG299*-10)</f>
        <v>0</v>
      </c>
      <c r="CH300" s="63">
        <f t="shared" ref="CH300" si="1490">SUM(CH299*-10)</f>
        <v>0</v>
      </c>
    </row>
    <row r="301" spans="4:111" ht="16.149999999999999" thickBot="1" x14ac:dyDescent="0.55000000000000004">
      <c r="D301" s="159"/>
      <c r="E301" s="74" t="s">
        <v>69</v>
      </c>
      <c r="F301" s="67">
        <f t="shared" ref="F301:V301" si="1491">SUM(F278+F281+F284+F287+F290+F293+F296+(2*F298)+F300)</f>
        <v>174</v>
      </c>
      <c r="G301" s="67">
        <f t="shared" si="1491"/>
        <v>149</v>
      </c>
      <c r="H301" s="67">
        <f t="shared" si="1491"/>
        <v>114</v>
      </c>
      <c r="I301" s="67">
        <f t="shared" si="1491"/>
        <v>110</v>
      </c>
      <c r="J301" s="67">
        <f t="shared" si="1491"/>
        <v>137</v>
      </c>
      <c r="K301" s="67">
        <f t="shared" si="1491"/>
        <v>150</v>
      </c>
      <c r="L301" s="67">
        <f t="shared" si="1491"/>
        <v>125</v>
      </c>
      <c r="M301" s="67">
        <f t="shared" si="1491"/>
        <v>211</v>
      </c>
      <c r="N301" s="67">
        <f t="shared" si="1491"/>
        <v>164</v>
      </c>
      <c r="O301" s="67">
        <f t="shared" si="1491"/>
        <v>121</v>
      </c>
      <c r="P301" s="67">
        <f t="shared" si="1491"/>
        <v>128</v>
      </c>
      <c r="Q301" s="67">
        <f t="shared" si="1491"/>
        <v>117</v>
      </c>
      <c r="R301" s="67">
        <f t="shared" si="1491"/>
        <v>179</v>
      </c>
      <c r="S301" s="67">
        <f t="shared" si="1491"/>
        <v>117</v>
      </c>
      <c r="T301" s="67">
        <f t="shared" si="1491"/>
        <v>279</v>
      </c>
      <c r="U301" s="67">
        <f t="shared" si="1491"/>
        <v>77</v>
      </c>
      <c r="V301" s="68">
        <f t="shared" si="1491"/>
        <v>176</v>
      </c>
      <c r="AJ301" s="159"/>
      <c r="AK301" s="74" t="s">
        <v>69</v>
      </c>
      <c r="AL301" s="67">
        <f t="shared" ref="AL301:BB301" si="1492">SUM(AL278+AL281+AL284+AL287+AL290+AL293+AL296+(2*AL298)+AL300)</f>
        <v>178</v>
      </c>
      <c r="AM301" s="67">
        <f t="shared" si="1492"/>
        <v>159</v>
      </c>
      <c r="AN301" s="67">
        <f t="shared" si="1492"/>
        <v>123</v>
      </c>
      <c r="AO301" s="67">
        <f t="shared" si="1492"/>
        <v>129</v>
      </c>
      <c r="AP301" s="67">
        <f t="shared" si="1492"/>
        <v>191</v>
      </c>
      <c r="AQ301" s="67">
        <f t="shared" si="1492"/>
        <v>174</v>
      </c>
      <c r="AR301" s="67">
        <f t="shared" si="1492"/>
        <v>198</v>
      </c>
      <c r="AS301" s="67">
        <f t="shared" si="1492"/>
        <v>132</v>
      </c>
      <c r="AT301" s="67">
        <f t="shared" si="1492"/>
        <v>203</v>
      </c>
      <c r="AU301" s="67">
        <f t="shared" si="1492"/>
        <v>224</v>
      </c>
      <c r="AV301" s="67">
        <f t="shared" si="1492"/>
        <v>251</v>
      </c>
      <c r="AW301" s="67">
        <f t="shared" si="1492"/>
        <v>180</v>
      </c>
      <c r="AX301" s="67">
        <f t="shared" si="1492"/>
        <v>213</v>
      </c>
      <c r="AY301" s="67">
        <f t="shared" si="1492"/>
        <v>135</v>
      </c>
      <c r="AZ301" s="67">
        <f t="shared" si="1492"/>
        <v>277</v>
      </c>
      <c r="BA301" s="67">
        <f t="shared" si="1492"/>
        <v>118</v>
      </c>
      <c r="BB301" s="68">
        <f t="shared" si="1492"/>
        <v>152</v>
      </c>
      <c r="BP301" s="159"/>
      <c r="BQ301" s="74" t="s">
        <v>69</v>
      </c>
      <c r="BR301" s="67">
        <f t="shared" ref="BR301:CH301" si="1493">SUM(BR278+BR281+BR284+BR287+BR290+BR293+BR296+(2*BR298)+BR300)</f>
        <v>131</v>
      </c>
      <c r="BS301" s="67">
        <f t="shared" si="1493"/>
        <v>102</v>
      </c>
      <c r="BT301" s="67">
        <f t="shared" si="1493"/>
        <v>118</v>
      </c>
      <c r="BU301" s="67">
        <f t="shared" si="1493"/>
        <v>155</v>
      </c>
      <c r="BV301" s="67">
        <f t="shared" si="1493"/>
        <v>120</v>
      </c>
      <c r="BW301" s="67">
        <f t="shared" si="1493"/>
        <v>159</v>
      </c>
      <c r="BX301" s="67">
        <f t="shared" si="1493"/>
        <v>79</v>
      </c>
      <c r="BY301" s="67">
        <f t="shared" si="1493"/>
        <v>162</v>
      </c>
      <c r="BZ301" s="67">
        <f t="shared" si="1493"/>
        <v>205</v>
      </c>
      <c r="CA301" s="67">
        <f t="shared" si="1493"/>
        <v>181</v>
      </c>
      <c r="CB301" s="67">
        <f t="shared" si="1493"/>
        <v>227</v>
      </c>
      <c r="CC301" s="67">
        <f t="shared" si="1493"/>
        <v>189</v>
      </c>
      <c r="CD301" s="67">
        <f t="shared" si="1493"/>
        <v>183</v>
      </c>
      <c r="CE301" s="67">
        <f t="shared" si="1493"/>
        <v>117</v>
      </c>
      <c r="CF301" s="67">
        <f t="shared" si="1493"/>
        <v>286</v>
      </c>
      <c r="CG301" s="67">
        <f t="shared" si="1493"/>
        <v>118</v>
      </c>
      <c r="CH301" s="68">
        <f t="shared" si="1493"/>
        <v>168</v>
      </c>
      <c r="CI301" s="64" t="s">
        <v>54</v>
      </c>
      <c r="CJ301" s="27" t="str">
        <f>$D$2</f>
        <v>Austria</v>
      </c>
      <c r="CK301" s="80" t="str">
        <f>$D$3</f>
        <v>Styria</v>
      </c>
      <c r="CL301" s="80" t="str">
        <f>$D$4</f>
        <v>Hungary</v>
      </c>
      <c r="CM301" s="80" t="str">
        <f>$D$5</f>
        <v>Great Britain</v>
      </c>
      <c r="CN301" s="80" t="str">
        <f>$D$6</f>
        <v>70th Anniversary</v>
      </c>
      <c r="CO301" s="80" t="str">
        <f>$D$7</f>
        <v>Spain</v>
      </c>
      <c r="CP301" s="80" t="str">
        <f>$D$8</f>
        <v>Belgium</v>
      </c>
      <c r="CQ301" s="80" t="str">
        <f>$D$9</f>
        <v>Monza</v>
      </c>
      <c r="CR301" s="80" t="str">
        <f>$D$10</f>
        <v>Tuscany</v>
      </c>
      <c r="CS301" s="80" t="str">
        <f>$D$11</f>
        <v>Russia</v>
      </c>
      <c r="CT301" s="80" t="str">
        <f>$D$12</f>
        <v>Eifel</v>
      </c>
      <c r="CU301" s="80" t="str">
        <f>$D$13</f>
        <v>Portugal</v>
      </c>
      <c r="CV301" s="80" t="str">
        <f>$D$14</f>
        <v>Romagna</v>
      </c>
      <c r="CW301" s="80" t="str">
        <f>$D$15</f>
        <v>Turkey</v>
      </c>
      <c r="CX301" s="80" t="str">
        <f>$D$16</f>
        <v>Bahrain</v>
      </c>
      <c r="CY301" s="80" t="str">
        <f>$D$17</f>
        <v>Sakhir</v>
      </c>
      <c r="CZ301" s="74" t="str">
        <f>$D$18</f>
        <v>Abu Dhabi</v>
      </c>
    </row>
    <row r="302" spans="4:111" ht="16.149999999999999" thickBot="1" x14ac:dyDescent="0.55000000000000004">
      <c r="D302" s="160"/>
      <c r="E302" s="82" t="s">
        <v>70</v>
      </c>
      <c r="F302" s="73">
        <f>F301</f>
        <v>174</v>
      </c>
      <c r="G302" s="73">
        <f>SUM(F302+G301)</f>
        <v>323</v>
      </c>
      <c r="H302" s="73">
        <f t="shared" ref="H302" si="1494">SUM(G302+H301)</f>
        <v>437</v>
      </c>
      <c r="I302" s="73">
        <f t="shared" ref="I302" si="1495">SUM(H302+I301)</f>
        <v>547</v>
      </c>
      <c r="J302" s="73">
        <f t="shared" ref="J302" si="1496">SUM(I302+J301)</f>
        <v>684</v>
      </c>
      <c r="K302" s="73">
        <f t="shared" ref="K302" si="1497">SUM(J302+K301)</f>
        <v>834</v>
      </c>
      <c r="L302" s="73">
        <f t="shared" ref="L302" si="1498">SUM(K302+L301)</f>
        <v>959</v>
      </c>
      <c r="M302" s="73">
        <f t="shared" ref="M302" si="1499">SUM(L302+M301)</f>
        <v>1170</v>
      </c>
      <c r="N302" s="73">
        <f t="shared" ref="N302" si="1500">SUM(M302+N301)</f>
        <v>1334</v>
      </c>
      <c r="O302" s="73">
        <f t="shared" ref="O302" si="1501">SUM(N302+O301)</f>
        <v>1455</v>
      </c>
      <c r="P302" s="73">
        <f t="shared" ref="P302" si="1502">SUM(O302+P301)</f>
        <v>1583</v>
      </c>
      <c r="Q302" s="73">
        <f t="shared" ref="Q302" si="1503">SUM(P302+Q301)</f>
        <v>1700</v>
      </c>
      <c r="R302" s="73">
        <f t="shared" ref="R302" si="1504">SUM(Q302+R301)</f>
        <v>1879</v>
      </c>
      <c r="S302" s="73">
        <f t="shared" ref="S302" si="1505">SUM(R302+S301)</f>
        <v>1996</v>
      </c>
      <c r="T302" s="73">
        <f t="shared" ref="T302" si="1506">SUM(S302+T301)</f>
        <v>2275</v>
      </c>
      <c r="U302" s="73">
        <f t="shared" ref="U302" si="1507">SUM(T302+U301)</f>
        <v>2352</v>
      </c>
      <c r="V302" s="63">
        <f t="shared" ref="V302" si="1508">SUM(U302+V301)</f>
        <v>2528</v>
      </c>
      <c r="AJ302" s="160"/>
      <c r="AK302" s="82" t="s">
        <v>70</v>
      </c>
      <c r="AL302" s="73">
        <f>AL301</f>
        <v>178</v>
      </c>
      <c r="AM302" s="73">
        <f>SUM(AL302+AM301)</f>
        <v>337</v>
      </c>
      <c r="AN302" s="73">
        <f t="shared" ref="AN302" si="1509">SUM(AM302+AN301)</f>
        <v>460</v>
      </c>
      <c r="AO302" s="73">
        <f t="shared" ref="AO302" si="1510">SUM(AN302+AO301)</f>
        <v>589</v>
      </c>
      <c r="AP302" s="73">
        <f t="shared" ref="AP302" si="1511">SUM(AO302+AP301)</f>
        <v>780</v>
      </c>
      <c r="AQ302" s="73">
        <f t="shared" ref="AQ302" si="1512">SUM(AP302+AQ301)</f>
        <v>954</v>
      </c>
      <c r="AR302" s="73">
        <f t="shared" ref="AR302" si="1513">SUM(AQ302+AR301)</f>
        <v>1152</v>
      </c>
      <c r="AS302" s="73">
        <f t="shared" ref="AS302" si="1514">SUM(AR302+AS301)</f>
        <v>1284</v>
      </c>
      <c r="AT302" s="73">
        <f t="shared" ref="AT302" si="1515">SUM(AS302+AT301)</f>
        <v>1487</v>
      </c>
      <c r="AU302" s="73">
        <f t="shared" ref="AU302" si="1516">SUM(AT302+AU301)</f>
        <v>1711</v>
      </c>
      <c r="AV302" s="73">
        <f t="shared" ref="AV302" si="1517">SUM(AU302+AV301)</f>
        <v>1962</v>
      </c>
      <c r="AW302" s="73">
        <f t="shared" ref="AW302" si="1518">SUM(AV302+AW301)</f>
        <v>2142</v>
      </c>
      <c r="AX302" s="73">
        <f t="shared" ref="AX302" si="1519">SUM(AW302+AX301)</f>
        <v>2355</v>
      </c>
      <c r="AY302" s="73">
        <f t="shared" ref="AY302" si="1520">SUM(AX302+AY301)</f>
        <v>2490</v>
      </c>
      <c r="AZ302" s="73">
        <f t="shared" ref="AZ302" si="1521">SUM(AY302+AZ301)</f>
        <v>2767</v>
      </c>
      <c r="BA302" s="73">
        <f t="shared" ref="BA302" si="1522">SUM(AZ302+BA301)</f>
        <v>2885</v>
      </c>
      <c r="BB302" s="63">
        <f t="shared" ref="BB302" si="1523">SUM(BA302+BB301)</f>
        <v>3037</v>
      </c>
      <c r="BP302" s="160"/>
      <c r="BQ302" s="82" t="s">
        <v>70</v>
      </c>
      <c r="BR302" s="73">
        <f>BR301</f>
        <v>131</v>
      </c>
      <c r="BS302" s="73">
        <f>SUM(BR302+BS301)</f>
        <v>233</v>
      </c>
      <c r="BT302" s="73">
        <f t="shared" ref="BT302" si="1524">SUM(BS302+BT301)</f>
        <v>351</v>
      </c>
      <c r="BU302" s="73">
        <f t="shared" ref="BU302" si="1525">SUM(BT302+BU301)</f>
        <v>506</v>
      </c>
      <c r="BV302" s="73">
        <f t="shared" ref="BV302" si="1526">SUM(BU302+BV301)</f>
        <v>626</v>
      </c>
      <c r="BW302" s="73">
        <f t="shared" ref="BW302" si="1527">SUM(BV302+BW301)</f>
        <v>785</v>
      </c>
      <c r="BX302" s="73">
        <f t="shared" ref="BX302" si="1528">SUM(BW302+BX301)</f>
        <v>864</v>
      </c>
      <c r="BY302" s="73">
        <f t="shared" ref="BY302" si="1529">SUM(BX302+BY301)</f>
        <v>1026</v>
      </c>
      <c r="BZ302" s="73">
        <f t="shared" ref="BZ302" si="1530">SUM(BY302+BZ301)</f>
        <v>1231</v>
      </c>
      <c r="CA302" s="73">
        <f t="shared" ref="CA302" si="1531">SUM(BZ302+CA301)</f>
        <v>1412</v>
      </c>
      <c r="CB302" s="73">
        <f t="shared" ref="CB302" si="1532">SUM(CA302+CB301)</f>
        <v>1639</v>
      </c>
      <c r="CC302" s="73">
        <f t="shared" ref="CC302" si="1533">SUM(CB302+CC301)</f>
        <v>1828</v>
      </c>
      <c r="CD302" s="73">
        <f t="shared" ref="CD302" si="1534">SUM(CC302+CD301)</f>
        <v>2011</v>
      </c>
      <c r="CE302" s="73">
        <f t="shared" ref="CE302" si="1535">SUM(CD302+CE301)</f>
        <v>2128</v>
      </c>
      <c r="CF302" s="73">
        <f t="shared" ref="CF302" si="1536">SUM(CE302+CF301)</f>
        <v>2414</v>
      </c>
      <c r="CG302" s="73">
        <f t="shared" ref="CG302" si="1537">SUM(CF302+CG301)</f>
        <v>2532</v>
      </c>
      <c r="CH302" s="63">
        <f t="shared" ref="CH302" si="1538">SUM(CG302+CH301)</f>
        <v>2700</v>
      </c>
      <c r="CI302" s="108" t="str">
        <f>$D277</f>
        <v>Cameron Morris</v>
      </c>
      <c r="CJ302" s="106" t="s">
        <v>85</v>
      </c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8"/>
    </row>
    <row r="303" spans="4:111" ht="16.149999999999999" thickBot="1" x14ac:dyDescent="0.55000000000000004">
      <c r="D303" s="160"/>
      <c r="E303" s="74" t="s">
        <v>71</v>
      </c>
      <c r="F303" s="67">
        <f>SUM(F301/6)</f>
        <v>29</v>
      </c>
      <c r="G303" s="67">
        <f t="shared" ref="G303:V303" si="1539">SUM(G301/6)</f>
        <v>24.833333333333332</v>
      </c>
      <c r="H303" s="67">
        <f t="shared" si="1539"/>
        <v>19</v>
      </c>
      <c r="I303" s="67">
        <f t="shared" si="1539"/>
        <v>18.333333333333332</v>
      </c>
      <c r="J303" s="67">
        <f t="shared" si="1539"/>
        <v>22.833333333333332</v>
      </c>
      <c r="K303" s="67">
        <f t="shared" si="1539"/>
        <v>25</v>
      </c>
      <c r="L303" s="67">
        <f t="shared" si="1539"/>
        <v>20.833333333333332</v>
      </c>
      <c r="M303" s="67">
        <f t="shared" si="1539"/>
        <v>35.166666666666664</v>
      </c>
      <c r="N303" s="67">
        <f t="shared" si="1539"/>
        <v>27.333333333333332</v>
      </c>
      <c r="O303" s="67">
        <f t="shared" si="1539"/>
        <v>20.166666666666668</v>
      </c>
      <c r="P303" s="67">
        <f t="shared" si="1539"/>
        <v>21.333333333333332</v>
      </c>
      <c r="Q303" s="67">
        <f t="shared" si="1539"/>
        <v>19.5</v>
      </c>
      <c r="R303" s="67">
        <f t="shared" si="1539"/>
        <v>29.833333333333332</v>
      </c>
      <c r="S303" s="67">
        <f t="shared" si="1539"/>
        <v>19.5</v>
      </c>
      <c r="T303" s="67">
        <f t="shared" si="1539"/>
        <v>46.5</v>
      </c>
      <c r="U303" s="67">
        <f t="shared" si="1539"/>
        <v>12.833333333333334</v>
      </c>
      <c r="V303" s="68">
        <f t="shared" si="1539"/>
        <v>29.333333333333332</v>
      </c>
      <c r="AJ303" s="160"/>
      <c r="AK303" s="74" t="s">
        <v>71</v>
      </c>
      <c r="AL303" s="67">
        <f>SUM(AL301/6)</f>
        <v>29.666666666666668</v>
      </c>
      <c r="AM303" s="67">
        <f t="shared" ref="AM303:BB303" si="1540">SUM(AM301/6)</f>
        <v>26.5</v>
      </c>
      <c r="AN303" s="67">
        <f t="shared" si="1540"/>
        <v>20.5</v>
      </c>
      <c r="AO303" s="67">
        <f t="shared" si="1540"/>
        <v>21.5</v>
      </c>
      <c r="AP303" s="67">
        <f t="shared" si="1540"/>
        <v>31.833333333333332</v>
      </c>
      <c r="AQ303" s="67">
        <f t="shared" si="1540"/>
        <v>29</v>
      </c>
      <c r="AR303" s="67">
        <f t="shared" si="1540"/>
        <v>33</v>
      </c>
      <c r="AS303" s="67">
        <f t="shared" si="1540"/>
        <v>22</v>
      </c>
      <c r="AT303" s="67">
        <f t="shared" si="1540"/>
        <v>33.833333333333336</v>
      </c>
      <c r="AU303" s="67">
        <f t="shared" si="1540"/>
        <v>37.333333333333336</v>
      </c>
      <c r="AV303" s="67">
        <f t="shared" si="1540"/>
        <v>41.833333333333336</v>
      </c>
      <c r="AW303" s="67">
        <f t="shared" si="1540"/>
        <v>30</v>
      </c>
      <c r="AX303" s="67">
        <f t="shared" si="1540"/>
        <v>35.5</v>
      </c>
      <c r="AY303" s="67">
        <f t="shared" si="1540"/>
        <v>22.5</v>
      </c>
      <c r="AZ303" s="67">
        <f t="shared" si="1540"/>
        <v>46.166666666666664</v>
      </c>
      <c r="BA303" s="67">
        <f t="shared" si="1540"/>
        <v>19.666666666666668</v>
      </c>
      <c r="BB303" s="68">
        <f t="shared" si="1540"/>
        <v>25.333333333333332</v>
      </c>
      <c r="BP303" s="160"/>
      <c r="BQ303" s="74" t="s">
        <v>71</v>
      </c>
      <c r="BR303" s="67">
        <f>SUM(BR301/6)</f>
        <v>21.833333333333332</v>
      </c>
      <c r="BS303" s="67">
        <f t="shared" ref="BS303:CH303" si="1541">SUM(BS301/6)</f>
        <v>17</v>
      </c>
      <c r="BT303" s="67">
        <f t="shared" si="1541"/>
        <v>19.666666666666668</v>
      </c>
      <c r="BU303" s="67">
        <f t="shared" si="1541"/>
        <v>25.833333333333332</v>
      </c>
      <c r="BV303" s="67">
        <f t="shared" si="1541"/>
        <v>20</v>
      </c>
      <c r="BW303" s="67">
        <f t="shared" si="1541"/>
        <v>26.5</v>
      </c>
      <c r="BX303" s="67">
        <f t="shared" si="1541"/>
        <v>13.166666666666666</v>
      </c>
      <c r="BY303" s="67">
        <f t="shared" si="1541"/>
        <v>27</v>
      </c>
      <c r="BZ303" s="67">
        <f t="shared" si="1541"/>
        <v>34.166666666666664</v>
      </c>
      <c r="CA303" s="67">
        <f t="shared" si="1541"/>
        <v>30.166666666666668</v>
      </c>
      <c r="CB303" s="67">
        <f t="shared" si="1541"/>
        <v>37.833333333333336</v>
      </c>
      <c r="CC303" s="67">
        <f t="shared" si="1541"/>
        <v>31.5</v>
      </c>
      <c r="CD303" s="67">
        <f t="shared" si="1541"/>
        <v>30.5</v>
      </c>
      <c r="CE303" s="67">
        <f t="shared" si="1541"/>
        <v>19.5</v>
      </c>
      <c r="CF303" s="67">
        <f t="shared" si="1541"/>
        <v>47.666666666666664</v>
      </c>
      <c r="CG303" s="67">
        <f t="shared" si="1541"/>
        <v>19.666666666666668</v>
      </c>
      <c r="CH303" s="68">
        <f t="shared" si="1541"/>
        <v>28</v>
      </c>
      <c r="CI303" s="109" t="s">
        <v>126</v>
      </c>
      <c r="CJ303" s="72">
        <f>AVERAGE(CJ305,CJ307,CJ309)</f>
        <v>161</v>
      </c>
      <c r="CK303" s="73">
        <f t="shared" ref="CK303:CZ303" si="1542">AVERAGE(CK305,CK307,CK309)</f>
        <v>297.66666666666669</v>
      </c>
      <c r="CL303" s="73">
        <f t="shared" si="1542"/>
        <v>416</v>
      </c>
      <c r="CM303" s="73">
        <f t="shared" si="1542"/>
        <v>547.33333333333337</v>
      </c>
      <c r="CN303" s="73">
        <f t="shared" si="1542"/>
        <v>696.66666666666663</v>
      </c>
      <c r="CO303" s="73">
        <f t="shared" si="1542"/>
        <v>857.66666666666663</v>
      </c>
      <c r="CP303" s="73">
        <f t="shared" si="1542"/>
        <v>991.66666666666663</v>
      </c>
      <c r="CQ303" s="73">
        <f t="shared" si="1542"/>
        <v>1160</v>
      </c>
      <c r="CR303" s="73">
        <f t="shared" si="1542"/>
        <v>1350.6666666666667</v>
      </c>
      <c r="CS303" s="73">
        <f t="shared" si="1542"/>
        <v>1526</v>
      </c>
      <c r="CT303" s="73">
        <f t="shared" si="1542"/>
        <v>1728</v>
      </c>
      <c r="CU303" s="73">
        <f t="shared" si="1542"/>
        <v>1890</v>
      </c>
      <c r="CV303" s="73">
        <f t="shared" si="1542"/>
        <v>2081.6666666666665</v>
      </c>
      <c r="CW303" s="73">
        <f t="shared" si="1542"/>
        <v>2204.6666666666665</v>
      </c>
      <c r="CX303" s="73">
        <f t="shared" si="1542"/>
        <v>2485.3333333333335</v>
      </c>
      <c r="CY303" s="73">
        <f t="shared" si="1542"/>
        <v>2589.6666666666665</v>
      </c>
      <c r="CZ303" s="63">
        <f t="shared" si="1542"/>
        <v>2755</v>
      </c>
    </row>
    <row r="304" spans="4:111" ht="15.75" x14ac:dyDescent="0.5">
      <c r="D304" s="160"/>
      <c r="E304" s="81" t="s">
        <v>72</v>
      </c>
      <c r="F304" s="26">
        <f>SUM(F302/1)</f>
        <v>174</v>
      </c>
      <c r="G304" s="26">
        <f>SUM(G302/2)</f>
        <v>161.5</v>
      </c>
      <c r="H304" s="26">
        <f>SUM(H302/3)</f>
        <v>145.66666666666666</v>
      </c>
      <c r="I304" s="26">
        <f>SUM(I302/4)</f>
        <v>136.75</v>
      </c>
      <c r="J304" s="26">
        <f>SUM(J302/5)</f>
        <v>136.80000000000001</v>
      </c>
      <c r="K304" s="26">
        <f>SUM(K302/6)</f>
        <v>139</v>
      </c>
      <c r="L304" s="26">
        <f>SUM(L302/7)</f>
        <v>137</v>
      </c>
      <c r="M304" s="26">
        <f>SUM(M302/8)</f>
        <v>146.25</v>
      </c>
      <c r="N304" s="26">
        <f>SUM(N302/9)</f>
        <v>148.22222222222223</v>
      </c>
      <c r="O304" s="26">
        <f>SUM(O302/10)</f>
        <v>145.5</v>
      </c>
      <c r="P304" s="26">
        <f>SUM(P302/11)</f>
        <v>143.90909090909091</v>
      </c>
      <c r="Q304" s="26">
        <f>SUM(Q302/12)</f>
        <v>141.66666666666666</v>
      </c>
      <c r="R304" s="26">
        <f>SUM(R302/13)</f>
        <v>144.53846153846155</v>
      </c>
      <c r="S304" s="26">
        <f>SUM(S302/14)</f>
        <v>142.57142857142858</v>
      </c>
      <c r="T304" s="26">
        <f>SUM(T302/15)</f>
        <v>151.66666666666666</v>
      </c>
      <c r="U304" s="26">
        <f>SUM(U302/16)</f>
        <v>147</v>
      </c>
      <c r="V304" s="29">
        <f>SUM(V302/17)</f>
        <v>148.70588235294119</v>
      </c>
      <c r="AJ304" s="160"/>
      <c r="AK304" s="81" t="s">
        <v>72</v>
      </c>
      <c r="AL304" s="26">
        <f>SUM(AL302/1)</f>
        <v>178</v>
      </c>
      <c r="AM304" s="26">
        <f>SUM(AM302/2)</f>
        <v>168.5</v>
      </c>
      <c r="AN304" s="26">
        <f>SUM(AN302/3)</f>
        <v>153.33333333333334</v>
      </c>
      <c r="AO304" s="26">
        <f>SUM(AO302/4)</f>
        <v>147.25</v>
      </c>
      <c r="AP304" s="26">
        <f>SUM(AP302/5)</f>
        <v>156</v>
      </c>
      <c r="AQ304" s="26">
        <f>SUM(AQ302/6)</f>
        <v>159</v>
      </c>
      <c r="AR304" s="26">
        <f>SUM(AR302/7)</f>
        <v>164.57142857142858</v>
      </c>
      <c r="AS304" s="26">
        <f>SUM(AS302/8)</f>
        <v>160.5</v>
      </c>
      <c r="AT304" s="26">
        <f>SUM(AT302/9)</f>
        <v>165.22222222222223</v>
      </c>
      <c r="AU304" s="26">
        <f>SUM(AU302/10)</f>
        <v>171.1</v>
      </c>
      <c r="AV304" s="26">
        <f>SUM(AV302/11)</f>
        <v>178.36363636363637</v>
      </c>
      <c r="AW304" s="26">
        <f>SUM(AW302/12)</f>
        <v>178.5</v>
      </c>
      <c r="AX304" s="26">
        <f>SUM(AX302/13)</f>
        <v>181.15384615384616</v>
      </c>
      <c r="AY304" s="26">
        <f>SUM(AY302/14)</f>
        <v>177.85714285714286</v>
      </c>
      <c r="AZ304" s="26">
        <f>SUM(AZ302/15)</f>
        <v>184.46666666666667</v>
      </c>
      <c r="BA304" s="26">
        <f>SUM(BA302/16)</f>
        <v>180.3125</v>
      </c>
      <c r="BB304" s="29">
        <f>SUM(BB302/17)</f>
        <v>178.64705882352942</v>
      </c>
      <c r="BP304" s="160"/>
      <c r="BQ304" s="81" t="s">
        <v>72</v>
      </c>
      <c r="BR304" s="26">
        <f>SUM(BR302/1)</f>
        <v>131</v>
      </c>
      <c r="BS304" s="26">
        <f>SUM(BS302/2)</f>
        <v>116.5</v>
      </c>
      <c r="BT304" s="26">
        <f>SUM(BT302/3)</f>
        <v>117</v>
      </c>
      <c r="BU304" s="26">
        <f>SUM(BU302/4)</f>
        <v>126.5</v>
      </c>
      <c r="BV304" s="26">
        <f>SUM(BV302/5)</f>
        <v>125.2</v>
      </c>
      <c r="BW304" s="26">
        <f>SUM(BW302/6)</f>
        <v>130.83333333333334</v>
      </c>
      <c r="BX304" s="26">
        <f>SUM(BX302/7)</f>
        <v>123.42857142857143</v>
      </c>
      <c r="BY304" s="26">
        <f>SUM(BY302/8)</f>
        <v>128.25</v>
      </c>
      <c r="BZ304" s="26">
        <f>SUM(BZ302/9)</f>
        <v>136.77777777777777</v>
      </c>
      <c r="CA304" s="26">
        <f>SUM(CA302/10)</f>
        <v>141.19999999999999</v>
      </c>
      <c r="CB304" s="26">
        <f>SUM(CB302/11)</f>
        <v>149</v>
      </c>
      <c r="CC304" s="26">
        <f>SUM(CC302/12)</f>
        <v>152.33333333333334</v>
      </c>
      <c r="CD304" s="26">
        <f>SUM(CD302/13)</f>
        <v>154.69230769230768</v>
      </c>
      <c r="CE304" s="26">
        <f>SUM(CE302/14)</f>
        <v>152</v>
      </c>
      <c r="CF304" s="26">
        <f>SUM(CF302/15)</f>
        <v>160.93333333333334</v>
      </c>
      <c r="CG304" s="26">
        <f>SUM(CG302/16)</f>
        <v>158.25</v>
      </c>
      <c r="CH304" s="29">
        <f>SUM(CH302/17)</f>
        <v>158.8235294117647</v>
      </c>
      <c r="CI304" s="92" t="s">
        <v>57</v>
      </c>
      <c r="CJ304" s="110" t="s">
        <v>80</v>
      </c>
      <c r="CK304" s="76"/>
      <c r="CL304" s="76"/>
      <c r="CM304" s="76"/>
      <c r="CN304" s="76"/>
      <c r="CO304" s="76"/>
      <c r="CP304" s="76"/>
      <c r="CQ304" s="76"/>
      <c r="CR304" s="76"/>
      <c r="CS304" s="76"/>
      <c r="CT304" s="76"/>
      <c r="CU304" s="76"/>
      <c r="CV304" s="76"/>
      <c r="CW304" s="76"/>
      <c r="CX304" s="76"/>
      <c r="CY304" s="76"/>
      <c r="CZ304" s="29"/>
    </row>
    <row r="305" spans="4:111" ht="16.149999999999999" thickBot="1" x14ac:dyDescent="0.55000000000000004">
      <c r="D305" s="160"/>
      <c r="E305" s="82" t="s">
        <v>73</v>
      </c>
      <c r="F305" s="73">
        <f t="shared" ref="F305:V305" si="1543">SUM(F278,F281,F284,F287,F290, F296,F298)/5</f>
        <v>26.4</v>
      </c>
      <c r="G305" s="73">
        <f t="shared" si="1543"/>
        <v>15.4</v>
      </c>
      <c r="H305" s="73">
        <f t="shared" si="1543"/>
        <v>6.8</v>
      </c>
      <c r="I305" s="73">
        <f t="shared" si="1543"/>
        <v>13.6</v>
      </c>
      <c r="J305" s="73">
        <f t="shared" si="1543"/>
        <v>16.2</v>
      </c>
      <c r="K305" s="73">
        <f t="shared" si="1543"/>
        <v>16</v>
      </c>
      <c r="L305" s="73">
        <f t="shared" si="1543"/>
        <v>9</v>
      </c>
      <c r="M305" s="73">
        <f t="shared" si="1543"/>
        <v>33.4</v>
      </c>
      <c r="N305" s="73">
        <f t="shared" si="1543"/>
        <v>17.8</v>
      </c>
      <c r="O305" s="73">
        <f t="shared" si="1543"/>
        <v>9</v>
      </c>
      <c r="P305" s="73">
        <f t="shared" si="1543"/>
        <v>15</v>
      </c>
      <c r="Q305" s="73">
        <f t="shared" si="1543"/>
        <v>8.4</v>
      </c>
      <c r="R305" s="73">
        <f t="shared" si="1543"/>
        <v>21.8</v>
      </c>
      <c r="S305" s="73">
        <f t="shared" si="1543"/>
        <v>15.4</v>
      </c>
      <c r="T305" s="73">
        <f t="shared" si="1543"/>
        <v>33.799999999999997</v>
      </c>
      <c r="U305" s="73">
        <f t="shared" si="1543"/>
        <v>12.8</v>
      </c>
      <c r="V305" s="63">
        <f t="shared" si="1543"/>
        <v>21.6</v>
      </c>
      <c r="AJ305" s="160"/>
      <c r="AK305" s="82" t="s">
        <v>73</v>
      </c>
      <c r="AL305" s="73">
        <f t="shared" ref="AL305:BB305" si="1544">SUM(AL278,AL281,AL284,AL287,AL290, AL296,AL298)/5</f>
        <v>27.2</v>
      </c>
      <c r="AM305" s="73">
        <f t="shared" si="1544"/>
        <v>21.8</v>
      </c>
      <c r="AN305" s="73">
        <f t="shared" si="1544"/>
        <v>12.8</v>
      </c>
      <c r="AO305" s="73">
        <f t="shared" si="1544"/>
        <v>14.4</v>
      </c>
      <c r="AP305" s="73">
        <f t="shared" si="1544"/>
        <v>25</v>
      </c>
      <c r="AQ305" s="73">
        <f t="shared" si="1544"/>
        <v>26.6</v>
      </c>
      <c r="AR305" s="73">
        <f t="shared" si="1544"/>
        <v>28</v>
      </c>
      <c r="AS305" s="73">
        <f t="shared" si="1544"/>
        <v>17.600000000000001</v>
      </c>
      <c r="AT305" s="73">
        <f t="shared" si="1544"/>
        <v>25.6</v>
      </c>
      <c r="AU305" s="73">
        <f t="shared" si="1544"/>
        <v>29.6</v>
      </c>
      <c r="AV305" s="73">
        <f t="shared" si="1544"/>
        <v>39.6</v>
      </c>
      <c r="AW305" s="73">
        <f t="shared" si="1544"/>
        <v>21</v>
      </c>
      <c r="AX305" s="73">
        <f t="shared" si="1544"/>
        <v>28.6</v>
      </c>
      <c r="AY305" s="73">
        <f t="shared" si="1544"/>
        <v>19</v>
      </c>
      <c r="AZ305" s="73">
        <f t="shared" si="1544"/>
        <v>33.4</v>
      </c>
      <c r="BA305" s="73">
        <f t="shared" si="1544"/>
        <v>21</v>
      </c>
      <c r="BB305" s="63">
        <f t="shared" si="1544"/>
        <v>16.8</v>
      </c>
      <c r="BP305" s="160"/>
      <c r="BQ305" s="82" t="s">
        <v>73</v>
      </c>
      <c r="BR305" s="73">
        <f t="shared" ref="BR305:CH305" si="1545">SUM(BR278,BR281,BR284,BR287,BR290, BR296,BR298)/5</f>
        <v>16.399999999999999</v>
      </c>
      <c r="BS305" s="73">
        <f t="shared" si="1545"/>
        <v>14.2</v>
      </c>
      <c r="BT305" s="73">
        <f t="shared" si="1545"/>
        <v>21.6</v>
      </c>
      <c r="BU305" s="73">
        <f t="shared" si="1545"/>
        <v>18.600000000000001</v>
      </c>
      <c r="BV305" s="73">
        <f t="shared" si="1545"/>
        <v>21.8</v>
      </c>
      <c r="BW305" s="73">
        <f t="shared" si="1545"/>
        <v>27.4</v>
      </c>
      <c r="BX305" s="73">
        <f t="shared" si="1545"/>
        <v>11</v>
      </c>
      <c r="BY305" s="73">
        <f t="shared" si="1545"/>
        <v>27</v>
      </c>
      <c r="BZ305" s="73">
        <f t="shared" si="1545"/>
        <v>26</v>
      </c>
      <c r="CA305" s="73">
        <f t="shared" si="1545"/>
        <v>21</v>
      </c>
      <c r="CB305" s="73">
        <f t="shared" si="1545"/>
        <v>34.799999999999997</v>
      </c>
      <c r="CC305" s="73">
        <f t="shared" si="1545"/>
        <v>22.8</v>
      </c>
      <c r="CD305" s="73">
        <f t="shared" si="1545"/>
        <v>22.6</v>
      </c>
      <c r="CE305" s="73">
        <f t="shared" si="1545"/>
        <v>15.4</v>
      </c>
      <c r="CF305" s="73">
        <f t="shared" si="1545"/>
        <v>35.200000000000003</v>
      </c>
      <c r="CG305" s="73">
        <f t="shared" si="1545"/>
        <v>21</v>
      </c>
      <c r="CH305" s="63">
        <f t="shared" si="1545"/>
        <v>20</v>
      </c>
      <c r="CI305" s="94" t="str">
        <f>$D279</f>
        <v>Cameron Team 1</v>
      </c>
      <c r="CJ305" s="72">
        <f>F302</f>
        <v>174</v>
      </c>
      <c r="CK305" s="73">
        <f t="shared" ref="CK305" si="1546">G302</f>
        <v>323</v>
      </c>
      <c r="CL305" s="73">
        <f t="shared" ref="CL305" si="1547">H302</f>
        <v>437</v>
      </c>
      <c r="CM305" s="73">
        <f t="shared" ref="CM305" si="1548">I302</f>
        <v>547</v>
      </c>
      <c r="CN305" s="73">
        <f t="shared" ref="CN305" si="1549">J302</f>
        <v>684</v>
      </c>
      <c r="CO305" s="73">
        <f t="shared" ref="CO305" si="1550">K302</f>
        <v>834</v>
      </c>
      <c r="CP305" s="73">
        <f t="shared" ref="CP305" si="1551">L302</f>
        <v>959</v>
      </c>
      <c r="CQ305" s="73">
        <f t="shared" ref="CQ305" si="1552">M302</f>
        <v>1170</v>
      </c>
      <c r="CR305" s="73">
        <f t="shared" ref="CR305" si="1553">N302</f>
        <v>1334</v>
      </c>
      <c r="CS305" s="73">
        <f t="shared" ref="CS305" si="1554">O302</f>
        <v>1455</v>
      </c>
      <c r="CT305" s="73">
        <f t="shared" ref="CT305" si="1555">P302</f>
        <v>1583</v>
      </c>
      <c r="CU305" s="73">
        <f t="shared" ref="CU305" si="1556">Q302</f>
        <v>1700</v>
      </c>
      <c r="CV305" s="73">
        <f t="shared" ref="CV305" si="1557">R302</f>
        <v>1879</v>
      </c>
      <c r="CW305" s="73">
        <f t="shared" ref="CW305" si="1558">S302</f>
        <v>1996</v>
      </c>
      <c r="CX305" s="73">
        <f t="shared" ref="CX305" si="1559">T302</f>
        <v>2275</v>
      </c>
      <c r="CY305" s="73">
        <f t="shared" ref="CY305" si="1560">U302</f>
        <v>2352</v>
      </c>
      <c r="CZ305" s="63">
        <f t="shared" ref="CZ305" si="1561">V302</f>
        <v>2528</v>
      </c>
    </row>
    <row r="306" spans="4:111" ht="15.75" x14ac:dyDescent="0.5">
      <c r="D306" s="160"/>
      <c r="E306" s="74" t="s">
        <v>74</v>
      </c>
      <c r="F306" s="66">
        <f>SUM(F279,F282,F285,F288,F291,F294)</f>
        <v>93.800000000000011</v>
      </c>
      <c r="G306" s="67">
        <f t="shared" ref="G306:V306" si="1562">SUM(G279,G282,G285,G288,G291,G294)</f>
        <v>60.1</v>
      </c>
      <c r="H306" s="67">
        <f t="shared" si="1562"/>
        <v>60.7</v>
      </c>
      <c r="I306" s="67">
        <f t="shared" si="1562"/>
        <v>60.9</v>
      </c>
      <c r="J306" s="67">
        <f t="shared" si="1562"/>
        <v>97.2</v>
      </c>
      <c r="K306" s="67">
        <f t="shared" si="1562"/>
        <v>81.8</v>
      </c>
      <c r="L306" s="67">
        <f t="shared" si="1562"/>
        <v>97.100000000000009</v>
      </c>
      <c r="M306" s="67">
        <f t="shared" si="1562"/>
        <v>99.7</v>
      </c>
      <c r="N306" s="67">
        <f t="shared" si="1562"/>
        <v>99.7</v>
      </c>
      <c r="O306" s="67">
        <f t="shared" si="1562"/>
        <v>99.7</v>
      </c>
      <c r="P306" s="67">
        <f t="shared" si="1562"/>
        <v>99.7</v>
      </c>
      <c r="Q306" s="67">
        <f t="shared" si="1562"/>
        <v>99.9</v>
      </c>
      <c r="R306" s="67">
        <f t="shared" si="1562"/>
        <v>99.699999999999989</v>
      </c>
      <c r="S306" s="67">
        <f t="shared" si="1562"/>
        <v>99.6</v>
      </c>
      <c r="T306" s="67">
        <f t="shared" si="1562"/>
        <v>99.5</v>
      </c>
      <c r="U306" s="67">
        <f t="shared" si="1562"/>
        <v>99.4</v>
      </c>
      <c r="V306" s="68">
        <f t="shared" si="1562"/>
        <v>98.899999999999991</v>
      </c>
      <c r="AJ306" s="160"/>
      <c r="AK306" s="74" t="s">
        <v>74</v>
      </c>
      <c r="AL306" s="66">
        <f>SUM(AL279,AL282,AL285,AL288,AL291,AL294)</f>
        <v>97.199999999999989</v>
      </c>
      <c r="AM306" s="67">
        <f t="shared" ref="AM306:BB306" si="1563">SUM(AM279,AM282,AM285,AM288,AM291,AM294)</f>
        <v>48.1</v>
      </c>
      <c r="AN306" s="67">
        <f t="shared" si="1563"/>
        <v>48.7</v>
      </c>
      <c r="AO306" s="67">
        <f t="shared" si="1563"/>
        <v>48.7</v>
      </c>
      <c r="AP306" s="67">
        <f t="shared" si="1563"/>
        <v>98.8</v>
      </c>
      <c r="AQ306" s="67">
        <f t="shared" si="1563"/>
        <v>73.099999999999994</v>
      </c>
      <c r="AR306" s="67">
        <f t="shared" si="1563"/>
        <v>97.600000000000009</v>
      </c>
      <c r="AS306" s="67">
        <f t="shared" si="1563"/>
        <v>101.8</v>
      </c>
      <c r="AT306" s="67">
        <f t="shared" si="1563"/>
        <v>101.9</v>
      </c>
      <c r="AU306" s="67">
        <f t="shared" si="1563"/>
        <v>101.9</v>
      </c>
      <c r="AV306" s="67">
        <f t="shared" si="1563"/>
        <v>102</v>
      </c>
      <c r="AW306" s="67">
        <f t="shared" si="1563"/>
        <v>102.30000000000001</v>
      </c>
      <c r="AX306" s="67">
        <f t="shared" si="1563"/>
        <v>102.4</v>
      </c>
      <c r="AY306" s="67">
        <f t="shared" si="1563"/>
        <v>102.4</v>
      </c>
      <c r="AZ306" s="67">
        <f t="shared" si="1563"/>
        <v>102.4</v>
      </c>
      <c r="BA306" s="67">
        <f t="shared" si="1563"/>
        <v>101.30000000000001</v>
      </c>
      <c r="BB306" s="68">
        <f t="shared" si="1563"/>
        <v>101.5</v>
      </c>
      <c r="BP306" s="160"/>
      <c r="BQ306" s="74" t="s">
        <v>74</v>
      </c>
      <c r="BR306" s="66">
        <f>SUM(BR279,BR282,BR285,BR288,BR291,BR294)</f>
        <v>96.4</v>
      </c>
      <c r="BS306" s="67">
        <f t="shared" ref="BS306:CH306" si="1564">SUM(BS279,BS282,BS285,BS288,BS291,BS294)</f>
        <v>15.5</v>
      </c>
      <c r="BT306" s="67">
        <f t="shared" si="1564"/>
        <v>46.9</v>
      </c>
      <c r="BU306" s="67">
        <f t="shared" si="1564"/>
        <v>47</v>
      </c>
      <c r="BV306" s="67">
        <f t="shared" si="1564"/>
        <v>99.100000000000023</v>
      </c>
      <c r="BW306" s="67">
        <f t="shared" si="1564"/>
        <v>67.8</v>
      </c>
      <c r="BX306" s="67">
        <f t="shared" si="1564"/>
        <v>98.899999999999991</v>
      </c>
      <c r="BY306" s="67">
        <f t="shared" si="1564"/>
        <v>99.5</v>
      </c>
      <c r="BZ306" s="67">
        <f t="shared" si="1564"/>
        <v>100</v>
      </c>
      <c r="CA306" s="67">
        <f t="shared" si="1564"/>
        <v>100</v>
      </c>
      <c r="CB306" s="67">
        <f t="shared" si="1564"/>
        <v>100.49999999999999</v>
      </c>
      <c r="CC306" s="67">
        <f t="shared" si="1564"/>
        <v>100.79999999999998</v>
      </c>
      <c r="CD306" s="67">
        <f t="shared" si="1564"/>
        <v>100.79999999999998</v>
      </c>
      <c r="CE306" s="67">
        <f t="shared" si="1564"/>
        <v>101.19999999999999</v>
      </c>
      <c r="CF306" s="67">
        <f t="shared" si="1564"/>
        <v>101.29999999999998</v>
      </c>
      <c r="CG306" s="67">
        <f t="shared" si="1564"/>
        <v>101.29999999999998</v>
      </c>
      <c r="CH306" s="68">
        <f t="shared" si="1564"/>
        <v>100.89999999999999</v>
      </c>
      <c r="CI306" s="92" t="s">
        <v>57</v>
      </c>
      <c r="CJ306" s="107" t="s">
        <v>80</v>
      </c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8"/>
    </row>
    <row r="307" spans="4:111" ht="16.149999999999999" thickBot="1" x14ac:dyDescent="0.55000000000000004">
      <c r="D307" s="160"/>
      <c r="E307" s="82" t="s">
        <v>75</v>
      </c>
      <c r="F307" s="72">
        <f>F306</f>
        <v>93.800000000000011</v>
      </c>
      <c r="G307" s="73">
        <f>SUM(G306,F307)</f>
        <v>153.9</v>
      </c>
      <c r="H307" s="73">
        <f t="shared" ref="H307" si="1565">H306</f>
        <v>60.7</v>
      </c>
      <c r="I307" s="73">
        <f t="shared" ref="I307" si="1566">SUM(I306,H307)</f>
        <v>121.6</v>
      </c>
      <c r="J307" s="73">
        <f t="shared" ref="J307" si="1567">J306</f>
        <v>97.2</v>
      </c>
      <c r="K307" s="73">
        <f t="shared" ref="K307" si="1568">SUM(K306,J307)</f>
        <v>179</v>
      </c>
      <c r="L307" s="73">
        <f t="shared" ref="L307" si="1569">L306</f>
        <v>97.100000000000009</v>
      </c>
      <c r="M307" s="73">
        <f t="shared" ref="M307" si="1570">SUM(M306,L307)</f>
        <v>196.8</v>
      </c>
      <c r="N307" s="73">
        <f t="shared" ref="N307" si="1571">N306</f>
        <v>99.7</v>
      </c>
      <c r="O307" s="73">
        <f t="shared" ref="O307" si="1572">SUM(O306,N307)</f>
        <v>199.4</v>
      </c>
      <c r="P307" s="73">
        <f t="shared" ref="P307" si="1573">P306</f>
        <v>99.7</v>
      </c>
      <c r="Q307" s="73">
        <f t="shared" ref="Q307" si="1574">SUM(Q306,P307)</f>
        <v>199.60000000000002</v>
      </c>
      <c r="R307" s="73">
        <f t="shared" ref="R307" si="1575">R306</f>
        <v>99.699999999999989</v>
      </c>
      <c r="S307" s="73">
        <f t="shared" ref="S307" si="1576">SUM(S306,R307)</f>
        <v>199.29999999999998</v>
      </c>
      <c r="T307" s="73">
        <f t="shared" ref="T307" si="1577">T306</f>
        <v>99.5</v>
      </c>
      <c r="U307" s="73">
        <f t="shared" ref="U307" si="1578">SUM(U306,T307)</f>
        <v>198.9</v>
      </c>
      <c r="V307" s="63">
        <f t="shared" ref="V307" si="1579">V306</f>
        <v>98.899999999999991</v>
      </c>
      <c r="AJ307" s="160"/>
      <c r="AK307" s="82" t="s">
        <v>75</v>
      </c>
      <c r="AL307" s="72">
        <f>AL306</f>
        <v>97.199999999999989</v>
      </c>
      <c r="AM307" s="73">
        <f>SUM(AM306,AL307)</f>
        <v>145.29999999999998</v>
      </c>
      <c r="AN307" s="73">
        <f t="shared" ref="AN307" si="1580">AN306</f>
        <v>48.7</v>
      </c>
      <c r="AO307" s="73">
        <f t="shared" ref="AO307" si="1581">SUM(AO306,AN307)</f>
        <v>97.4</v>
      </c>
      <c r="AP307" s="73">
        <f t="shared" ref="AP307" si="1582">AP306</f>
        <v>98.8</v>
      </c>
      <c r="AQ307" s="73">
        <f t="shared" ref="AQ307" si="1583">SUM(AQ306,AP307)</f>
        <v>171.89999999999998</v>
      </c>
      <c r="AR307" s="73">
        <f t="shared" ref="AR307" si="1584">AR306</f>
        <v>97.600000000000009</v>
      </c>
      <c r="AS307" s="73">
        <f t="shared" ref="AS307" si="1585">SUM(AS306,AR307)</f>
        <v>199.4</v>
      </c>
      <c r="AT307" s="73">
        <f t="shared" ref="AT307" si="1586">AT306</f>
        <v>101.9</v>
      </c>
      <c r="AU307" s="73">
        <f t="shared" ref="AU307" si="1587">SUM(AU306,AT307)</f>
        <v>203.8</v>
      </c>
      <c r="AV307" s="73">
        <f t="shared" ref="AV307" si="1588">AV306</f>
        <v>102</v>
      </c>
      <c r="AW307" s="73">
        <f t="shared" ref="AW307" si="1589">SUM(AW306,AV307)</f>
        <v>204.3</v>
      </c>
      <c r="AX307" s="73">
        <f t="shared" ref="AX307" si="1590">AX306</f>
        <v>102.4</v>
      </c>
      <c r="AY307" s="73">
        <f t="shared" ref="AY307" si="1591">SUM(AY306,AX307)</f>
        <v>204.8</v>
      </c>
      <c r="AZ307" s="73">
        <f t="shared" ref="AZ307" si="1592">AZ306</f>
        <v>102.4</v>
      </c>
      <c r="BA307" s="73">
        <f t="shared" ref="BA307" si="1593">SUM(BA306,AZ307)</f>
        <v>203.70000000000002</v>
      </c>
      <c r="BB307" s="63">
        <f t="shared" ref="BB307" si="1594">BB306</f>
        <v>101.5</v>
      </c>
      <c r="BP307" s="160"/>
      <c r="BQ307" s="82" t="s">
        <v>75</v>
      </c>
      <c r="BR307" s="72">
        <f>BR306</f>
        <v>96.4</v>
      </c>
      <c r="BS307" s="73">
        <f>SUM(BS306,BR307)</f>
        <v>111.9</v>
      </c>
      <c r="BT307" s="73">
        <f t="shared" ref="BT307" si="1595">BT306</f>
        <v>46.9</v>
      </c>
      <c r="BU307" s="73">
        <f t="shared" ref="BU307" si="1596">SUM(BU306,BT307)</f>
        <v>93.9</v>
      </c>
      <c r="BV307" s="73">
        <f t="shared" ref="BV307" si="1597">BV306</f>
        <v>99.100000000000023</v>
      </c>
      <c r="BW307" s="73">
        <f t="shared" ref="BW307" si="1598">SUM(BW306,BV307)</f>
        <v>166.90000000000003</v>
      </c>
      <c r="BX307" s="73">
        <f t="shared" ref="BX307" si="1599">BX306</f>
        <v>98.899999999999991</v>
      </c>
      <c r="BY307" s="73">
        <f t="shared" ref="BY307" si="1600">SUM(BY306,BX307)</f>
        <v>198.39999999999998</v>
      </c>
      <c r="BZ307" s="73">
        <f t="shared" ref="BZ307" si="1601">BZ306</f>
        <v>100</v>
      </c>
      <c r="CA307" s="73">
        <f t="shared" ref="CA307" si="1602">SUM(CA306,BZ307)</f>
        <v>200</v>
      </c>
      <c r="CB307" s="73">
        <f t="shared" ref="CB307" si="1603">CB306</f>
        <v>100.49999999999999</v>
      </c>
      <c r="CC307" s="73">
        <f t="shared" ref="CC307" si="1604">SUM(CC306,CB307)</f>
        <v>201.29999999999995</v>
      </c>
      <c r="CD307" s="73">
        <f t="shared" ref="CD307" si="1605">CD306</f>
        <v>100.79999999999998</v>
      </c>
      <c r="CE307" s="73">
        <f t="shared" ref="CE307" si="1606">SUM(CE306,CD307)</f>
        <v>201.99999999999997</v>
      </c>
      <c r="CF307" s="73">
        <f t="shared" ref="CF307" si="1607">CF306</f>
        <v>101.29999999999998</v>
      </c>
      <c r="CG307" s="73">
        <f t="shared" ref="CG307" si="1608">SUM(CG306,CF307)</f>
        <v>202.59999999999997</v>
      </c>
      <c r="CH307" s="63">
        <f t="shared" ref="CH307" si="1609">CH306</f>
        <v>100.89999999999999</v>
      </c>
      <c r="CI307" s="94" t="str">
        <f>$AJ279</f>
        <v>Cameron Team 2</v>
      </c>
      <c r="CJ307" s="72">
        <f>AL302</f>
        <v>178</v>
      </c>
      <c r="CK307" s="73">
        <f t="shared" ref="CK307" si="1610">AM302</f>
        <v>337</v>
      </c>
      <c r="CL307" s="73">
        <f t="shared" ref="CL307" si="1611">AN302</f>
        <v>460</v>
      </c>
      <c r="CM307" s="73">
        <f t="shared" ref="CM307" si="1612">AO302</f>
        <v>589</v>
      </c>
      <c r="CN307" s="73">
        <f t="shared" ref="CN307" si="1613">AP302</f>
        <v>780</v>
      </c>
      <c r="CO307" s="73">
        <f t="shared" ref="CO307" si="1614">AQ302</f>
        <v>954</v>
      </c>
      <c r="CP307" s="73">
        <f t="shared" ref="CP307" si="1615">AR302</f>
        <v>1152</v>
      </c>
      <c r="CQ307" s="73">
        <f t="shared" ref="CQ307" si="1616">AS302</f>
        <v>1284</v>
      </c>
      <c r="CR307" s="73">
        <f t="shared" ref="CR307" si="1617">AT302</f>
        <v>1487</v>
      </c>
      <c r="CS307" s="73">
        <f t="shared" ref="CS307" si="1618">AU302</f>
        <v>1711</v>
      </c>
      <c r="CT307" s="73">
        <f t="shared" ref="CT307" si="1619">AV302</f>
        <v>1962</v>
      </c>
      <c r="CU307" s="73">
        <f t="shared" ref="CU307" si="1620">AW302</f>
        <v>2142</v>
      </c>
      <c r="CV307" s="73">
        <f t="shared" ref="CV307" si="1621">AX302</f>
        <v>2355</v>
      </c>
      <c r="CW307" s="73">
        <f t="shared" ref="CW307" si="1622">AY302</f>
        <v>2490</v>
      </c>
      <c r="CX307" s="73">
        <f t="shared" ref="CX307" si="1623">AZ302</f>
        <v>2767</v>
      </c>
      <c r="CY307" s="73">
        <f t="shared" ref="CY307" si="1624">BA302</f>
        <v>2885</v>
      </c>
      <c r="CZ307" s="63">
        <f t="shared" ref="CZ307" si="1625">BB302</f>
        <v>3037</v>
      </c>
    </row>
    <row r="308" spans="4:111" ht="15.75" x14ac:dyDescent="0.5">
      <c r="D308" s="160"/>
      <c r="E308" s="74" t="s">
        <v>76</v>
      </c>
      <c r="F308" s="66">
        <f>SUM(F306/6)</f>
        <v>15.633333333333335</v>
      </c>
      <c r="G308" s="67">
        <f t="shared" ref="G308:V308" si="1626">SUM(G306/6)</f>
        <v>10.016666666666667</v>
      </c>
      <c r="H308" s="67">
        <f t="shared" si="1626"/>
        <v>10.116666666666667</v>
      </c>
      <c r="I308" s="67">
        <f t="shared" si="1626"/>
        <v>10.15</v>
      </c>
      <c r="J308" s="67">
        <f t="shared" si="1626"/>
        <v>16.2</v>
      </c>
      <c r="K308" s="67">
        <f t="shared" si="1626"/>
        <v>13.633333333333333</v>
      </c>
      <c r="L308" s="67">
        <f t="shared" si="1626"/>
        <v>16.183333333333334</v>
      </c>
      <c r="M308" s="67">
        <f t="shared" si="1626"/>
        <v>16.616666666666667</v>
      </c>
      <c r="N308" s="67">
        <f t="shared" si="1626"/>
        <v>16.616666666666667</v>
      </c>
      <c r="O308" s="67">
        <f t="shared" si="1626"/>
        <v>16.616666666666667</v>
      </c>
      <c r="P308" s="67">
        <f t="shared" si="1626"/>
        <v>16.616666666666667</v>
      </c>
      <c r="Q308" s="67">
        <f t="shared" si="1626"/>
        <v>16.650000000000002</v>
      </c>
      <c r="R308" s="67">
        <f t="shared" si="1626"/>
        <v>16.616666666666664</v>
      </c>
      <c r="S308" s="67">
        <f t="shared" si="1626"/>
        <v>16.599999999999998</v>
      </c>
      <c r="T308" s="67">
        <f t="shared" si="1626"/>
        <v>16.583333333333332</v>
      </c>
      <c r="U308" s="67">
        <f t="shared" si="1626"/>
        <v>16.566666666666666</v>
      </c>
      <c r="V308" s="68">
        <f t="shared" si="1626"/>
        <v>16.483333333333331</v>
      </c>
      <c r="AJ308" s="160"/>
      <c r="AK308" s="74" t="s">
        <v>76</v>
      </c>
      <c r="AL308" s="66">
        <f>SUM(AL306/6)</f>
        <v>16.2</v>
      </c>
      <c r="AM308" s="67">
        <f t="shared" ref="AM308:BB308" si="1627">SUM(AM306/6)</f>
        <v>8.0166666666666675</v>
      </c>
      <c r="AN308" s="67">
        <f t="shared" si="1627"/>
        <v>8.1166666666666671</v>
      </c>
      <c r="AO308" s="67">
        <f t="shared" si="1627"/>
        <v>8.1166666666666671</v>
      </c>
      <c r="AP308" s="67">
        <f t="shared" si="1627"/>
        <v>16.466666666666665</v>
      </c>
      <c r="AQ308" s="67">
        <f t="shared" si="1627"/>
        <v>12.183333333333332</v>
      </c>
      <c r="AR308" s="67">
        <f t="shared" si="1627"/>
        <v>16.266666666666669</v>
      </c>
      <c r="AS308" s="67">
        <f t="shared" si="1627"/>
        <v>16.966666666666665</v>
      </c>
      <c r="AT308" s="67">
        <f t="shared" si="1627"/>
        <v>16.983333333333334</v>
      </c>
      <c r="AU308" s="67">
        <f t="shared" si="1627"/>
        <v>16.983333333333334</v>
      </c>
      <c r="AV308" s="67">
        <f t="shared" si="1627"/>
        <v>17</v>
      </c>
      <c r="AW308" s="67">
        <f t="shared" si="1627"/>
        <v>17.05</v>
      </c>
      <c r="AX308" s="67">
        <f t="shared" si="1627"/>
        <v>17.066666666666666</v>
      </c>
      <c r="AY308" s="67">
        <f t="shared" si="1627"/>
        <v>17.066666666666666</v>
      </c>
      <c r="AZ308" s="67">
        <f t="shared" si="1627"/>
        <v>17.066666666666666</v>
      </c>
      <c r="BA308" s="67">
        <f t="shared" si="1627"/>
        <v>16.883333333333336</v>
      </c>
      <c r="BB308" s="68">
        <f t="shared" si="1627"/>
        <v>16.916666666666668</v>
      </c>
      <c r="BP308" s="160"/>
      <c r="BQ308" s="74" t="s">
        <v>76</v>
      </c>
      <c r="BR308" s="66">
        <f>SUM(BR306/6)</f>
        <v>16.066666666666666</v>
      </c>
      <c r="BS308" s="67">
        <f t="shared" ref="BS308:CH308" si="1628">SUM(BS306/6)</f>
        <v>2.5833333333333335</v>
      </c>
      <c r="BT308" s="67">
        <f t="shared" si="1628"/>
        <v>7.8166666666666664</v>
      </c>
      <c r="BU308" s="67">
        <f t="shared" si="1628"/>
        <v>7.833333333333333</v>
      </c>
      <c r="BV308" s="67">
        <f t="shared" si="1628"/>
        <v>16.516666666666669</v>
      </c>
      <c r="BW308" s="67">
        <f t="shared" si="1628"/>
        <v>11.299999999999999</v>
      </c>
      <c r="BX308" s="67">
        <f t="shared" si="1628"/>
        <v>16.483333333333331</v>
      </c>
      <c r="BY308" s="67">
        <f t="shared" si="1628"/>
        <v>16.583333333333332</v>
      </c>
      <c r="BZ308" s="67">
        <f t="shared" si="1628"/>
        <v>16.666666666666668</v>
      </c>
      <c r="CA308" s="67">
        <f t="shared" si="1628"/>
        <v>16.666666666666668</v>
      </c>
      <c r="CB308" s="67">
        <f t="shared" si="1628"/>
        <v>16.749999999999996</v>
      </c>
      <c r="CC308" s="67">
        <f t="shared" si="1628"/>
        <v>16.799999999999997</v>
      </c>
      <c r="CD308" s="67">
        <f t="shared" si="1628"/>
        <v>16.799999999999997</v>
      </c>
      <c r="CE308" s="67">
        <f t="shared" si="1628"/>
        <v>16.866666666666664</v>
      </c>
      <c r="CF308" s="67">
        <f t="shared" si="1628"/>
        <v>16.883333333333329</v>
      </c>
      <c r="CG308" s="67">
        <f t="shared" si="1628"/>
        <v>16.883333333333329</v>
      </c>
      <c r="CH308" s="68">
        <f t="shared" si="1628"/>
        <v>16.816666666666666</v>
      </c>
      <c r="CI308" s="92" t="s">
        <v>57</v>
      </c>
      <c r="CJ308" s="107" t="s">
        <v>80</v>
      </c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8"/>
    </row>
    <row r="309" spans="4:111" ht="16.149999999999999" thickBot="1" x14ac:dyDescent="0.55000000000000004">
      <c r="D309" s="160"/>
      <c r="E309" s="81" t="s">
        <v>77</v>
      </c>
      <c r="F309" s="70">
        <f>SUM(F307/1)</f>
        <v>93.800000000000011</v>
      </c>
      <c r="G309" s="26">
        <f>SUM(G307/2)</f>
        <v>76.95</v>
      </c>
      <c r="H309" s="26">
        <f>SUM(H307/3)</f>
        <v>20.233333333333334</v>
      </c>
      <c r="I309" s="26">
        <f>SUM(I307/4)</f>
        <v>30.4</v>
      </c>
      <c r="J309" s="26">
        <f>SUM(J307/5)</f>
        <v>19.440000000000001</v>
      </c>
      <c r="K309" s="26">
        <f>SUM(K307/6)</f>
        <v>29.833333333333332</v>
      </c>
      <c r="L309" s="26">
        <f>SUM(L307/7)</f>
        <v>13.871428571428572</v>
      </c>
      <c r="M309" s="26">
        <f>SUM(M307/8)</f>
        <v>24.6</v>
      </c>
      <c r="N309" s="26">
        <f>SUM(N307/9)</f>
        <v>11.077777777777778</v>
      </c>
      <c r="O309" s="26">
        <f>SUM(O307/10)</f>
        <v>19.940000000000001</v>
      </c>
      <c r="P309" s="26">
        <f>SUM(P307/11)</f>
        <v>9.0636363636363644</v>
      </c>
      <c r="Q309" s="26">
        <f>SUM(Q307/12)</f>
        <v>16.633333333333336</v>
      </c>
      <c r="R309" s="26">
        <f>SUM(R307/13)</f>
        <v>7.6692307692307686</v>
      </c>
      <c r="S309" s="26">
        <f>SUM(S307/14)</f>
        <v>14.235714285714284</v>
      </c>
      <c r="T309" s="26">
        <f>SUM(T307/15)</f>
        <v>6.6333333333333337</v>
      </c>
      <c r="U309" s="26">
        <f>SUM(U307/16)</f>
        <v>12.43125</v>
      </c>
      <c r="V309" s="29">
        <f>SUM(V307/17)</f>
        <v>5.8176470588235292</v>
      </c>
      <c r="AJ309" s="160"/>
      <c r="AK309" s="81" t="s">
        <v>77</v>
      </c>
      <c r="AL309" s="70">
        <f>SUM(AL307/1)</f>
        <v>97.199999999999989</v>
      </c>
      <c r="AM309" s="26">
        <f>SUM(AM307/2)</f>
        <v>72.649999999999991</v>
      </c>
      <c r="AN309" s="26">
        <f>SUM(AN307/3)</f>
        <v>16.233333333333334</v>
      </c>
      <c r="AO309" s="26">
        <f>SUM(AO307/4)</f>
        <v>24.35</v>
      </c>
      <c r="AP309" s="26">
        <f>SUM(AP307/5)</f>
        <v>19.759999999999998</v>
      </c>
      <c r="AQ309" s="26">
        <f>SUM(AQ307/6)</f>
        <v>28.649999999999995</v>
      </c>
      <c r="AR309" s="26">
        <f>SUM(AR307/7)</f>
        <v>13.942857142857145</v>
      </c>
      <c r="AS309" s="26">
        <f>SUM(AS307/8)</f>
        <v>24.925000000000001</v>
      </c>
      <c r="AT309" s="26">
        <f>SUM(AT307/9)</f>
        <v>11.322222222222223</v>
      </c>
      <c r="AU309" s="26">
        <f>SUM(AU307/10)</f>
        <v>20.380000000000003</v>
      </c>
      <c r="AV309" s="26">
        <f>SUM(AV307/11)</f>
        <v>9.2727272727272734</v>
      </c>
      <c r="AW309" s="26">
        <f>SUM(AW307/12)</f>
        <v>17.025000000000002</v>
      </c>
      <c r="AX309" s="26">
        <f>SUM(AX307/13)</f>
        <v>7.8769230769230774</v>
      </c>
      <c r="AY309" s="26">
        <f>SUM(AY307/14)</f>
        <v>14.62857142857143</v>
      </c>
      <c r="AZ309" s="26">
        <f>SUM(AZ307/15)</f>
        <v>6.8266666666666671</v>
      </c>
      <c r="BA309" s="26">
        <f>SUM(BA307/16)</f>
        <v>12.731250000000001</v>
      </c>
      <c r="BB309" s="29">
        <f>SUM(BB307/17)</f>
        <v>5.9705882352941178</v>
      </c>
      <c r="BP309" s="160"/>
      <c r="BQ309" s="81" t="s">
        <v>77</v>
      </c>
      <c r="BR309" s="70">
        <f>SUM(BR307/1)</f>
        <v>96.4</v>
      </c>
      <c r="BS309" s="26">
        <f>SUM(BS307/2)</f>
        <v>55.95</v>
      </c>
      <c r="BT309" s="26">
        <f>SUM(BT307/3)</f>
        <v>15.633333333333333</v>
      </c>
      <c r="BU309" s="26">
        <f>SUM(BU307/4)</f>
        <v>23.475000000000001</v>
      </c>
      <c r="BV309" s="26">
        <f>SUM(BV307/5)</f>
        <v>19.820000000000004</v>
      </c>
      <c r="BW309" s="26">
        <f>SUM(BW307/6)</f>
        <v>27.816666666666674</v>
      </c>
      <c r="BX309" s="26">
        <f>SUM(BX307/7)</f>
        <v>14.128571428571428</v>
      </c>
      <c r="BY309" s="26">
        <f>SUM(BY307/8)</f>
        <v>24.799999999999997</v>
      </c>
      <c r="BZ309" s="26">
        <f>SUM(BZ307/9)</f>
        <v>11.111111111111111</v>
      </c>
      <c r="CA309" s="26">
        <f>SUM(CA307/10)</f>
        <v>20</v>
      </c>
      <c r="CB309" s="26">
        <f>SUM(CB307/11)</f>
        <v>9.1363636363636349</v>
      </c>
      <c r="CC309" s="26">
        <f>SUM(CC307/12)</f>
        <v>16.774999999999995</v>
      </c>
      <c r="CD309" s="26">
        <f>SUM(CD307/13)</f>
        <v>7.7538461538461529</v>
      </c>
      <c r="CE309" s="26">
        <f>SUM(CE307/14)</f>
        <v>14.428571428571427</v>
      </c>
      <c r="CF309" s="26">
        <f>SUM(CF307/15)</f>
        <v>6.7533333333333321</v>
      </c>
      <c r="CG309" s="26">
        <f>SUM(CG307/16)</f>
        <v>12.662499999999998</v>
      </c>
      <c r="CH309" s="29">
        <f>SUM(CH307/17)</f>
        <v>5.9352941176470582</v>
      </c>
      <c r="CI309" s="94" t="str">
        <f>$BP279</f>
        <v>Cameron Team 3</v>
      </c>
      <c r="CJ309" s="72">
        <f>BR302</f>
        <v>131</v>
      </c>
      <c r="CK309" s="73">
        <f t="shared" ref="CK309" si="1629">BS302</f>
        <v>233</v>
      </c>
      <c r="CL309" s="73">
        <f t="shared" ref="CL309" si="1630">BT302</f>
        <v>351</v>
      </c>
      <c r="CM309" s="73">
        <f t="shared" ref="CM309" si="1631">BU302</f>
        <v>506</v>
      </c>
      <c r="CN309" s="73">
        <f t="shared" ref="CN309" si="1632">BV302</f>
        <v>626</v>
      </c>
      <c r="CO309" s="73">
        <f t="shared" ref="CO309" si="1633">BW302</f>
        <v>785</v>
      </c>
      <c r="CP309" s="73">
        <f t="shared" ref="CP309" si="1634">BX302</f>
        <v>864</v>
      </c>
      <c r="CQ309" s="73">
        <f t="shared" ref="CQ309" si="1635">BY302</f>
        <v>1026</v>
      </c>
      <c r="CR309" s="73">
        <f t="shared" ref="CR309" si="1636">BZ302</f>
        <v>1231</v>
      </c>
      <c r="CS309" s="73">
        <f t="shared" ref="CS309" si="1637">CA302</f>
        <v>1412</v>
      </c>
      <c r="CT309" s="73">
        <f t="shared" ref="CT309" si="1638">CB302</f>
        <v>1639</v>
      </c>
      <c r="CU309" s="73">
        <f t="shared" ref="CU309" si="1639">CC302</f>
        <v>1828</v>
      </c>
      <c r="CV309" s="73">
        <f t="shared" ref="CV309" si="1640">CD302</f>
        <v>2011</v>
      </c>
      <c r="CW309" s="73">
        <f t="shared" ref="CW309" si="1641">CE302</f>
        <v>2128</v>
      </c>
      <c r="CX309" s="73">
        <f t="shared" ref="CX309" si="1642">CF302</f>
        <v>2414</v>
      </c>
      <c r="CY309" s="73">
        <f t="shared" ref="CY309" si="1643">CG302</f>
        <v>2532</v>
      </c>
      <c r="CZ309" s="63">
        <f t="shared" ref="CZ309" si="1644">CH302</f>
        <v>2700</v>
      </c>
    </row>
    <row r="310" spans="4:111" ht="16.149999999999999" thickBot="1" x14ac:dyDescent="0.55000000000000004">
      <c r="D310" s="161"/>
      <c r="E310" s="82" t="s">
        <v>78</v>
      </c>
      <c r="F310" s="72">
        <f>SUM(F279,F282,F285,F288,F291)/5</f>
        <v>13.280000000000001</v>
      </c>
      <c r="G310" s="73">
        <f t="shared" ref="G310:V310" si="1645">SUM(G279,G282,G285,G288,G291)/5</f>
        <v>5.58</v>
      </c>
      <c r="H310" s="73">
        <f t="shared" si="1645"/>
        <v>5.7</v>
      </c>
      <c r="I310" s="73">
        <f t="shared" si="1645"/>
        <v>5.7200000000000006</v>
      </c>
      <c r="J310" s="73">
        <f t="shared" si="1645"/>
        <v>12.98</v>
      </c>
      <c r="K310" s="73">
        <f t="shared" si="1645"/>
        <v>9.9</v>
      </c>
      <c r="L310" s="73">
        <f t="shared" si="1645"/>
        <v>12.960000000000003</v>
      </c>
      <c r="M310" s="73">
        <f t="shared" si="1645"/>
        <v>13.48</v>
      </c>
      <c r="N310" s="73">
        <f t="shared" si="1645"/>
        <v>13.48</v>
      </c>
      <c r="O310" s="73">
        <f t="shared" si="1645"/>
        <v>13.48</v>
      </c>
      <c r="P310" s="73">
        <f t="shared" si="1645"/>
        <v>13.48</v>
      </c>
      <c r="Q310" s="73">
        <f t="shared" si="1645"/>
        <v>13.5</v>
      </c>
      <c r="R310" s="73">
        <f t="shared" si="1645"/>
        <v>13.459999999999999</v>
      </c>
      <c r="S310" s="73">
        <f t="shared" si="1645"/>
        <v>13.440000000000001</v>
      </c>
      <c r="T310" s="73">
        <f t="shared" si="1645"/>
        <v>13.419999999999998</v>
      </c>
      <c r="U310" s="73">
        <f t="shared" si="1645"/>
        <v>13.4</v>
      </c>
      <c r="V310" s="63">
        <f t="shared" si="1645"/>
        <v>13.319999999999999</v>
      </c>
      <c r="AJ310" s="161"/>
      <c r="AK310" s="82" t="s">
        <v>78</v>
      </c>
      <c r="AL310" s="72">
        <f>SUM(AL279,AL282,AL285,AL288,AL291)/5</f>
        <v>13.959999999999999</v>
      </c>
      <c r="AM310" s="73">
        <f t="shared" ref="AM310:BB310" si="1646">SUM(AM279,AM282,AM285,AM288,AM291)/5</f>
        <v>9.620000000000001</v>
      </c>
      <c r="AN310" s="73">
        <f t="shared" si="1646"/>
        <v>9.74</v>
      </c>
      <c r="AO310" s="73">
        <f t="shared" si="1646"/>
        <v>9.74</v>
      </c>
      <c r="AP310" s="73">
        <f t="shared" si="1646"/>
        <v>14.919999999999998</v>
      </c>
      <c r="AQ310" s="73">
        <f t="shared" si="1646"/>
        <v>14.62</v>
      </c>
      <c r="AR310" s="73">
        <f t="shared" si="1646"/>
        <v>14.680000000000001</v>
      </c>
      <c r="AS310" s="73">
        <f t="shared" si="1646"/>
        <v>13.9</v>
      </c>
      <c r="AT310" s="73">
        <f t="shared" si="1646"/>
        <v>13.920000000000002</v>
      </c>
      <c r="AU310" s="73">
        <f t="shared" si="1646"/>
        <v>13.920000000000002</v>
      </c>
      <c r="AV310" s="73">
        <f t="shared" si="1646"/>
        <v>13.940000000000001</v>
      </c>
      <c r="AW310" s="73">
        <f t="shared" si="1646"/>
        <v>13.98</v>
      </c>
      <c r="AX310" s="73">
        <f t="shared" si="1646"/>
        <v>14</v>
      </c>
      <c r="AY310" s="73">
        <f t="shared" si="1646"/>
        <v>14</v>
      </c>
      <c r="AZ310" s="73">
        <f t="shared" si="1646"/>
        <v>14</v>
      </c>
      <c r="BA310" s="73">
        <f t="shared" si="1646"/>
        <v>13.780000000000001</v>
      </c>
      <c r="BB310" s="63">
        <f t="shared" si="1646"/>
        <v>13.84</v>
      </c>
      <c r="BP310" s="161"/>
      <c r="BQ310" s="82" t="s">
        <v>78</v>
      </c>
      <c r="BR310" s="72">
        <f>SUM(BR279,BR282,BR285,BR288,BR291)/5</f>
        <v>16.3</v>
      </c>
      <c r="BS310" s="73">
        <f t="shared" ref="BS310:CH310" si="1647">SUM(BS279,BS282,BS285,BS288,BS291)/5</f>
        <v>3.1</v>
      </c>
      <c r="BT310" s="73">
        <f t="shared" si="1647"/>
        <v>9.379999999999999</v>
      </c>
      <c r="BU310" s="73">
        <f t="shared" si="1647"/>
        <v>9.4</v>
      </c>
      <c r="BV310" s="73">
        <f t="shared" si="1647"/>
        <v>16.640000000000004</v>
      </c>
      <c r="BW310" s="73">
        <f t="shared" si="1647"/>
        <v>13.559999999999999</v>
      </c>
      <c r="BX310" s="73">
        <f t="shared" si="1647"/>
        <v>16.639999999999997</v>
      </c>
      <c r="BY310" s="73">
        <f t="shared" si="1647"/>
        <v>13.440000000000001</v>
      </c>
      <c r="BZ310" s="73">
        <f t="shared" si="1647"/>
        <v>13.540000000000001</v>
      </c>
      <c r="CA310" s="73">
        <f t="shared" si="1647"/>
        <v>13.540000000000001</v>
      </c>
      <c r="CB310" s="73">
        <f t="shared" si="1647"/>
        <v>13.639999999999997</v>
      </c>
      <c r="CC310" s="73">
        <f t="shared" si="1647"/>
        <v>13.679999999999998</v>
      </c>
      <c r="CD310" s="73">
        <f t="shared" si="1647"/>
        <v>13.679999999999998</v>
      </c>
      <c r="CE310" s="73">
        <f t="shared" si="1647"/>
        <v>13.76</v>
      </c>
      <c r="CF310" s="73">
        <f t="shared" si="1647"/>
        <v>13.779999999999998</v>
      </c>
      <c r="CG310" s="73">
        <f t="shared" si="1647"/>
        <v>13.779999999999998</v>
      </c>
      <c r="CH310" s="63">
        <f t="shared" si="1647"/>
        <v>13.719999999999999</v>
      </c>
    </row>
    <row r="311" spans="4:111" ht="14.65" thickBot="1" x14ac:dyDescent="0.5"/>
    <row r="312" spans="4:111" ht="16.149999999999999" thickBot="1" x14ac:dyDescent="0.55000000000000004">
      <c r="D312" s="162" t="s">
        <v>53</v>
      </c>
      <c r="E312" s="86" t="s">
        <v>54</v>
      </c>
      <c r="F312" s="86" t="str">
        <f>$D$2</f>
        <v>Austria</v>
      </c>
      <c r="G312" s="87" t="str">
        <f>$D$3</f>
        <v>Styria</v>
      </c>
      <c r="H312" s="87" t="str">
        <f>$D$4</f>
        <v>Hungary</v>
      </c>
      <c r="I312" s="87" t="str">
        <f>$D$5</f>
        <v>Great Britain</v>
      </c>
      <c r="J312" s="87" t="str">
        <f>$D$6</f>
        <v>70th Anniversary</v>
      </c>
      <c r="K312" s="87" t="str">
        <f>$D$7</f>
        <v>Spain</v>
      </c>
      <c r="L312" s="87" t="str">
        <f>$D$8</f>
        <v>Belgium</v>
      </c>
      <c r="M312" s="87" t="str">
        <f>$D$9</f>
        <v>Monza</v>
      </c>
      <c r="N312" s="87" t="str">
        <f>$D$10</f>
        <v>Tuscany</v>
      </c>
      <c r="O312" s="87" t="str">
        <f>$D$11</f>
        <v>Russia</v>
      </c>
      <c r="P312" s="87" t="str">
        <f>$D$12</f>
        <v>Eifel</v>
      </c>
      <c r="Q312" s="87" t="str">
        <f>$D$13</f>
        <v>Portugal</v>
      </c>
      <c r="R312" s="87" t="str">
        <f>$D$14</f>
        <v>Romagna</v>
      </c>
      <c r="S312" s="87" t="str">
        <f>$D$15</f>
        <v>Turkey</v>
      </c>
      <c r="T312" s="87" t="str">
        <f>$D$16</f>
        <v>Bahrain</v>
      </c>
      <c r="U312" s="87" t="str">
        <f>$D$17</f>
        <v>Sakhir</v>
      </c>
      <c r="V312" s="88" t="str">
        <f>$D$18</f>
        <v>Abu Dhabi</v>
      </c>
      <c r="W312" s="181" t="s">
        <v>81</v>
      </c>
      <c r="X312" s="182"/>
      <c r="Y312" s="182"/>
      <c r="Z312" s="183"/>
      <c r="AA312" s="1" t="s">
        <v>65</v>
      </c>
      <c r="AB312" s="1" t="s">
        <v>66</v>
      </c>
      <c r="AC312" s="181" t="s">
        <v>83</v>
      </c>
      <c r="AD312" s="182"/>
      <c r="AE312" s="182"/>
      <c r="AF312" s="184"/>
      <c r="AG312" s="1" t="s">
        <v>65</v>
      </c>
      <c r="AH312" s="1" t="s">
        <v>66</v>
      </c>
      <c r="AJ312" s="162" t="s">
        <v>53</v>
      </c>
      <c r="AK312" s="86" t="s">
        <v>54</v>
      </c>
      <c r="AL312" s="86" t="str">
        <f>$D$2</f>
        <v>Austria</v>
      </c>
      <c r="AM312" s="87" t="str">
        <f>$D$3</f>
        <v>Styria</v>
      </c>
      <c r="AN312" s="87" t="str">
        <f>$D$4</f>
        <v>Hungary</v>
      </c>
      <c r="AO312" s="87" t="str">
        <f>$D$5</f>
        <v>Great Britain</v>
      </c>
      <c r="AP312" s="87" t="str">
        <f>$D$6</f>
        <v>70th Anniversary</v>
      </c>
      <c r="AQ312" s="87" t="str">
        <f>$D$7</f>
        <v>Spain</v>
      </c>
      <c r="AR312" s="87" t="str">
        <f>$D$8</f>
        <v>Belgium</v>
      </c>
      <c r="AS312" s="87" t="str">
        <f>$D$9</f>
        <v>Monza</v>
      </c>
      <c r="AT312" s="87" t="str">
        <f>$D$10</f>
        <v>Tuscany</v>
      </c>
      <c r="AU312" s="87" t="str">
        <f>$D$11</f>
        <v>Russia</v>
      </c>
      <c r="AV312" s="87" t="str">
        <f>$D$12</f>
        <v>Eifel</v>
      </c>
      <c r="AW312" s="87" t="str">
        <f>$D$13</f>
        <v>Portugal</v>
      </c>
      <c r="AX312" s="87" t="str">
        <f>$D$14</f>
        <v>Romagna</v>
      </c>
      <c r="AY312" s="87" t="str">
        <f>$D$15</f>
        <v>Turkey</v>
      </c>
      <c r="AZ312" s="87" t="str">
        <f>$D$16</f>
        <v>Bahrain</v>
      </c>
      <c r="BA312" s="87" t="str">
        <f>$D$17</f>
        <v>Sakhir</v>
      </c>
      <c r="BB312" s="88" t="str">
        <f>$D$18</f>
        <v>Abu Dhabi</v>
      </c>
      <c r="BC312" s="181" t="s">
        <v>81</v>
      </c>
      <c r="BD312" s="182"/>
      <c r="BE312" s="182"/>
      <c r="BF312" s="183"/>
      <c r="BG312" s="1" t="s">
        <v>65</v>
      </c>
      <c r="BH312" s="1" t="s">
        <v>66</v>
      </c>
      <c r="BI312" s="181" t="s">
        <v>83</v>
      </c>
      <c r="BJ312" s="182"/>
      <c r="BK312" s="182"/>
      <c r="BL312" s="184"/>
      <c r="BM312" s="1" t="s">
        <v>65</v>
      </c>
      <c r="BN312" s="1" t="s">
        <v>66</v>
      </c>
      <c r="BP312" s="162" t="s">
        <v>53</v>
      </c>
      <c r="BQ312" s="86" t="s">
        <v>54</v>
      </c>
      <c r="BR312" s="86" t="str">
        <f>$D$2</f>
        <v>Austria</v>
      </c>
      <c r="BS312" s="87" t="str">
        <f>$D$3</f>
        <v>Styria</v>
      </c>
      <c r="BT312" s="87" t="str">
        <f>$D$4</f>
        <v>Hungary</v>
      </c>
      <c r="BU312" s="87" t="str">
        <f>$D$5</f>
        <v>Great Britain</v>
      </c>
      <c r="BV312" s="87" t="str">
        <f>$D$6</f>
        <v>70th Anniversary</v>
      </c>
      <c r="BW312" s="87" t="str">
        <f>$D$7</f>
        <v>Spain</v>
      </c>
      <c r="BX312" s="87" t="str">
        <f>$D$8</f>
        <v>Belgium</v>
      </c>
      <c r="BY312" s="87" t="str">
        <f>$D$9</f>
        <v>Monza</v>
      </c>
      <c r="BZ312" s="87" t="str">
        <f>$D$10</f>
        <v>Tuscany</v>
      </c>
      <c r="CA312" s="87" t="str">
        <f>$D$11</f>
        <v>Russia</v>
      </c>
      <c r="CB312" s="87" t="str">
        <f>$D$12</f>
        <v>Eifel</v>
      </c>
      <c r="CC312" s="87" t="str">
        <f>$D$13</f>
        <v>Portugal</v>
      </c>
      <c r="CD312" s="87" t="str">
        <f>$D$14</f>
        <v>Romagna</v>
      </c>
      <c r="CE312" s="87" t="str">
        <f>$D$15</f>
        <v>Turkey</v>
      </c>
      <c r="CF312" s="87" t="str">
        <f>$D$16</f>
        <v>Bahrain</v>
      </c>
      <c r="CG312" s="87" t="str">
        <f>$D$17</f>
        <v>Sakhir</v>
      </c>
      <c r="CH312" s="88" t="str">
        <f>$D$18</f>
        <v>Abu Dhabi</v>
      </c>
      <c r="CI312" s="181" t="s">
        <v>81</v>
      </c>
      <c r="CJ312" s="182"/>
      <c r="CK312" s="182"/>
      <c r="CL312" s="183"/>
      <c r="CM312" s="1" t="s">
        <v>65</v>
      </c>
      <c r="CN312" s="1" t="s">
        <v>66</v>
      </c>
      <c r="CO312" s="181" t="s">
        <v>83</v>
      </c>
      <c r="CP312" s="182"/>
      <c r="CQ312" s="182"/>
      <c r="CR312" s="184"/>
      <c r="CS312" s="1" t="s">
        <v>65</v>
      </c>
      <c r="CT312" s="1" t="s">
        <v>66</v>
      </c>
      <c r="CV312" s="181" t="s">
        <v>81</v>
      </c>
      <c r="CW312" s="182"/>
      <c r="CX312" s="182"/>
      <c r="CY312" s="183"/>
      <c r="CZ312" s="1" t="s">
        <v>65</v>
      </c>
      <c r="DA312" s="1" t="s">
        <v>66</v>
      </c>
      <c r="DB312" s="181" t="s">
        <v>83</v>
      </c>
      <c r="DC312" s="182"/>
      <c r="DD312" s="182"/>
      <c r="DE312" s="184"/>
      <c r="DF312" s="1" t="s">
        <v>65</v>
      </c>
      <c r="DG312" s="1" t="s">
        <v>66</v>
      </c>
    </row>
    <row r="313" spans="4:111" ht="16.149999999999999" thickBot="1" x14ac:dyDescent="0.55000000000000004">
      <c r="D313" s="163" t="s">
        <v>114</v>
      </c>
      <c r="E313" s="80" t="s">
        <v>56</v>
      </c>
      <c r="F313" s="66" t="s">
        <v>13</v>
      </c>
      <c r="G313" s="67" t="s">
        <v>13</v>
      </c>
      <c r="H313" s="67" t="s">
        <v>13</v>
      </c>
      <c r="I313" s="67" t="s">
        <v>13</v>
      </c>
      <c r="J313" s="67" t="s">
        <v>13</v>
      </c>
      <c r="K313" s="67" t="s">
        <v>13</v>
      </c>
      <c r="L313" s="67" t="s">
        <v>13</v>
      </c>
      <c r="M313" s="67" t="s">
        <v>13</v>
      </c>
      <c r="N313" s="67" t="s">
        <v>13</v>
      </c>
      <c r="O313" s="67" t="s">
        <v>13</v>
      </c>
      <c r="P313" s="67" t="s">
        <v>13</v>
      </c>
      <c r="Q313" s="67" t="s">
        <v>13</v>
      </c>
      <c r="R313" s="67" t="s">
        <v>13</v>
      </c>
      <c r="S313" s="67" t="s">
        <v>13</v>
      </c>
      <c r="T313" s="67" t="s">
        <v>13</v>
      </c>
      <c r="U313" s="67" t="s">
        <v>13</v>
      </c>
      <c r="V313" s="67" t="s">
        <v>13</v>
      </c>
      <c r="W313" s="25" t="str">
        <f>$A$2</f>
        <v>Mercedes</v>
      </c>
      <c r="X313" s="66">
        <f>COUNTIF(F313:V330, W313)</f>
        <v>0</v>
      </c>
      <c r="Y313" s="98" t="str">
        <f>$B$2</f>
        <v>Hamilton</v>
      </c>
      <c r="Z313" s="66">
        <f>COUNTIF(F313:V330, Y313)</f>
        <v>0</v>
      </c>
      <c r="AA313" s="66">
        <f>COUNTIF(F331:V332,Y313)</f>
        <v>0</v>
      </c>
      <c r="AB313" s="99">
        <f>COUNTIF(F333:V334,Y313)</f>
        <v>0</v>
      </c>
      <c r="AC313" s="25" t="str">
        <f>$A$2</f>
        <v>Mercedes</v>
      </c>
      <c r="AD313" s="66">
        <f>SUM((X313/X335)*100)</f>
        <v>0</v>
      </c>
      <c r="AE313" s="98" t="str">
        <f>$B$2</f>
        <v>Hamilton</v>
      </c>
      <c r="AF313" s="99">
        <f>SUM((Z313/Z335)*100)</f>
        <v>0</v>
      </c>
      <c r="AG313" s="99">
        <f>SUM((AA313/AA335)*100)</f>
        <v>0</v>
      </c>
      <c r="AH313" s="99" t="e">
        <f>SUM((AB313/AB335)*100)</f>
        <v>#DIV/0!</v>
      </c>
      <c r="AJ313" s="163" t="s">
        <v>114</v>
      </c>
      <c r="AK313" s="80" t="s">
        <v>56</v>
      </c>
      <c r="AL313" s="66" t="s">
        <v>10</v>
      </c>
      <c r="AM313" s="67" t="s">
        <v>10</v>
      </c>
      <c r="AN313" s="67" t="s">
        <v>10</v>
      </c>
      <c r="AO313" s="67" t="s">
        <v>10</v>
      </c>
      <c r="AP313" s="67" t="s">
        <v>10</v>
      </c>
      <c r="AQ313" s="67" t="s">
        <v>10</v>
      </c>
      <c r="AR313" s="67" t="s">
        <v>10</v>
      </c>
      <c r="AS313" s="67" t="s">
        <v>10</v>
      </c>
      <c r="AT313" s="67" t="s">
        <v>10</v>
      </c>
      <c r="AU313" s="67" t="s">
        <v>10</v>
      </c>
      <c r="AV313" s="67" t="s">
        <v>10</v>
      </c>
      <c r="AW313" s="67" t="s">
        <v>10</v>
      </c>
      <c r="AX313" s="67" t="s">
        <v>10</v>
      </c>
      <c r="AY313" s="67" t="s">
        <v>10</v>
      </c>
      <c r="AZ313" s="67" t="s">
        <v>10</v>
      </c>
      <c r="BA313" s="67" t="s">
        <v>10</v>
      </c>
      <c r="BB313" s="67" t="s">
        <v>10</v>
      </c>
      <c r="BC313" s="25" t="str">
        <f>$A$2</f>
        <v>Mercedes</v>
      </c>
      <c r="BD313" s="66">
        <f>COUNTIF(AL313:BB330, BC313)</f>
        <v>0</v>
      </c>
      <c r="BE313" s="98" t="str">
        <f>$B$2</f>
        <v>Hamilton</v>
      </c>
      <c r="BF313" s="66">
        <f>COUNTIF(AL313:BB330, BE313)</f>
        <v>17</v>
      </c>
      <c r="BG313" s="66">
        <f>COUNTIF(AL331:BB332,BE313)</f>
        <v>0</v>
      </c>
      <c r="BH313" s="99">
        <f>COUNTIF(AL333:BB334,BE313)</f>
        <v>0</v>
      </c>
      <c r="BI313" s="25" t="str">
        <f>$A$2</f>
        <v>Mercedes</v>
      </c>
      <c r="BJ313" s="66">
        <f>SUM((BD313/BD335)*100)</f>
        <v>0</v>
      </c>
      <c r="BK313" s="98" t="str">
        <f>$B$2</f>
        <v>Hamilton</v>
      </c>
      <c r="BL313" s="99">
        <f>SUM((BF313/BF335)*100)</f>
        <v>20</v>
      </c>
      <c r="BM313" s="99">
        <f>SUM((BG313/BG335)*100)</f>
        <v>0</v>
      </c>
      <c r="BN313" s="99" t="e">
        <f>SUM((BH313/BH335)*100)</f>
        <v>#DIV/0!</v>
      </c>
      <c r="BP313" s="163" t="s">
        <v>114</v>
      </c>
      <c r="BQ313" s="80" t="s">
        <v>56</v>
      </c>
      <c r="BR313" s="66" t="s">
        <v>8</v>
      </c>
      <c r="BS313" s="67" t="s">
        <v>8</v>
      </c>
      <c r="BT313" s="67" t="s">
        <v>8</v>
      </c>
      <c r="BU313" s="67" t="s">
        <v>8</v>
      </c>
      <c r="BV313" s="67" t="s">
        <v>8</v>
      </c>
      <c r="BW313" s="67" t="s">
        <v>8</v>
      </c>
      <c r="BX313" s="67" t="s">
        <v>8</v>
      </c>
      <c r="BY313" s="67" t="s">
        <v>8</v>
      </c>
      <c r="BZ313" s="67" t="s">
        <v>8</v>
      </c>
      <c r="CA313" s="67" t="s">
        <v>8</v>
      </c>
      <c r="CB313" s="67" t="s">
        <v>8</v>
      </c>
      <c r="CC313" s="67" t="s">
        <v>8</v>
      </c>
      <c r="CD313" s="67" t="s">
        <v>8</v>
      </c>
      <c r="CE313" s="67" t="s">
        <v>8</v>
      </c>
      <c r="CF313" s="67" t="s">
        <v>8</v>
      </c>
      <c r="CG313" s="67" t="s">
        <v>8</v>
      </c>
      <c r="CH313" s="67" t="s">
        <v>8</v>
      </c>
      <c r="CI313" s="25" t="str">
        <f>$A$2</f>
        <v>Mercedes</v>
      </c>
      <c r="CJ313" s="66">
        <f>COUNTIF(BR313:CH330, CI313)</f>
        <v>0</v>
      </c>
      <c r="CK313" s="98" t="str">
        <f>$B$2</f>
        <v>Hamilton</v>
      </c>
      <c r="CL313" s="66">
        <f>COUNTIF(BR313:CH330, CK313)</f>
        <v>0</v>
      </c>
      <c r="CM313" s="66">
        <f>COUNTIF(BR331:CH332,CK313)</f>
        <v>0</v>
      </c>
      <c r="CN313" s="99">
        <f>COUNTIF(BR333:CH334,CK313)</f>
        <v>0</v>
      </c>
      <c r="CO313" s="25" t="str">
        <f>$A$2</f>
        <v>Mercedes</v>
      </c>
      <c r="CP313" s="66">
        <f>SUM((CJ313/CJ335)*100)</f>
        <v>0</v>
      </c>
      <c r="CQ313" s="98" t="str">
        <f>$B$2</f>
        <v>Hamilton</v>
      </c>
      <c r="CR313" s="99">
        <f>SUM((CL313/CL335)*100)</f>
        <v>0</v>
      </c>
      <c r="CS313" s="99">
        <f>SUM((CM313/CM335)*100)</f>
        <v>0</v>
      </c>
      <c r="CT313" s="99" t="e">
        <f>SUM((CN313/CN335)*100)</f>
        <v>#DIV/0!</v>
      </c>
      <c r="CV313" s="25" t="str">
        <f>$A$2</f>
        <v>Mercedes</v>
      </c>
      <c r="CW313" s="99">
        <f>SUM(X313,BD313,CJ313)</f>
        <v>0</v>
      </c>
      <c r="CX313" s="98" t="str">
        <f>$B$2</f>
        <v>Hamilton</v>
      </c>
      <c r="CY313" s="99">
        <f t="shared" ref="CY313:CY332" si="1648">SUM(Z313,BF313,CL313)</f>
        <v>17</v>
      </c>
      <c r="CZ313" s="99">
        <f t="shared" ref="CZ313:CZ332" si="1649">SUM(AA313,BG313,CM313)</f>
        <v>0</v>
      </c>
      <c r="DA313" s="99">
        <f t="shared" ref="DA313:DA332" si="1650">SUM(AB313,BH313,CN313)</f>
        <v>0</v>
      </c>
      <c r="DB313" s="25" t="str">
        <f>$A$2</f>
        <v>Mercedes</v>
      </c>
      <c r="DC313" s="66">
        <f>SUM((CW313/CW335)*100)</f>
        <v>0</v>
      </c>
      <c r="DD313" s="98" t="str">
        <f>$B$2</f>
        <v>Hamilton</v>
      </c>
      <c r="DE313" s="99">
        <f>SUM((CY313/CY335)*100)</f>
        <v>6.666666666666667</v>
      </c>
      <c r="DF313" s="99">
        <f>SUM((CZ313/CZ335)*100)</f>
        <v>0</v>
      </c>
      <c r="DG313" s="99" t="e">
        <f>SUM((DA313/DA335)*100)</f>
        <v>#DIV/0!</v>
      </c>
    </row>
    <row r="314" spans="4:111" ht="16.149999999999999" thickBot="1" x14ac:dyDescent="0.55000000000000004">
      <c r="D314" s="162" t="s">
        <v>57</v>
      </c>
      <c r="E314" s="75" t="s">
        <v>58</v>
      </c>
      <c r="F314" s="70">
        <f>SUM(VLOOKUP($D$2,$D$2:$BL$18,MATCH(F313,$D$1:$BL$1,0),FALSE))</f>
        <v>-2</v>
      </c>
      <c r="G314" s="76">
        <f>SUM(VLOOKUP($D$3,$D$2:$BL$18,MATCH(G313,$D$1:$BL$1,0),FALSE))</f>
        <v>31</v>
      </c>
      <c r="H314" s="76">
        <f>SUM(VLOOKUP($D$4,$D$2:$BL$18,MATCH(H313,$D$1:$BL$1,0),FALSE))</f>
        <v>41</v>
      </c>
      <c r="I314" s="76">
        <f>SUM(VLOOKUP($D$5,$D$2:$BL$18,MATCH(I313,$D$1:$BL$1,0),FALSE))</f>
        <v>42</v>
      </c>
      <c r="J314" s="76">
        <f>SUM(VLOOKUP($D$6,$D$2:$BL$18,MATCH(J313,$D$1:$BL$1,0),FALSE))</f>
        <v>52</v>
      </c>
      <c r="K314" s="76">
        <f>SUM(VLOOKUP($D$7,$D$2:$BL$18,MATCH(K313,$D$1:$BL$1,0),FALSE))</f>
        <v>47</v>
      </c>
      <c r="L314" s="76">
        <f>SUM(VLOOKUP($D$8,$D$2:$BL$18,MATCH(L313,$D$1:$BL$1,0),FALSE))</f>
        <v>32</v>
      </c>
      <c r="M314" s="76">
        <f>SUM(VLOOKUP($D$9,$D$2:$BL$18,MATCH(M313,$D$1:$BL$1,0),FALSE))</f>
        <v>-4</v>
      </c>
      <c r="N314" s="76">
        <f>SUM(VLOOKUP($D$10,$D$2:$BL$18,MATCH(N313,$D$1:$BL$1,0),FALSE))</f>
        <v>-2</v>
      </c>
      <c r="O314" s="76">
        <f>SUM(VLOOKUP($D$11,$D$2:$BL$18,MATCH(O313,$D$1:$BL$1,0),FALSE))</f>
        <v>41</v>
      </c>
      <c r="P314" s="76">
        <f>SUM(VLOOKUP($D$12,$D$2:$BL$18,MATCH(P313,$D$1:$BL$1,0),FALSE))</f>
        <v>42</v>
      </c>
      <c r="Q314" s="76">
        <f>SUM(VLOOKUP($D$13,$D$2:$BL$18,MATCH(Q313,$D$1:$BL$1,0),FALSE))</f>
        <v>32</v>
      </c>
      <c r="R314" s="76">
        <f>SUM(VLOOKUP($D$14,$D$2:$BL$18,MATCH(R313,$D$1:$BL$1,0),FALSE))</f>
        <v>-2</v>
      </c>
      <c r="S314" s="76">
        <f>SUM(VLOOKUP($D$15,$D$2:$BL$18,MATCH(S313,$D$1:$BL$1,0),FALSE))</f>
        <v>18</v>
      </c>
      <c r="T314" s="76">
        <f>SUM(VLOOKUP($D$16,$D$2:$BL$18,MATCH(T313,$D$1:$BL$1,0),FALSE))</f>
        <v>47</v>
      </c>
      <c r="U314" s="76">
        <f>SUM(VLOOKUP($D$17,$D$2:$BL$18,MATCH(U313,$D$1:$BL$1,0),FALSE))</f>
        <v>-2</v>
      </c>
      <c r="V314" s="29">
        <f>SUM(VLOOKUP($D$18,$D$2:$BL$18,MATCH(V313,$D$1:$BL$1,0),FALSE))</f>
        <v>44</v>
      </c>
      <c r="W314" s="30"/>
      <c r="X314" s="72"/>
      <c r="Y314" s="100" t="str">
        <f>$B$3</f>
        <v>Bottas</v>
      </c>
      <c r="Z314" s="72">
        <f>COUNTIF(F313:V330, Y314)</f>
        <v>0</v>
      </c>
      <c r="AA314" s="72">
        <f>COUNTIF(F331:V332,Y314)</f>
        <v>0</v>
      </c>
      <c r="AB314" s="30">
        <f>COUNTIF(F333:V334,Y314)</f>
        <v>0</v>
      </c>
      <c r="AC314" s="30"/>
      <c r="AD314" s="72"/>
      <c r="AE314" s="100" t="str">
        <f>$B$3</f>
        <v>Bottas</v>
      </c>
      <c r="AF314" s="30">
        <f>SUM((Z314/Z335)*100)</f>
        <v>0</v>
      </c>
      <c r="AG314" s="30">
        <f>SUM((AA314/AA335)*100)</f>
        <v>0</v>
      </c>
      <c r="AH314" s="30" t="e">
        <f>SUM((AB314/AB335)*100)</f>
        <v>#DIV/0!</v>
      </c>
      <c r="AJ314" s="162" t="s">
        <v>57</v>
      </c>
      <c r="AK314" s="75" t="s">
        <v>58</v>
      </c>
      <c r="AL314" s="70">
        <f>SUM(VLOOKUP($D$2,$D$2:$BL$18,MATCH(AL313,$D$1:$BL$1,0),FALSE))</f>
        <v>41</v>
      </c>
      <c r="AM314" s="76">
        <f>SUM(VLOOKUP($D$3,$D$2:$BL$18,MATCH(AM313,$D$1:$BL$1,0),FALSE))</f>
        <v>-13</v>
      </c>
      <c r="AN314" s="76">
        <f>SUM(VLOOKUP($D$4,$D$2:$BL$18,MATCH(AN313,$D$1:$BL$1,0),FALSE))</f>
        <v>-1</v>
      </c>
      <c r="AO314" s="76">
        <f>SUM(VLOOKUP($D$5,$D$2:$BL$18,MATCH(AO313,$D$1:$BL$1,0),FALSE))</f>
        <v>33</v>
      </c>
      <c r="AP314" s="76">
        <f>SUM(VLOOKUP($D$6,$D$2:$BL$18,MATCH(AP313,$D$1:$BL$1,0),FALSE))</f>
        <v>32</v>
      </c>
      <c r="AQ314" s="76">
        <f>SUM(VLOOKUP($D$7,$D$2:$BL$18,MATCH(AQ313,$D$1:$BL$1,0),FALSE))</f>
        <v>-8</v>
      </c>
      <c r="AR314" s="76">
        <f>SUM(VLOOKUP($D$8,$D$2:$BL$18,MATCH(AR313,$D$1:$BL$1,0),FALSE))</f>
        <v>4</v>
      </c>
      <c r="AS314" s="76">
        <f>SUM(VLOOKUP($D$9,$D$2:$BL$18,MATCH(AS313,$D$1:$BL$1,0),FALSE))</f>
        <v>-11</v>
      </c>
      <c r="AT314" s="76">
        <f>SUM(VLOOKUP($D$10,$D$2:$BL$18,MATCH(AT313,$D$1:$BL$1,0),FALSE))</f>
        <v>13</v>
      </c>
      <c r="AU314" s="76">
        <f>SUM(VLOOKUP($D$11,$D$2:$BL$18,MATCH(AU313,$D$1:$BL$1,0),FALSE))</f>
        <v>24</v>
      </c>
      <c r="AV314" s="76">
        <f>SUM(VLOOKUP($D$12,$D$2:$BL$18,MATCH(AV313,$D$1:$BL$1,0),FALSE))</f>
        <v>16</v>
      </c>
      <c r="AW314" s="76">
        <f>SUM(VLOOKUP($D$13,$D$2:$BL$18,MATCH(AW313,$D$1:$BL$1,0),FALSE))</f>
        <v>28</v>
      </c>
      <c r="AX314" s="76">
        <f>SUM(VLOOKUP($D$14,$D$2:$BL$18,MATCH(AX313,$D$1:$BL$1,0),FALSE))</f>
        <v>37</v>
      </c>
      <c r="AY314" s="76">
        <f>SUM(VLOOKUP($D$15,$D$2:$BL$18,MATCH(AY313,$D$1:$BL$1,0),FALSE))</f>
        <v>25</v>
      </c>
      <c r="AZ314" s="76">
        <f>SUM(VLOOKUP($D$16,$D$2:$BL$18,MATCH(AZ313,$D$1:$BL$1,0),FALSE))</f>
        <v>11</v>
      </c>
      <c r="BA314" s="76">
        <f>SUM(VLOOKUP($D$17,$D$2:$BL$18,MATCH(BA313,$D$1:$BL$1,0),FALSE))</f>
        <v>-3</v>
      </c>
      <c r="BB314" s="29">
        <f>SUM(VLOOKUP($D$18,$D$2:$BL$18,MATCH(BB313,$D$1:$BL$1,0),FALSE))</f>
        <v>10</v>
      </c>
      <c r="BC314" s="30"/>
      <c r="BD314" s="72"/>
      <c r="BE314" s="100" t="str">
        <f>$B$3</f>
        <v>Bottas</v>
      </c>
      <c r="BF314" s="72">
        <f>COUNTIF(AL313:BB330, BE314)</f>
        <v>0</v>
      </c>
      <c r="BG314" s="72">
        <f>COUNTIF(AL331:BB332,BE314)</f>
        <v>0</v>
      </c>
      <c r="BH314" s="30">
        <f>COUNTIF(AL333:BB334,BE314)</f>
        <v>0</v>
      </c>
      <c r="BI314" s="30"/>
      <c r="BJ314" s="72"/>
      <c r="BK314" s="100" t="str">
        <f>$B$3</f>
        <v>Bottas</v>
      </c>
      <c r="BL314" s="30">
        <f>SUM((BF314/BF335)*100)</f>
        <v>0</v>
      </c>
      <c r="BM314" s="30">
        <f>SUM((BG314/BG335)*100)</f>
        <v>0</v>
      </c>
      <c r="BN314" s="30" t="e">
        <f>SUM((BH314/BH335)*100)</f>
        <v>#DIV/0!</v>
      </c>
      <c r="BP314" s="162" t="s">
        <v>57</v>
      </c>
      <c r="BQ314" s="75" t="s">
        <v>58</v>
      </c>
      <c r="BR314" s="70">
        <f>SUM(VLOOKUP($D$2,$D$2:$BL$18,MATCH(BR313,$D$1:$BL$1,0),FALSE))</f>
        <v>6</v>
      </c>
      <c r="BS314" s="76">
        <f>SUM(VLOOKUP($D$3,$D$2:$BL$18,MATCH(BS313,$D$1:$BL$1,0),FALSE))</f>
        <v>-9</v>
      </c>
      <c r="BT314" s="76">
        <f>SUM(VLOOKUP($D$4,$D$2:$BL$18,MATCH(BT313,$D$1:$BL$1,0),FALSE))</f>
        <v>21</v>
      </c>
      <c r="BU314" s="76">
        <f>SUM(VLOOKUP($D$5,$D$2:$BL$18,MATCH(BU313,$D$1:$BL$1,0),FALSE))</f>
        <v>6</v>
      </c>
      <c r="BV314" s="76">
        <f>SUM(VLOOKUP($D$6,$D$2:$BL$18,MATCH(BV313,$D$1:$BL$1,0),FALSE))</f>
        <v>2</v>
      </c>
      <c r="BW314" s="76">
        <f>SUM(VLOOKUP($D$7,$D$2:$BL$18,MATCH(BW313,$D$1:$BL$1,0),FALSE))</f>
        <v>20</v>
      </c>
      <c r="BX314" s="76">
        <f>SUM(VLOOKUP($D$8,$D$2:$BL$18,MATCH(BX313,$D$1:$BL$1,0),FALSE))</f>
        <v>8</v>
      </c>
      <c r="BY314" s="76">
        <f>SUM(VLOOKUP($D$9,$D$2:$BL$18,MATCH(BY313,$D$1:$BL$1,0),FALSE))</f>
        <v>-14</v>
      </c>
      <c r="BZ314" s="76">
        <f>SUM(VLOOKUP($D$10,$D$2:$BL$18,MATCH(BZ313,$D$1:$BL$1,0),FALSE))</f>
        <v>12</v>
      </c>
      <c r="CA314" s="76">
        <f>SUM(VLOOKUP($D$11,$D$2:$BL$18,MATCH(CA313,$D$1:$BL$1,0),FALSE))</f>
        <v>5</v>
      </c>
      <c r="CB314" s="76">
        <f>SUM(VLOOKUP($D$12,$D$2:$BL$18,MATCH(CB313,$D$1:$BL$1,0),FALSE))</f>
        <v>3</v>
      </c>
      <c r="CC314" s="76">
        <f>SUM(VLOOKUP($D$13,$D$2:$BL$18,MATCH(CC313,$D$1:$BL$1,0),FALSE))</f>
        <v>14</v>
      </c>
      <c r="CD314" s="76">
        <f>SUM(VLOOKUP($D$14,$D$2:$BL$18,MATCH(CD313,$D$1:$BL$1,0),FALSE))</f>
        <v>7</v>
      </c>
      <c r="CE314" s="76">
        <f>SUM(VLOOKUP($D$15,$D$2:$BL$18,MATCH(CE313,$D$1:$BL$1,0),FALSE))</f>
        <v>33</v>
      </c>
      <c r="CF314" s="76">
        <f>SUM(VLOOKUP($D$16,$D$2:$BL$18,MATCH(CF313,$D$1:$BL$1,0),FALSE))</f>
        <v>3</v>
      </c>
      <c r="CG314" s="76">
        <f>SUM(VLOOKUP($D$17,$D$2:$BL$18,MATCH(CG313,$D$1:$BL$1,0),FALSE))</f>
        <v>8</v>
      </c>
      <c r="CH314" s="29">
        <f>SUM(VLOOKUP($D$18,$D$2:$BL$18,MATCH(CH313,$D$1:$BL$1,0),FALSE))</f>
        <v>2</v>
      </c>
      <c r="CI314" s="30"/>
      <c r="CJ314" s="72"/>
      <c r="CK314" s="100" t="str">
        <f>$B$3</f>
        <v>Bottas</v>
      </c>
      <c r="CL314" s="72">
        <f>COUNTIF(BR313:CH330, CK314)</f>
        <v>0</v>
      </c>
      <c r="CM314" s="72">
        <f>COUNTIF(BR331:CH332,CK314)</f>
        <v>0</v>
      </c>
      <c r="CN314" s="30">
        <f>COUNTIF(BR333:CH334,CK314)</f>
        <v>0</v>
      </c>
      <c r="CO314" s="30"/>
      <c r="CP314" s="72"/>
      <c r="CQ314" s="100" t="str">
        <f>$B$3</f>
        <v>Bottas</v>
      </c>
      <c r="CR314" s="30">
        <f>SUM((CL314/CL335)*100)</f>
        <v>0</v>
      </c>
      <c r="CS314" s="30">
        <f>SUM((CM314/CM335)*100)</f>
        <v>0</v>
      </c>
      <c r="CT314" s="30" t="e">
        <f>SUM((CN314/CN335)*100)</f>
        <v>#DIV/0!</v>
      </c>
      <c r="CV314" s="30"/>
      <c r="CW314" s="30"/>
      <c r="CX314" s="100" t="str">
        <f>$B$3</f>
        <v>Bottas</v>
      </c>
      <c r="CY314" s="30">
        <f t="shared" si="1648"/>
        <v>0</v>
      </c>
      <c r="CZ314" s="30">
        <f t="shared" si="1649"/>
        <v>0</v>
      </c>
      <c r="DA314" s="30">
        <f t="shared" si="1650"/>
        <v>0</v>
      </c>
      <c r="DB314" s="30"/>
      <c r="DC314" s="72"/>
      <c r="DD314" s="100" t="str">
        <f>$B$3</f>
        <v>Bottas</v>
      </c>
      <c r="DE314" s="30">
        <f>SUM((CY314/CY335)*100)</f>
        <v>0</v>
      </c>
      <c r="DF314" s="30">
        <f>SUM((CZ314/CZ335)*100)</f>
        <v>0</v>
      </c>
      <c r="DG314" s="30" t="e">
        <f>SUM((DA314/DA335)*100)</f>
        <v>#DIV/0!</v>
      </c>
    </row>
    <row r="315" spans="4:111" ht="16.149999999999999" thickBot="1" x14ac:dyDescent="0.55000000000000004">
      <c r="D315" s="164" t="s">
        <v>115</v>
      </c>
      <c r="E315" s="91" t="s">
        <v>1</v>
      </c>
      <c r="F315" s="72">
        <f>SUM(VLOOKUP($D$2,$BM$2:$CQ$18,MATCH(F313,$BM$1:$CQ$1,0),FALSE))</f>
        <v>26.1</v>
      </c>
      <c r="G315" s="73">
        <f>SUM(VLOOKUP($D$3,$BM$2:$CQ$18,MATCH(G313,$BM$1:$CQ$1,0),FALSE))</f>
        <v>26.1</v>
      </c>
      <c r="H315" s="73">
        <f>SUM(VLOOKUP($D$4,$BM$2:$CQ$18,MATCH(H313,$BM$1:$CQ$1,0),FALSE))</f>
        <v>26.1</v>
      </c>
      <c r="I315" s="73">
        <f>SUM(VLOOKUP($D$5,$BM$2:$CQ$18,MATCH(I313,$BM$1:$CQ$1,0),FALSE))</f>
        <v>26</v>
      </c>
      <c r="J315" s="73">
        <f>SUM(VLOOKUP($D$6,$BM$2:$CQ$18,MATCH(J313,$BM$1:$CQ$1,0),FALSE))</f>
        <v>26</v>
      </c>
      <c r="K315" s="73">
        <f>SUM(VLOOKUP($D$7,$BM$2:$CQ$18,MATCH(K313,$BM$1:$CQ$1,0),FALSE))</f>
        <v>26</v>
      </c>
      <c r="L315" s="73">
        <f>SUM(VLOOKUP($D$8,$BM$2:$CQ$18,MATCH(L313,$BM$1:$CQ$1,0),FALSE))</f>
        <v>26.1</v>
      </c>
      <c r="M315" s="73">
        <f>SUM(VLOOKUP($D$9,$BM$2:$CQ$18,MATCH(M313,$BM$1:$CQ$1,0),FALSE))</f>
        <v>26.1</v>
      </c>
      <c r="N315" s="73">
        <f>SUM(VLOOKUP($D$10,$BM$2:$CQ$18,MATCH(N313,$BM$1:$CQ$1,0),FALSE))</f>
        <v>26.1</v>
      </c>
      <c r="O315" s="73">
        <f>SUM(VLOOKUP($D$11,$BM$2:$CQ$18,MATCH(O313,$BM$1:$CQ$1,0),FALSE))</f>
        <v>26.1</v>
      </c>
      <c r="P315" s="73">
        <f>SUM(VLOOKUP($D$12,$BM$2:$CQ$18,MATCH(P313,$BM$1:$CQ$1,0),FALSE))</f>
        <v>26.1</v>
      </c>
      <c r="Q315" s="73">
        <f>SUM(VLOOKUP($D$13,$BM$2:$CQ$18,MATCH(Q313,$BM$1:$CQ$1,0),FALSE))</f>
        <v>26.1</v>
      </c>
      <c r="R315" s="73">
        <f>SUM(VLOOKUP($D$14,$BM$2:$CQ$18,MATCH(R313,$BM$1:$CQ$1,0),FALSE))</f>
        <v>26.1</v>
      </c>
      <c r="S315" s="73">
        <f>SUM(VLOOKUP($D$15,$BM$2:$CQ$18,MATCH(S313,$BM$1:$CQ$1,0),FALSE))</f>
        <v>26.1</v>
      </c>
      <c r="T315" s="73">
        <f>SUM(VLOOKUP($D$16,$BM$2:$CQ$18,MATCH(T313,$BM$1:$CQ$1,0),FALSE))</f>
        <v>26.1</v>
      </c>
      <c r="U315" s="73">
        <f>SUM(VLOOKUP($D$17,$BM$2:$CQ$18,MATCH(U313,$BM$1:$CQ$1,0),FALSE))</f>
        <v>26.2</v>
      </c>
      <c r="V315" s="63">
        <f>SUM(VLOOKUP($D$18,$BM$2:$CQ$18,MATCH(V313,$BM$1:$CQ$1,0),FALSE))</f>
        <v>26.3</v>
      </c>
      <c r="W315" s="34" t="str">
        <f>$A$4</f>
        <v>Ferrari</v>
      </c>
      <c r="X315" s="66">
        <f>COUNTIF(F313:V330, W315)</f>
        <v>0</v>
      </c>
      <c r="Y315" s="34" t="str">
        <f>$B$4</f>
        <v>Vettel</v>
      </c>
      <c r="Z315" s="99">
        <f>COUNTIF(F313:V330, Y315)</f>
        <v>0</v>
      </c>
      <c r="AA315" s="99">
        <f>COUNTIF(F331:V332,Y315)</f>
        <v>0</v>
      </c>
      <c r="AB315" s="99">
        <f>COUNTIF(F333:V334,Y315)</f>
        <v>0</v>
      </c>
      <c r="AC315" s="34" t="str">
        <f>$A$4</f>
        <v>Ferrari</v>
      </c>
      <c r="AD315" s="66">
        <f>SUM((X315/X335)*100)</f>
        <v>0</v>
      </c>
      <c r="AE315" s="34" t="str">
        <f>$B$4</f>
        <v>Vettel</v>
      </c>
      <c r="AF315" s="99">
        <f>SUM((Z315/Z335)*100)</f>
        <v>0</v>
      </c>
      <c r="AG315" s="99">
        <f>SUM((AA315/AA335)*100)</f>
        <v>0</v>
      </c>
      <c r="AH315" s="99" t="e">
        <f>SUM((AB315/AB335)*100)</f>
        <v>#DIV/0!</v>
      </c>
      <c r="AJ315" s="164" t="s">
        <v>116</v>
      </c>
      <c r="AK315" s="91" t="s">
        <v>1</v>
      </c>
      <c r="AL315" s="72">
        <f>SUM(VLOOKUP($D$2,$BM$2:$CQ$18,MATCH(AL313,$BM$1:$CQ$1,0),FALSE))</f>
        <v>24.2</v>
      </c>
      <c r="AM315" s="73">
        <f>SUM(VLOOKUP($D$3,$BM$2:$CQ$18,MATCH(AM313,$BM$1:$CQ$1,0),FALSE))</f>
        <v>0</v>
      </c>
      <c r="AN315" s="73">
        <f>SUM(VLOOKUP($D$4,$BM$2:$CQ$18,MATCH(AN313,$BM$1:$CQ$1,0),FALSE))</f>
        <v>0</v>
      </c>
      <c r="AO315" s="73">
        <f>SUM(VLOOKUP($D$5,$BM$2:$CQ$18,MATCH(AO313,$BM$1:$CQ$1,0),FALSE))</f>
        <v>0</v>
      </c>
      <c r="AP315" s="73">
        <f>SUM(VLOOKUP($D$6,$BM$2:$CQ$18,MATCH(AP313,$BM$1:$CQ$1,0),FALSE))</f>
        <v>23.6</v>
      </c>
      <c r="AQ315" s="73">
        <f>SUM(VLOOKUP($D$7,$BM$2:$CQ$18,MATCH(AQ313,$BM$1:$CQ$1,0),FALSE))</f>
        <v>0</v>
      </c>
      <c r="AR315" s="73">
        <f>SUM(VLOOKUP($D$8,$BM$2:$CQ$18,MATCH(AR313,$BM$1:$CQ$1,0),FALSE))</f>
        <v>23.5</v>
      </c>
      <c r="AS315" s="73">
        <f>SUM(VLOOKUP($D$9,$BM$2:$CQ$18,MATCH(AS313,$BM$1:$CQ$1,0),FALSE))</f>
        <v>23.5</v>
      </c>
      <c r="AT315" s="73">
        <f>SUM(VLOOKUP($D$10,$BM$2:$CQ$18,MATCH(AT313,$BM$1:$CQ$1,0),FALSE))</f>
        <v>23.4</v>
      </c>
      <c r="AU315" s="73">
        <f>SUM(VLOOKUP($D$11,$BM$2:$CQ$18,MATCH(AU313,$BM$1:$CQ$1,0),FALSE))</f>
        <v>23.4</v>
      </c>
      <c r="AV315" s="73">
        <f>SUM(VLOOKUP($D$12,$BM$2:$CQ$18,MATCH(AV313,$BM$1:$CQ$1,0),FALSE))</f>
        <v>23.3</v>
      </c>
      <c r="AW315" s="73">
        <f>SUM(VLOOKUP($D$13,$BM$2:$CQ$18,MATCH(AW313,$BM$1:$CQ$1,0),FALSE))</f>
        <v>23.2</v>
      </c>
      <c r="AX315" s="73">
        <f>SUM(VLOOKUP($D$14,$BM$2:$CQ$18,MATCH(AX313,$BM$1:$CQ$1,0),FALSE))</f>
        <v>23.2</v>
      </c>
      <c r="AY315" s="73">
        <f>SUM(VLOOKUP($D$15,$BM$2:$CQ$18,MATCH(AY313,$BM$1:$CQ$1,0),FALSE))</f>
        <v>23.3</v>
      </c>
      <c r="AZ315" s="73">
        <f>SUM(VLOOKUP($D$16,$BM$2:$CQ$18,MATCH(AZ313,$BM$1:$CQ$1,0),FALSE))</f>
        <v>23.3</v>
      </c>
      <c r="BA315" s="73">
        <f>SUM(VLOOKUP($D$17,$BM$2:$CQ$18,MATCH(BA313,$BM$1:$CQ$1,0),FALSE))</f>
        <v>23.3</v>
      </c>
      <c r="BB315" s="63">
        <f>SUM(VLOOKUP($D$18,$BM$2:$CQ$18,MATCH(BB313,$BM$1:$CQ$1,0),FALSE))</f>
        <v>23.2</v>
      </c>
      <c r="BC315" s="34" t="str">
        <f>$A$4</f>
        <v>Ferrari</v>
      </c>
      <c r="BD315" s="66">
        <f>COUNTIF(AL313:BB330, BC315)</f>
        <v>0</v>
      </c>
      <c r="BE315" s="34" t="str">
        <f>$B$4</f>
        <v>Vettel</v>
      </c>
      <c r="BF315" s="99">
        <f>COUNTIF(AL313:BB330, BE315)</f>
        <v>0</v>
      </c>
      <c r="BG315" s="99">
        <f>COUNTIF(AL331:BB332,BE315)</f>
        <v>0</v>
      </c>
      <c r="BH315" s="99">
        <f>COUNTIF(AL333:BB334,BE315)</f>
        <v>0</v>
      </c>
      <c r="BI315" s="34" t="str">
        <f>$A$4</f>
        <v>Ferrari</v>
      </c>
      <c r="BJ315" s="66">
        <f>SUM((BD315/BD335)*100)</f>
        <v>0</v>
      </c>
      <c r="BK315" s="34" t="str">
        <f>$B$4</f>
        <v>Vettel</v>
      </c>
      <c r="BL315" s="99">
        <f>SUM((BF315/BF335)*100)</f>
        <v>0</v>
      </c>
      <c r="BM315" s="99">
        <f>SUM((BG315/BG335)*100)</f>
        <v>0</v>
      </c>
      <c r="BN315" s="99" t="e">
        <f>SUM((BH315/BH335)*100)</f>
        <v>#DIV/0!</v>
      </c>
      <c r="BP315" s="164" t="s">
        <v>117</v>
      </c>
      <c r="BQ315" s="91" t="s">
        <v>1</v>
      </c>
      <c r="BR315" s="72">
        <f>SUM(VLOOKUP($D$2,$BM$2:$CQ$18,MATCH(BR313,$BM$1:$CQ$1,0),FALSE))</f>
        <v>21.8</v>
      </c>
      <c r="BS315" s="73">
        <f>SUM(VLOOKUP($D$3,$BM$2:$CQ$18,MATCH(BS313,$BM$1:$CQ$1,0),FALSE))</f>
        <v>0</v>
      </c>
      <c r="BT315" s="73">
        <f>SUM(VLOOKUP($D$4,$BM$2:$CQ$18,MATCH(BT313,$BM$1:$CQ$1,0),FALSE))</f>
        <v>0</v>
      </c>
      <c r="BU315" s="73">
        <f>SUM(VLOOKUP($D$5,$BM$2:$CQ$18,MATCH(BU313,$BM$1:$CQ$1,0),FALSE))</f>
        <v>0</v>
      </c>
      <c r="BV315" s="73">
        <f>SUM(VLOOKUP($D$6,$BM$2:$CQ$18,MATCH(BV313,$BM$1:$CQ$1,0),FALSE))</f>
        <v>20.8</v>
      </c>
      <c r="BW315" s="73">
        <f>SUM(VLOOKUP($D$7,$BM$2:$CQ$18,MATCH(BW313,$BM$1:$CQ$1,0),FALSE))</f>
        <v>0</v>
      </c>
      <c r="BX315" s="73">
        <f>SUM(VLOOKUP($D$8,$BM$2:$CQ$18,MATCH(BX313,$BM$1:$CQ$1,0),FALSE))</f>
        <v>20.6</v>
      </c>
      <c r="BY315" s="73">
        <f>SUM(VLOOKUP($D$9,$BM$2:$CQ$18,MATCH(BY313,$BM$1:$CQ$1,0),FALSE))</f>
        <v>20.6</v>
      </c>
      <c r="BZ315" s="73">
        <f>SUM(VLOOKUP($D$10,$BM$2:$CQ$18,MATCH(BZ313,$BM$1:$CQ$1,0),FALSE))</f>
        <v>20.5</v>
      </c>
      <c r="CA315" s="73">
        <f>SUM(VLOOKUP($D$11,$BM$2:$CQ$18,MATCH(CA313,$BM$1:$CQ$1,0),FALSE))</f>
        <v>20.5</v>
      </c>
      <c r="CB315" s="73">
        <f>SUM(VLOOKUP($D$12,$BM$2:$CQ$18,MATCH(CB313,$BM$1:$CQ$1,0),FALSE))</f>
        <v>20.399999999999999</v>
      </c>
      <c r="CC315" s="73">
        <f>SUM(VLOOKUP($D$13,$BM$2:$CQ$18,MATCH(CC313,$BM$1:$CQ$1,0),FALSE))</f>
        <v>20.399999999999999</v>
      </c>
      <c r="CD315" s="73">
        <f>SUM(VLOOKUP($D$14,$BM$2:$CQ$18,MATCH(CD313,$BM$1:$CQ$1,0),FALSE))</f>
        <v>20.399999999999999</v>
      </c>
      <c r="CE315" s="73">
        <f>SUM(VLOOKUP($D$15,$BM$2:$CQ$18,MATCH(CE313,$BM$1:$CQ$1,0),FALSE))</f>
        <v>20.3</v>
      </c>
      <c r="CF315" s="73">
        <f>SUM(VLOOKUP($D$16,$BM$2:$CQ$18,MATCH(CF313,$BM$1:$CQ$1,0),FALSE))</f>
        <v>20.3</v>
      </c>
      <c r="CG315" s="73">
        <f>SUM(VLOOKUP($D$17,$BM$2:$CQ$18,MATCH(CG313,$BM$1:$CQ$1,0),FALSE))</f>
        <v>20.3</v>
      </c>
      <c r="CH315" s="63">
        <f>SUM(VLOOKUP($D$18,$BM$2:$CQ$18,MATCH(CH313,$BM$1:$CQ$1,0),FALSE))</f>
        <v>20.3</v>
      </c>
      <c r="CI315" s="34" t="str">
        <f>$A$4</f>
        <v>Ferrari</v>
      </c>
      <c r="CJ315" s="66">
        <f>COUNTIF(BR313:CH330, CI315)</f>
        <v>0</v>
      </c>
      <c r="CK315" s="34" t="str">
        <f>$B$4</f>
        <v>Vettel</v>
      </c>
      <c r="CL315" s="99">
        <f>COUNTIF(BR313:CH330, CK315)</f>
        <v>17</v>
      </c>
      <c r="CM315" s="99">
        <f>COUNTIF(BR331:CH332,CK315)</f>
        <v>0</v>
      </c>
      <c r="CN315" s="99">
        <f>COUNTIF(BR333:CH334,CK315)</f>
        <v>0</v>
      </c>
      <c r="CO315" s="34" t="str">
        <f>$A$4</f>
        <v>Ferrari</v>
      </c>
      <c r="CP315" s="66">
        <f>SUM((CJ315/CJ335)*100)</f>
        <v>0</v>
      </c>
      <c r="CQ315" s="34" t="str">
        <f>$B$4</f>
        <v>Vettel</v>
      </c>
      <c r="CR315" s="99">
        <f>SUM((CL315/CL335)*100)</f>
        <v>20</v>
      </c>
      <c r="CS315" s="99">
        <f>SUM((CM315/CM335)*100)</f>
        <v>0</v>
      </c>
      <c r="CT315" s="99" t="e">
        <f>SUM((CN315/CN335)*100)</f>
        <v>#DIV/0!</v>
      </c>
      <c r="CV315" s="34" t="str">
        <f>$A$4</f>
        <v>Ferrari</v>
      </c>
      <c r="CW315" s="99">
        <f>SUM(X315,BD315,CJ315)</f>
        <v>0</v>
      </c>
      <c r="CX315" s="34" t="str">
        <f>$B$4</f>
        <v>Vettel</v>
      </c>
      <c r="CY315" s="99">
        <f t="shared" si="1648"/>
        <v>17</v>
      </c>
      <c r="CZ315" s="99">
        <f t="shared" si="1649"/>
        <v>0</v>
      </c>
      <c r="DA315" s="99">
        <f t="shared" si="1650"/>
        <v>0</v>
      </c>
      <c r="DB315" s="34" t="str">
        <f>$A$4</f>
        <v>Ferrari</v>
      </c>
      <c r="DC315" s="66">
        <f>SUM((CW315/CW335)*100)</f>
        <v>0</v>
      </c>
      <c r="DD315" s="34" t="str">
        <f>$B$4</f>
        <v>Vettel</v>
      </c>
      <c r="DE315" s="99">
        <f>SUM((CY315/CY335)*100)</f>
        <v>6.666666666666667</v>
      </c>
      <c r="DF315" s="99">
        <f>SUM((CZ315/CZ335)*100)</f>
        <v>0</v>
      </c>
      <c r="DG315" s="99" t="e">
        <f>SUM((DA315/DA335)*100)</f>
        <v>#DIV/0!</v>
      </c>
    </row>
    <row r="316" spans="4:111" ht="16.149999999999999" thickBot="1" x14ac:dyDescent="0.55000000000000004">
      <c r="D316" s="165"/>
      <c r="E316" s="74" t="s">
        <v>60</v>
      </c>
      <c r="F316" s="66" t="s">
        <v>18</v>
      </c>
      <c r="G316" s="67" t="s">
        <v>18</v>
      </c>
      <c r="H316" s="67" t="s">
        <v>18</v>
      </c>
      <c r="I316" s="67" t="s">
        <v>18</v>
      </c>
      <c r="J316" s="67" t="s">
        <v>18</v>
      </c>
      <c r="K316" s="67" t="s">
        <v>18</v>
      </c>
      <c r="L316" s="67" t="s">
        <v>18</v>
      </c>
      <c r="M316" s="67" t="s">
        <v>18</v>
      </c>
      <c r="N316" s="67" t="s">
        <v>18</v>
      </c>
      <c r="O316" s="67" t="s">
        <v>18</v>
      </c>
      <c r="P316" s="67" t="s">
        <v>18</v>
      </c>
      <c r="Q316" s="67" t="s">
        <v>18</v>
      </c>
      <c r="R316" s="67" t="s">
        <v>18</v>
      </c>
      <c r="S316" s="67" t="s">
        <v>18</v>
      </c>
      <c r="T316" s="67" t="s">
        <v>18</v>
      </c>
      <c r="U316" s="67" t="s">
        <v>18</v>
      </c>
      <c r="V316" s="67" t="s">
        <v>18</v>
      </c>
      <c r="W316" s="30"/>
      <c r="X316" s="72"/>
      <c r="Y316" s="35" t="str">
        <f>$B$5</f>
        <v>Leclerc</v>
      </c>
      <c r="Z316" s="30">
        <f>COUNTIF(F313:V330, Y316)</f>
        <v>0</v>
      </c>
      <c r="AA316" s="30">
        <f>COUNTIF(F331:V332,Y316)</f>
        <v>0</v>
      </c>
      <c r="AB316" s="30">
        <f>COUNTIF(F333:$V334,Y316)</f>
        <v>0</v>
      </c>
      <c r="AC316" s="30"/>
      <c r="AD316" s="72"/>
      <c r="AE316" s="35" t="str">
        <f>$B$5</f>
        <v>Leclerc</v>
      </c>
      <c r="AF316" s="30">
        <f>SUM((Z316/Z335)*100)</f>
        <v>0</v>
      </c>
      <c r="AG316" s="30">
        <f>SUM((AA316/AA335)*100)</f>
        <v>0</v>
      </c>
      <c r="AH316" s="30" t="e">
        <f>SUM((AB316/AB335)*100)</f>
        <v>#DIV/0!</v>
      </c>
      <c r="AJ316" s="165"/>
      <c r="AK316" s="74" t="s">
        <v>60</v>
      </c>
      <c r="AL316" s="66" t="s">
        <v>23</v>
      </c>
      <c r="AM316" s="67" t="s">
        <v>23</v>
      </c>
      <c r="AN316" s="67" t="s">
        <v>23</v>
      </c>
      <c r="AO316" s="67" t="s">
        <v>23</v>
      </c>
      <c r="AP316" s="67" t="s">
        <v>23</v>
      </c>
      <c r="AQ316" s="67" t="s">
        <v>23</v>
      </c>
      <c r="AR316" s="67" t="s">
        <v>23</v>
      </c>
      <c r="AS316" s="67" t="s">
        <v>23</v>
      </c>
      <c r="AT316" s="67" t="s">
        <v>23</v>
      </c>
      <c r="AU316" s="67" t="s">
        <v>23</v>
      </c>
      <c r="AV316" s="67" t="s">
        <v>23</v>
      </c>
      <c r="AW316" s="67" t="s">
        <v>23</v>
      </c>
      <c r="AX316" s="67" t="s">
        <v>23</v>
      </c>
      <c r="AY316" s="67" t="s">
        <v>23</v>
      </c>
      <c r="AZ316" s="67" t="s">
        <v>23</v>
      </c>
      <c r="BA316" s="67" t="s">
        <v>23</v>
      </c>
      <c r="BB316" s="67" t="s">
        <v>23</v>
      </c>
      <c r="BC316" s="30"/>
      <c r="BD316" s="72"/>
      <c r="BE316" s="35" t="str">
        <f>$B$5</f>
        <v>Leclerc</v>
      </c>
      <c r="BF316" s="30">
        <f>COUNTIF(AL313:BB330, BE316)</f>
        <v>17</v>
      </c>
      <c r="BG316" s="30">
        <f>COUNTIF(AL331:BB332,BE316)</f>
        <v>0</v>
      </c>
      <c r="BH316" s="30">
        <f>COUNTIF($V333:AL334,BE316)</f>
        <v>0</v>
      </c>
      <c r="BI316" s="30"/>
      <c r="BJ316" s="72"/>
      <c r="BK316" s="35" t="str">
        <f>$B$5</f>
        <v>Leclerc</v>
      </c>
      <c r="BL316" s="30">
        <f>SUM((BF316/BF335)*100)</f>
        <v>20</v>
      </c>
      <c r="BM316" s="30">
        <f>SUM((BG316/BG335)*100)</f>
        <v>0</v>
      </c>
      <c r="BN316" s="30" t="e">
        <f>SUM((BH316/BH335)*100)</f>
        <v>#DIV/0!</v>
      </c>
      <c r="BP316" s="165"/>
      <c r="BQ316" s="74" t="s">
        <v>60</v>
      </c>
      <c r="BR316" s="66" t="s">
        <v>18</v>
      </c>
      <c r="BS316" s="67" t="s">
        <v>18</v>
      </c>
      <c r="BT316" s="67" t="s">
        <v>18</v>
      </c>
      <c r="BU316" s="67" t="s">
        <v>18</v>
      </c>
      <c r="BV316" s="67" t="s">
        <v>18</v>
      </c>
      <c r="BW316" s="67" t="s">
        <v>18</v>
      </c>
      <c r="BX316" s="67" t="s">
        <v>18</v>
      </c>
      <c r="BY316" s="67" t="s">
        <v>18</v>
      </c>
      <c r="BZ316" s="67" t="s">
        <v>18</v>
      </c>
      <c r="CA316" s="67" t="s">
        <v>18</v>
      </c>
      <c r="CB316" s="67" t="s">
        <v>18</v>
      </c>
      <c r="CC316" s="67" t="s">
        <v>18</v>
      </c>
      <c r="CD316" s="67" t="s">
        <v>18</v>
      </c>
      <c r="CE316" s="67" t="s">
        <v>18</v>
      </c>
      <c r="CF316" s="67" t="s">
        <v>18</v>
      </c>
      <c r="CG316" s="67" t="s">
        <v>18</v>
      </c>
      <c r="CH316" s="67" t="s">
        <v>18</v>
      </c>
      <c r="CI316" s="30"/>
      <c r="CJ316" s="72"/>
      <c r="CK316" s="35" t="str">
        <f>$B$5</f>
        <v>Leclerc</v>
      </c>
      <c r="CL316" s="30">
        <f>COUNTIF(BR313:CH330, CK316)</f>
        <v>0</v>
      </c>
      <c r="CM316" s="30">
        <f>COUNTIF(BR331:CH332,CK316)</f>
        <v>0</v>
      </c>
      <c r="CN316" s="30">
        <f>COUNTIF($V333:BR334,CK316)</f>
        <v>0</v>
      </c>
      <c r="CO316" s="30"/>
      <c r="CP316" s="72"/>
      <c r="CQ316" s="35" t="str">
        <f>$B$5</f>
        <v>Leclerc</v>
      </c>
      <c r="CR316" s="30">
        <f>SUM((CL316/CL335)*100)</f>
        <v>0</v>
      </c>
      <c r="CS316" s="30">
        <f>SUM((CM316/CM335)*100)</f>
        <v>0</v>
      </c>
      <c r="CT316" s="30" t="e">
        <f>SUM((CN316/CN335)*100)</f>
        <v>#DIV/0!</v>
      </c>
      <c r="CV316" s="30"/>
      <c r="CW316" s="30"/>
      <c r="CX316" s="35" t="str">
        <f>$B$5</f>
        <v>Leclerc</v>
      </c>
      <c r="CY316" s="30">
        <f t="shared" si="1648"/>
        <v>17</v>
      </c>
      <c r="CZ316" s="30">
        <f t="shared" si="1649"/>
        <v>0</v>
      </c>
      <c r="DA316" s="30">
        <f t="shared" si="1650"/>
        <v>0</v>
      </c>
      <c r="DB316" s="30"/>
      <c r="DC316" s="72"/>
      <c r="DD316" s="35" t="str">
        <f>$B$5</f>
        <v>Leclerc</v>
      </c>
      <c r="DE316" s="30">
        <f>SUM((CY316/CY335)*100)</f>
        <v>6.666666666666667</v>
      </c>
      <c r="DF316" s="30">
        <f>SUM((CZ316/CZ335)*100)</f>
        <v>0</v>
      </c>
      <c r="DG316" s="30" t="e">
        <f>SUM((DA316/DA335)*100)</f>
        <v>#DIV/0!</v>
      </c>
    </row>
    <row r="317" spans="4:111" ht="15.75" x14ac:dyDescent="0.5">
      <c r="D317" s="165"/>
      <c r="E317" s="81" t="s">
        <v>58</v>
      </c>
      <c r="F317" s="70">
        <f>SUM(VLOOKUP($D$2,$D$2:$BL$18,MATCH(F316,$D$1:$BL$1,0),FALSE))</f>
        <v>23</v>
      </c>
      <c r="G317" s="76">
        <f>SUM(VLOOKUP($D$3,$D$2:$BL$18,MATCH(G316,$D$1:$BL$1,0),FALSE))</f>
        <v>11</v>
      </c>
      <c r="H317" s="76">
        <f>SUM(VLOOKUP($D$4,$D$2:$BL$18,MATCH(H316,$D$1:$BL$1,0),FALSE))</f>
        <v>11</v>
      </c>
      <c r="I317" s="76">
        <f>SUM(VLOOKUP($D$5,$D$2:$BL$18,MATCH(I316,$D$1:$BL$1,0),FALSE))</f>
        <v>-2</v>
      </c>
      <c r="J317" s="76">
        <f>SUM(VLOOKUP($D$6,$D$2:$BL$18,MATCH(J316,$D$1:$BL$1,0),FALSE))</f>
        <v>2</v>
      </c>
      <c r="K317" s="76">
        <f>SUM(VLOOKUP($D$7,$D$2:$BL$18,MATCH(K316,$D$1:$BL$1,0),FALSE))</f>
        <v>23</v>
      </c>
      <c r="L317" s="76">
        <f>SUM(VLOOKUP($D$8,$D$2:$BL$18,MATCH(L316,$D$1:$BL$1,0),FALSE))</f>
        <v>-6</v>
      </c>
      <c r="M317" s="76">
        <f>SUM(VLOOKUP($D$9,$D$2:$BL$18,MATCH(M316,$D$1:$BL$1,0),FALSE))</f>
        <v>37</v>
      </c>
      <c r="N317" s="76">
        <f>SUM(VLOOKUP($D$10,$D$2:$BL$18,MATCH(N316,$D$1:$BL$1,0),FALSE))</f>
        <v>-8</v>
      </c>
      <c r="O317" s="76">
        <f>SUM(VLOOKUP($D$11,$D$2:$BL$18,MATCH(O316,$D$1:$BL$1,0),FALSE))</f>
        <v>0</v>
      </c>
      <c r="P317" s="76">
        <f>SUM(VLOOKUP($D$12,$D$2:$BL$18,MATCH(P316,$D$1:$BL$1,0),FALSE))</f>
        <v>28</v>
      </c>
      <c r="Q317" s="76">
        <f>SUM(VLOOKUP($D$13,$D$2:$BL$18,MATCH(Q316,$D$1:$BL$1,0),FALSE))</f>
        <v>23</v>
      </c>
      <c r="R317" s="76">
        <f>SUM(VLOOKUP($D$14,$D$2:$BL$18,MATCH(R316,$D$1:$BL$1,0),FALSE))</f>
        <v>20</v>
      </c>
      <c r="S317" s="76">
        <f>SUM(VLOOKUP($D$15,$D$2:$BL$18,MATCH(S316,$D$1:$BL$1,0),FALSE))</f>
        <v>26</v>
      </c>
      <c r="T317" s="76">
        <f>SUM(VLOOKUP($D$16,$D$2:$BL$18,MATCH(T316,$D$1:$BL$1,0),FALSE))</f>
        <v>33</v>
      </c>
      <c r="U317" s="76">
        <f>SUM(VLOOKUP($D$17,$D$2:$BL$18,MATCH(U316,$D$1:$BL$1,0),FALSE))</f>
        <v>32</v>
      </c>
      <c r="V317" s="29">
        <f>SUM(VLOOKUP($D$18,$D$2:$BL$18,MATCH(V316,$D$1:$BL$1,0),FALSE))</f>
        <v>17</v>
      </c>
      <c r="W317" s="101" t="str">
        <f>$A$6</f>
        <v>Red Bull</v>
      </c>
      <c r="X317" s="66">
        <f>COUNTIF(F313:V330, W317)</f>
        <v>17</v>
      </c>
      <c r="Y317" s="101" t="str">
        <f>$B$6</f>
        <v>Verstappen</v>
      </c>
      <c r="Z317" s="99">
        <f>COUNTIF(F313:V330, Y317)</f>
        <v>17</v>
      </c>
      <c r="AA317" s="99">
        <f>COUNTIF(F331:V332,Y317)</f>
        <v>0</v>
      </c>
      <c r="AB317" s="99">
        <f>COUNTIF(F333:V334,Y317)</f>
        <v>0</v>
      </c>
      <c r="AC317" s="101" t="str">
        <f>$A$6</f>
        <v>Red Bull</v>
      </c>
      <c r="AD317" s="66">
        <f>SUM((X317/X335)*100)</f>
        <v>100</v>
      </c>
      <c r="AE317" s="101" t="str">
        <f>$B$6</f>
        <v>Verstappen</v>
      </c>
      <c r="AF317" s="99">
        <f>SUM((Z317/Z335)*100)</f>
        <v>20</v>
      </c>
      <c r="AG317" s="99">
        <f>SUM((AA317/AA335)*100)</f>
        <v>0</v>
      </c>
      <c r="AH317" s="99" t="e">
        <f>SUM((AB317/AB335)*100)</f>
        <v>#DIV/0!</v>
      </c>
      <c r="AJ317" s="165"/>
      <c r="AK317" s="81" t="s">
        <v>58</v>
      </c>
      <c r="AL317" s="70">
        <f>SUM(VLOOKUP($D$2,$D$2:$BL$18,MATCH(AL316,$D$1:$BL$1,0),FALSE))</f>
        <v>-9</v>
      </c>
      <c r="AM317" s="76">
        <f>SUM(VLOOKUP($D$3,$D$2:$BL$18,MATCH(AM316,$D$1:$BL$1,0),FALSE))</f>
        <v>13</v>
      </c>
      <c r="AN317" s="76">
        <f>SUM(VLOOKUP($D$4,$D$2:$BL$18,MATCH(AN316,$D$1:$BL$1,0),FALSE))</f>
        <v>18</v>
      </c>
      <c r="AO317" s="76">
        <f>SUM(VLOOKUP($D$5,$D$2:$BL$18,MATCH(AO316,$D$1:$BL$1,0),FALSE))</f>
        <v>32</v>
      </c>
      <c r="AP317" s="76">
        <f>SUM(VLOOKUP($D$6,$D$2:$BL$18,MATCH(AP316,$D$1:$BL$1,0),FALSE))</f>
        <v>2</v>
      </c>
      <c r="AQ317" s="76">
        <f>SUM(VLOOKUP($D$7,$D$2:$BL$18,MATCH(AQ316,$D$1:$BL$1,0),FALSE))</f>
        <v>12</v>
      </c>
      <c r="AR317" s="76">
        <f>SUM(VLOOKUP($D$8,$D$2:$BL$18,MATCH(AR316,$D$1:$BL$1,0),FALSE))</f>
        <v>33</v>
      </c>
      <c r="AS317" s="76">
        <f>SUM(VLOOKUP($D$9,$D$2:$BL$18,MATCH(AS316,$D$1:$BL$1,0),FALSE))</f>
        <v>23</v>
      </c>
      <c r="AT317" s="76">
        <f>SUM(VLOOKUP($D$10,$D$2:$BL$18,MATCH(AT316,$D$1:$BL$1,0),FALSE))</f>
        <v>32</v>
      </c>
      <c r="AU317" s="76">
        <f>SUM(VLOOKUP($D$11,$D$2:$BL$18,MATCH(AU316,$D$1:$BL$1,0),FALSE))</f>
        <v>25</v>
      </c>
      <c r="AV317" s="76">
        <f>SUM(VLOOKUP($D$12,$D$2:$BL$18,MATCH(AV316,$D$1:$BL$1,0),FALSE))</f>
        <v>50</v>
      </c>
      <c r="AW317" s="76">
        <f>SUM(VLOOKUP($D$13,$D$2:$BL$18,MATCH(AW316,$D$1:$BL$1,0),FALSE))</f>
        <v>11</v>
      </c>
      <c r="AX317" s="76">
        <f>SUM(VLOOKUP($D$14,$D$2:$BL$18,MATCH(AX316,$D$1:$BL$1,0),FALSE))</f>
        <v>34</v>
      </c>
      <c r="AY317" s="76">
        <f>SUM(VLOOKUP($D$15,$D$2:$BL$18,MATCH(AY316,$D$1:$BL$1,0),FALSE))</f>
        <v>6</v>
      </c>
      <c r="AZ317" s="76">
        <f>SUM(VLOOKUP($D$16,$D$2:$BL$18,MATCH(AZ316,$D$1:$BL$1,0),FALSE))</f>
        <v>18</v>
      </c>
      <c r="BA317" s="76">
        <f>SUM(VLOOKUP($D$17,$D$2:$BL$18,MATCH(BA316,$D$1:$BL$1,0),FALSE))</f>
        <v>39</v>
      </c>
      <c r="BB317" s="29">
        <f>SUM(VLOOKUP($D$18,$D$2:$BL$18,MATCH(BB316,$D$1:$BL$1,0),FALSE))</f>
        <v>25</v>
      </c>
      <c r="BC317" s="101" t="str">
        <f>$A$6</f>
        <v>Red Bull</v>
      </c>
      <c r="BD317" s="66">
        <f>COUNTIF(AL313:BB330, BC317)</f>
        <v>0</v>
      </c>
      <c r="BE317" s="101" t="str">
        <f>$B$6</f>
        <v>Verstappen</v>
      </c>
      <c r="BF317" s="99">
        <f>COUNTIF(AL313:BB330, BE317)</f>
        <v>0</v>
      </c>
      <c r="BG317" s="99">
        <f>COUNTIF(AL331:BB332,BE317)</f>
        <v>0</v>
      </c>
      <c r="BH317" s="99">
        <f>COUNTIF(AL333:BB334,BE317)</f>
        <v>0</v>
      </c>
      <c r="BI317" s="101" t="str">
        <f>$A$6</f>
        <v>Red Bull</v>
      </c>
      <c r="BJ317" s="66">
        <f>SUM((BD317/BD335)*100)</f>
        <v>0</v>
      </c>
      <c r="BK317" s="101" t="str">
        <f>$B$6</f>
        <v>Verstappen</v>
      </c>
      <c r="BL317" s="99">
        <f>SUM((BF317/BF335)*100)</f>
        <v>0</v>
      </c>
      <c r="BM317" s="99">
        <f>SUM((BG317/BG335)*100)</f>
        <v>0</v>
      </c>
      <c r="BN317" s="99" t="e">
        <f>SUM((BH317/BH335)*100)</f>
        <v>#DIV/0!</v>
      </c>
      <c r="BP317" s="165"/>
      <c r="BQ317" s="81" t="s">
        <v>58</v>
      </c>
      <c r="BR317" s="70">
        <f>SUM(VLOOKUP($D$2,$D$2:$BL$18,MATCH(BR316,$D$1:$BL$1,0),FALSE))</f>
        <v>23</v>
      </c>
      <c r="BS317" s="76">
        <f>SUM(VLOOKUP($D$3,$D$2:$BL$18,MATCH(BS316,$D$1:$BL$1,0),FALSE))</f>
        <v>11</v>
      </c>
      <c r="BT317" s="76">
        <f>SUM(VLOOKUP($D$4,$D$2:$BL$18,MATCH(BT316,$D$1:$BL$1,0),FALSE))</f>
        <v>11</v>
      </c>
      <c r="BU317" s="76">
        <f>SUM(VLOOKUP($D$5,$D$2:$BL$18,MATCH(BU316,$D$1:$BL$1,0),FALSE))</f>
        <v>-2</v>
      </c>
      <c r="BV317" s="76">
        <f>SUM(VLOOKUP($D$6,$D$2:$BL$18,MATCH(BV316,$D$1:$BL$1,0),FALSE))</f>
        <v>2</v>
      </c>
      <c r="BW317" s="76">
        <f>SUM(VLOOKUP($D$7,$D$2:$BL$18,MATCH(BW316,$D$1:$BL$1,0),FALSE))</f>
        <v>23</v>
      </c>
      <c r="BX317" s="76">
        <f>SUM(VLOOKUP($D$8,$D$2:$BL$18,MATCH(BX316,$D$1:$BL$1,0),FALSE))</f>
        <v>-6</v>
      </c>
      <c r="BY317" s="76">
        <f>SUM(VLOOKUP($D$9,$D$2:$BL$18,MATCH(BY316,$D$1:$BL$1,0),FALSE))</f>
        <v>37</v>
      </c>
      <c r="BZ317" s="76">
        <f>SUM(VLOOKUP($D$10,$D$2:$BL$18,MATCH(BZ316,$D$1:$BL$1,0),FALSE))</f>
        <v>-8</v>
      </c>
      <c r="CA317" s="76">
        <f>SUM(VLOOKUP($D$11,$D$2:$BL$18,MATCH(CA316,$D$1:$BL$1,0),FALSE))</f>
        <v>0</v>
      </c>
      <c r="CB317" s="76">
        <f>SUM(VLOOKUP($D$12,$D$2:$BL$18,MATCH(CB316,$D$1:$BL$1,0),FALSE))</f>
        <v>28</v>
      </c>
      <c r="CC317" s="76">
        <f>SUM(VLOOKUP($D$13,$D$2:$BL$18,MATCH(CC316,$D$1:$BL$1,0),FALSE))</f>
        <v>23</v>
      </c>
      <c r="CD317" s="76">
        <f>SUM(VLOOKUP($D$14,$D$2:$BL$18,MATCH(CD316,$D$1:$BL$1,0),FALSE))</f>
        <v>20</v>
      </c>
      <c r="CE317" s="76">
        <f>SUM(VLOOKUP($D$15,$D$2:$BL$18,MATCH(CE316,$D$1:$BL$1,0),FALSE))</f>
        <v>26</v>
      </c>
      <c r="CF317" s="76">
        <f>SUM(VLOOKUP($D$16,$D$2:$BL$18,MATCH(CF316,$D$1:$BL$1,0),FALSE))</f>
        <v>33</v>
      </c>
      <c r="CG317" s="76">
        <f>SUM(VLOOKUP($D$17,$D$2:$BL$18,MATCH(CG316,$D$1:$BL$1,0),FALSE))</f>
        <v>32</v>
      </c>
      <c r="CH317" s="29">
        <f>SUM(VLOOKUP($D$18,$D$2:$BL$18,MATCH(CH316,$D$1:$BL$1,0),FALSE))</f>
        <v>17</v>
      </c>
      <c r="CI317" s="101" t="str">
        <f>$A$6</f>
        <v>Red Bull</v>
      </c>
      <c r="CJ317" s="66">
        <f>COUNTIF(BR313:CH330, CI317)</f>
        <v>0</v>
      </c>
      <c r="CK317" s="101" t="str">
        <f>$B$6</f>
        <v>Verstappen</v>
      </c>
      <c r="CL317" s="99">
        <f>COUNTIF(BR313:CH330, CK317)</f>
        <v>17</v>
      </c>
      <c r="CM317" s="99">
        <f>COUNTIF(BR331:CH332,CK317)</f>
        <v>0</v>
      </c>
      <c r="CN317" s="99">
        <f>COUNTIF(BR333:CH334,CK317)</f>
        <v>0</v>
      </c>
      <c r="CO317" s="101" t="str">
        <f>$A$6</f>
        <v>Red Bull</v>
      </c>
      <c r="CP317" s="66">
        <f>SUM((CJ317/CJ335)*100)</f>
        <v>0</v>
      </c>
      <c r="CQ317" s="101" t="str">
        <f>$B$6</f>
        <v>Verstappen</v>
      </c>
      <c r="CR317" s="99">
        <f>SUM((CL317/CL335)*100)</f>
        <v>20</v>
      </c>
      <c r="CS317" s="99">
        <f>SUM((CM317/CM335)*100)</f>
        <v>0</v>
      </c>
      <c r="CT317" s="99" t="e">
        <f>SUM((CN317/CN335)*100)</f>
        <v>#DIV/0!</v>
      </c>
      <c r="CV317" s="101" t="str">
        <f>$A$6</f>
        <v>Red Bull</v>
      </c>
      <c r="CW317" s="99">
        <f>SUM(X317,BD317,CJ317)</f>
        <v>17</v>
      </c>
      <c r="CX317" s="101" t="str">
        <f>$B$6</f>
        <v>Verstappen</v>
      </c>
      <c r="CY317" s="99">
        <f t="shared" si="1648"/>
        <v>34</v>
      </c>
      <c r="CZ317" s="99">
        <f t="shared" si="1649"/>
        <v>0</v>
      </c>
      <c r="DA317" s="99">
        <f t="shared" si="1650"/>
        <v>0</v>
      </c>
      <c r="DB317" s="101" t="str">
        <f>$A$6</f>
        <v>Red Bull</v>
      </c>
      <c r="DC317" s="66">
        <f>SUM((CW317/CW335)*100)</f>
        <v>33.333333333333329</v>
      </c>
      <c r="DD317" s="101" t="str">
        <f>$B$6</f>
        <v>Verstappen</v>
      </c>
      <c r="DE317" s="99">
        <f>SUM((CY317/CY335)*100)</f>
        <v>13.333333333333334</v>
      </c>
      <c r="DF317" s="99">
        <f>SUM((CZ317/CZ335)*100)</f>
        <v>0</v>
      </c>
      <c r="DG317" s="99" t="e">
        <f>SUM((DA317/DA335)*100)</f>
        <v>#DIV/0!</v>
      </c>
    </row>
    <row r="318" spans="4:111" ht="16.149999999999999" thickBot="1" x14ac:dyDescent="0.55000000000000004">
      <c r="D318" s="165"/>
      <c r="E318" s="82" t="s">
        <v>1</v>
      </c>
      <c r="F318" s="72">
        <f>SUM(VLOOKUP($D$2,$BM$2:$CQ$18,MATCH(F316,$BM$1:$CQ$1,0),FALSE))</f>
        <v>15.5</v>
      </c>
      <c r="G318" s="73">
        <f>SUM(VLOOKUP($D$3,$BM$2:$CQ$18,MATCH(G316,$BM$1:$CQ$1,0),FALSE))</f>
        <v>0</v>
      </c>
      <c r="H318" s="73">
        <f>SUM(VLOOKUP($D$4,$BM$2:$CQ$18,MATCH(H316,$BM$1:$CQ$1,0),FALSE))</f>
        <v>0</v>
      </c>
      <c r="I318" s="73">
        <f>SUM(VLOOKUP($D$5,$BM$2:$CQ$18,MATCH(I316,$BM$1:$CQ$1,0),FALSE))</f>
        <v>0</v>
      </c>
      <c r="J318" s="73">
        <f>SUM(VLOOKUP($D$6,$BM$2:$CQ$18,MATCH(J316,$BM$1:$CQ$1,0),FALSE))</f>
        <v>15.4</v>
      </c>
      <c r="K318" s="73">
        <f>SUM(VLOOKUP($D$7,$BM$2:$CQ$18,MATCH(K316,$BM$1:$CQ$1,0),FALSE))</f>
        <v>0</v>
      </c>
      <c r="L318" s="73">
        <f>SUM(VLOOKUP($D$8,$BM$2:$CQ$18,MATCH(L316,$BM$1:$CQ$1,0),FALSE))</f>
        <v>15.3</v>
      </c>
      <c r="M318" s="73">
        <f>SUM(VLOOKUP($D$9,$BM$2:$CQ$18,MATCH(M316,$BM$1:$CQ$1,0),FALSE))</f>
        <v>15.3</v>
      </c>
      <c r="N318" s="73">
        <f>SUM(VLOOKUP($D$10,$BM$2:$CQ$18,MATCH(N316,$BM$1:$CQ$1,0),FALSE))</f>
        <v>15.3</v>
      </c>
      <c r="O318" s="73">
        <f>SUM(VLOOKUP($D$11,$BM$2:$CQ$18,MATCH(O316,$BM$1:$CQ$1,0),FALSE))</f>
        <v>15.3</v>
      </c>
      <c r="P318" s="73">
        <f>SUM(VLOOKUP($D$12,$BM$2:$CQ$18,MATCH(P316,$BM$1:$CQ$1,0),FALSE))</f>
        <v>15.3</v>
      </c>
      <c r="Q318" s="73">
        <f>SUM(VLOOKUP($D$13,$BM$2:$CQ$18,MATCH(Q316,$BM$1:$CQ$1,0),FALSE))</f>
        <v>15.2</v>
      </c>
      <c r="R318" s="73">
        <f>SUM(VLOOKUP($D$14,$BM$2:$CQ$18,MATCH(R316,$BM$1:$CQ$1,0),FALSE))</f>
        <v>15.2</v>
      </c>
      <c r="S318" s="73">
        <f>SUM(VLOOKUP($D$15,$BM$2:$CQ$18,MATCH(S316,$BM$1:$CQ$1,0),FALSE))</f>
        <v>15.1</v>
      </c>
      <c r="T318" s="73">
        <f>SUM(VLOOKUP($D$16,$BM$2:$CQ$18,MATCH(T316,$BM$1:$CQ$1,0),FALSE))</f>
        <v>15.1</v>
      </c>
      <c r="U318" s="73">
        <f>SUM(VLOOKUP($D$17,$BM$2:$CQ$18,MATCH(U316,$BM$1:$CQ$1,0),FALSE))</f>
        <v>15.1</v>
      </c>
      <c r="V318" s="63">
        <f>SUM(VLOOKUP($D$18,$BM$2:$CQ$18,MATCH(V316,$BM$1:$CQ$1,0),FALSE))</f>
        <v>15.2</v>
      </c>
      <c r="W318" s="30"/>
      <c r="X318" s="72"/>
      <c r="Y318" s="102" t="str">
        <f>$B$7</f>
        <v>Albon</v>
      </c>
      <c r="Z318" s="30">
        <f>COUNTIF(F313:V330, Y318)</f>
        <v>0</v>
      </c>
      <c r="AA318" s="30">
        <f>COUNTIF(F331:V332,Y318)</f>
        <v>0</v>
      </c>
      <c r="AB318" s="30">
        <f>COUNTIF(F333:V334,Y318)</f>
        <v>0</v>
      </c>
      <c r="AC318" s="30"/>
      <c r="AD318" s="72"/>
      <c r="AE318" s="102" t="str">
        <f>$B$7</f>
        <v>Albon</v>
      </c>
      <c r="AF318" s="30">
        <f>SUM((Z318/Z335)*100)</f>
        <v>0</v>
      </c>
      <c r="AG318" s="30">
        <f>SUM((AA318/AA335)*100)</f>
        <v>0</v>
      </c>
      <c r="AH318" s="30" t="e">
        <f>SUM((AB318/AB335)*100)</f>
        <v>#DIV/0!</v>
      </c>
      <c r="AJ318" s="165"/>
      <c r="AK318" s="82" t="s">
        <v>1</v>
      </c>
      <c r="AL318" s="72">
        <f>SUM(VLOOKUP($D$2,$BM$2:$CQ$18,MATCH(AL316,$BM$1:$CQ$1,0),FALSE))</f>
        <v>14.1</v>
      </c>
      <c r="AM318" s="73">
        <f>SUM(VLOOKUP($D$3,$BM$2:$CQ$18,MATCH(AM316,$BM$1:$CQ$1,0),FALSE))</f>
        <v>13.9</v>
      </c>
      <c r="AN318" s="73">
        <f>SUM(VLOOKUP($D$4,$BM$2:$CQ$18,MATCH(AN316,$BM$1:$CQ$1,0),FALSE))</f>
        <v>13.7</v>
      </c>
      <c r="AO318" s="73">
        <f>SUM(VLOOKUP($D$5,$BM$2:$CQ$18,MATCH(AO316,$BM$1:$CQ$1,0),FALSE))</f>
        <v>13.7</v>
      </c>
      <c r="AP318" s="73">
        <f>SUM(VLOOKUP($D$6,$BM$2:$CQ$18,MATCH(AP316,$BM$1:$CQ$1,0),FALSE))</f>
        <v>13.7</v>
      </c>
      <c r="AQ318" s="73">
        <f>SUM(VLOOKUP($D$7,$BM$2:$CQ$18,MATCH(AQ316,$BM$1:$CQ$1,0),FALSE))</f>
        <v>13.8</v>
      </c>
      <c r="AR318" s="73">
        <f>SUM(VLOOKUP($D$8,$BM$2:$CQ$18,MATCH(AR316,$BM$1:$CQ$1,0),FALSE))</f>
        <v>13.8</v>
      </c>
      <c r="AS318" s="73">
        <f>SUM(VLOOKUP($D$9,$BM$2:$CQ$18,MATCH(AS316,$BM$1:$CQ$1,0),FALSE))</f>
        <v>13.8</v>
      </c>
      <c r="AT318" s="73">
        <f>SUM(VLOOKUP($D$10,$BM$2:$CQ$18,MATCH(AT316,$BM$1:$CQ$1,0),FALSE))</f>
        <v>14</v>
      </c>
      <c r="AU318" s="73">
        <f>SUM(VLOOKUP($D$11,$BM$2:$CQ$18,MATCH(AU316,$BM$1:$CQ$1,0),FALSE))</f>
        <v>14</v>
      </c>
      <c r="AV318" s="73">
        <f>SUM(VLOOKUP($D$12,$BM$2:$CQ$18,MATCH(AV316,$BM$1:$CQ$1,0),FALSE))</f>
        <v>14.2</v>
      </c>
      <c r="AW318" s="73">
        <f>SUM(VLOOKUP($D$13,$BM$2:$CQ$18,MATCH(AW316,$BM$1:$CQ$1,0),FALSE))</f>
        <v>14.3</v>
      </c>
      <c r="AX318" s="73">
        <f>SUM(VLOOKUP($D$14,$BM$2:$CQ$18,MATCH(AX316,$BM$1:$CQ$1,0),FALSE))</f>
        <v>14.4</v>
      </c>
      <c r="AY318" s="73">
        <f>SUM(VLOOKUP($D$15,$BM$2:$CQ$18,MATCH(AY316,$BM$1:$CQ$1,0),FALSE))</f>
        <v>14.5</v>
      </c>
      <c r="AZ318" s="73">
        <f>SUM(VLOOKUP($D$16,$BM$2:$CQ$18,MATCH(AZ316,$BM$1:$CQ$1,0),FALSE))</f>
        <v>14.5</v>
      </c>
      <c r="BA318" s="73">
        <f>SUM(VLOOKUP($D$17,$BM$2:$CQ$18,MATCH(BA316,$BM$1:$CQ$1,0),FALSE))</f>
        <v>14.5</v>
      </c>
      <c r="BB318" s="63">
        <f>SUM(VLOOKUP($D$18,$BM$2:$CQ$18,MATCH(BB316,$BM$1:$CQ$1,0),FALSE))</f>
        <v>14.6</v>
      </c>
      <c r="BC318" s="30"/>
      <c r="BD318" s="72"/>
      <c r="BE318" s="102" t="str">
        <f>$B$7</f>
        <v>Albon</v>
      </c>
      <c r="BF318" s="30">
        <f>COUNTIF(AL313:BB330, BE318)</f>
        <v>0</v>
      </c>
      <c r="BG318" s="30">
        <f>COUNTIF(AL331:BB332,BE318)</f>
        <v>0</v>
      </c>
      <c r="BH318" s="30">
        <f>COUNTIF(AL333:BB334,BE318)</f>
        <v>0</v>
      </c>
      <c r="BI318" s="30"/>
      <c r="BJ318" s="72"/>
      <c r="BK318" s="102" t="str">
        <f>$B$7</f>
        <v>Albon</v>
      </c>
      <c r="BL318" s="30">
        <f>SUM((BF318/BF335)*100)</f>
        <v>0</v>
      </c>
      <c r="BM318" s="30">
        <f>SUM((BG318/BG335)*100)</f>
        <v>0</v>
      </c>
      <c r="BN318" s="30" t="e">
        <f>SUM((BH318/BH335)*100)</f>
        <v>#DIV/0!</v>
      </c>
      <c r="BP318" s="165"/>
      <c r="BQ318" s="82" t="s">
        <v>1</v>
      </c>
      <c r="BR318" s="72">
        <f>SUM(VLOOKUP($D$2,$BM$2:$CQ$18,MATCH(BR316,$BM$1:$CQ$1,0),FALSE))</f>
        <v>15.5</v>
      </c>
      <c r="BS318" s="73">
        <f>SUM(VLOOKUP($D$3,$BM$2:$CQ$18,MATCH(BS316,$BM$1:$CQ$1,0),FALSE))</f>
        <v>0</v>
      </c>
      <c r="BT318" s="73">
        <f>SUM(VLOOKUP($D$4,$BM$2:$CQ$18,MATCH(BT316,$BM$1:$CQ$1,0),FALSE))</f>
        <v>0</v>
      </c>
      <c r="BU318" s="73">
        <f>SUM(VLOOKUP($D$5,$BM$2:$CQ$18,MATCH(BU316,$BM$1:$CQ$1,0),FALSE))</f>
        <v>0</v>
      </c>
      <c r="BV318" s="73">
        <f>SUM(VLOOKUP($D$6,$BM$2:$CQ$18,MATCH(BV316,$BM$1:$CQ$1,0),FALSE))</f>
        <v>15.4</v>
      </c>
      <c r="BW318" s="73">
        <f>SUM(VLOOKUP($D$7,$BM$2:$CQ$18,MATCH(BW316,$BM$1:$CQ$1,0),FALSE))</f>
        <v>0</v>
      </c>
      <c r="BX318" s="73">
        <f>SUM(VLOOKUP($D$8,$BM$2:$CQ$18,MATCH(BX316,$BM$1:$CQ$1,0),FALSE))</f>
        <v>15.3</v>
      </c>
      <c r="BY318" s="73">
        <f>SUM(VLOOKUP($D$9,$BM$2:$CQ$18,MATCH(BY316,$BM$1:$CQ$1,0),FALSE))</f>
        <v>15.3</v>
      </c>
      <c r="BZ318" s="73">
        <f>SUM(VLOOKUP($D$10,$BM$2:$CQ$18,MATCH(BZ316,$BM$1:$CQ$1,0),FALSE))</f>
        <v>15.3</v>
      </c>
      <c r="CA318" s="73">
        <f>SUM(VLOOKUP($D$11,$BM$2:$CQ$18,MATCH(CA316,$BM$1:$CQ$1,0),FALSE))</f>
        <v>15.3</v>
      </c>
      <c r="CB318" s="73">
        <f>SUM(VLOOKUP($D$12,$BM$2:$CQ$18,MATCH(CB316,$BM$1:$CQ$1,0),FALSE))</f>
        <v>15.3</v>
      </c>
      <c r="CC318" s="73">
        <f>SUM(VLOOKUP($D$13,$BM$2:$CQ$18,MATCH(CC316,$BM$1:$CQ$1,0),FALSE))</f>
        <v>15.2</v>
      </c>
      <c r="CD318" s="73">
        <f>SUM(VLOOKUP($D$14,$BM$2:$CQ$18,MATCH(CD316,$BM$1:$CQ$1,0),FALSE))</f>
        <v>15.2</v>
      </c>
      <c r="CE318" s="73">
        <f>SUM(VLOOKUP($D$15,$BM$2:$CQ$18,MATCH(CE316,$BM$1:$CQ$1,0),FALSE))</f>
        <v>15.1</v>
      </c>
      <c r="CF318" s="73">
        <f>SUM(VLOOKUP($D$16,$BM$2:$CQ$18,MATCH(CF316,$BM$1:$CQ$1,0),FALSE))</f>
        <v>15.1</v>
      </c>
      <c r="CG318" s="73">
        <f>SUM(VLOOKUP($D$17,$BM$2:$CQ$18,MATCH(CG316,$BM$1:$CQ$1,0),FALSE))</f>
        <v>15.1</v>
      </c>
      <c r="CH318" s="63">
        <f>SUM(VLOOKUP($D$18,$BM$2:$CQ$18,MATCH(CH316,$BM$1:$CQ$1,0),FALSE))</f>
        <v>15.2</v>
      </c>
      <c r="CI318" s="30"/>
      <c r="CJ318" s="72"/>
      <c r="CK318" s="102" t="str">
        <f>$B$7</f>
        <v>Albon</v>
      </c>
      <c r="CL318" s="30">
        <f>COUNTIF(BR313:CH330, CK318)</f>
        <v>0</v>
      </c>
      <c r="CM318" s="30">
        <f>COUNTIF(BR331:CH332,CK318)</f>
        <v>0</v>
      </c>
      <c r="CN318" s="30">
        <f>COUNTIF(BR333:CH334,CK318)</f>
        <v>0</v>
      </c>
      <c r="CO318" s="30"/>
      <c r="CP318" s="72"/>
      <c r="CQ318" s="102" t="str">
        <f>$B$7</f>
        <v>Albon</v>
      </c>
      <c r="CR318" s="30">
        <f>SUM((CL318/CL335)*100)</f>
        <v>0</v>
      </c>
      <c r="CS318" s="30">
        <f>SUM((CM318/CM335)*100)</f>
        <v>0</v>
      </c>
      <c r="CT318" s="30" t="e">
        <f>SUM((CN318/CN335)*100)</f>
        <v>#DIV/0!</v>
      </c>
      <c r="CV318" s="30"/>
      <c r="CW318" s="30"/>
      <c r="CX318" s="102" t="str">
        <f>$B$7</f>
        <v>Albon</v>
      </c>
      <c r="CY318" s="30">
        <f t="shared" si="1648"/>
        <v>0</v>
      </c>
      <c r="CZ318" s="30">
        <f t="shared" si="1649"/>
        <v>0</v>
      </c>
      <c r="DA318" s="30">
        <f t="shared" si="1650"/>
        <v>0</v>
      </c>
      <c r="DB318" s="30"/>
      <c r="DC318" s="72"/>
      <c r="DD318" s="102" t="str">
        <f>$B$7</f>
        <v>Albon</v>
      </c>
      <c r="DE318" s="30">
        <f>SUM((CY318/CY335)*100)</f>
        <v>0</v>
      </c>
      <c r="DF318" s="30">
        <f>SUM((CZ318/CZ335)*100)</f>
        <v>0</v>
      </c>
      <c r="DG318" s="30" t="e">
        <f>SUM((DA318/DA335)*100)</f>
        <v>#DIV/0!</v>
      </c>
    </row>
    <row r="319" spans="4:111" ht="15.75" x14ac:dyDescent="0.5">
      <c r="D319" s="165"/>
      <c r="E319" s="74" t="s">
        <v>61</v>
      </c>
      <c r="F319" s="66" t="s">
        <v>25</v>
      </c>
      <c r="G319" s="67" t="s">
        <v>25</v>
      </c>
      <c r="H319" s="67" t="s">
        <v>25</v>
      </c>
      <c r="I319" s="67" t="s">
        <v>25</v>
      </c>
      <c r="J319" s="67" t="s">
        <v>25</v>
      </c>
      <c r="K319" s="67" t="s">
        <v>25</v>
      </c>
      <c r="L319" s="67" t="s">
        <v>25</v>
      </c>
      <c r="M319" s="67" t="s">
        <v>25</v>
      </c>
      <c r="N319" s="67" t="s">
        <v>25</v>
      </c>
      <c r="O319" s="67" t="s">
        <v>25</v>
      </c>
      <c r="P319" s="67" t="s">
        <v>25</v>
      </c>
      <c r="Q319" s="67" t="s">
        <v>25</v>
      </c>
      <c r="R319" s="67" t="s">
        <v>25</v>
      </c>
      <c r="S319" s="67" t="s">
        <v>25</v>
      </c>
      <c r="T319" s="67" t="s">
        <v>25</v>
      </c>
      <c r="U319" s="67" t="s">
        <v>25</v>
      </c>
      <c r="V319" s="67" t="s">
        <v>25</v>
      </c>
      <c r="W319" s="40" t="str">
        <f>$A$8</f>
        <v>McLaren</v>
      </c>
      <c r="X319" s="66">
        <f>COUNTIF(F313:V330, W319)</f>
        <v>0</v>
      </c>
      <c r="Y319" s="40" t="str">
        <f>$B$8</f>
        <v>Sainz</v>
      </c>
      <c r="Z319" s="99">
        <f>COUNTIF(F313:V330, Y319)</f>
        <v>17</v>
      </c>
      <c r="AA319" s="99">
        <f>COUNTIF(F331:V332,Y319)</f>
        <v>0</v>
      </c>
      <c r="AB319" s="99">
        <f>COUNTIF(F333:V334,Y319)</f>
        <v>0</v>
      </c>
      <c r="AC319" s="40" t="str">
        <f>$A$8</f>
        <v>McLaren</v>
      </c>
      <c r="AD319" s="66">
        <f>SUM((X319/X335)*100)</f>
        <v>0</v>
      </c>
      <c r="AE319" s="40" t="str">
        <f>$B$8</f>
        <v>Sainz</v>
      </c>
      <c r="AF319" s="99">
        <f>SUM((Z319/Z335)*100)</f>
        <v>20</v>
      </c>
      <c r="AG319" s="99">
        <f>SUM((AA319/AA335)*100)</f>
        <v>0</v>
      </c>
      <c r="AH319" s="99" t="e">
        <f>SUM((AB319/AB335)*100)</f>
        <v>#DIV/0!</v>
      </c>
      <c r="AJ319" s="165"/>
      <c r="AK319" s="74" t="s">
        <v>61</v>
      </c>
      <c r="AL319" s="66" t="s">
        <v>3</v>
      </c>
      <c r="AM319" s="67" t="s">
        <v>3</v>
      </c>
      <c r="AN319" s="67" t="s">
        <v>3</v>
      </c>
      <c r="AO319" s="67" t="s">
        <v>3</v>
      </c>
      <c r="AP319" s="67" t="s">
        <v>3</v>
      </c>
      <c r="AQ319" s="67" t="s">
        <v>3</v>
      </c>
      <c r="AR319" s="67" t="s">
        <v>3</v>
      </c>
      <c r="AS319" s="67" t="s">
        <v>3</v>
      </c>
      <c r="AT319" s="67" t="s">
        <v>3</v>
      </c>
      <c r="AU319" s="67" t="s">
        <v>3</v>
      </c>
      <c r="AV319" s="67" t="s">
        <v>3</v>
      </c>
      <c r="AW319" s="67" t="s">
        <v>3</v>
      </c>
      <c r="AX319" s="67" t="s">
        <v>3</v>
      </c>
      <c r="AY319" s="67" t="s">
        <v>3</v>
      </c>
      <c r="AZ319" s="67" t="s">
        <v>3</v>
      </c>
      <c r="BA319" s="67" t="s">
        <v>3</v>
      </c>
      <c r="BB319" s="67" t="s">
        <v>3</v>
      </c>
      <c r="BC319" s="40" t="str">
        <f>$A$8</f>
        <v>McLaren</v>
      </c>
      <c r="BD319" s="66">
        <f>COUNTIF(AL313:BB330, BC319)</f>
        <v>0</v>
      </c>
      <c r="BE319" s="40" t="str">
        <f>$B$8</f>
        <v>Sainz</v>
      </c>
      <c r="BF319" s="99">
        <f>COUNTIF(AL313:BB330, BE319)</f>
        <v>0</v>
      </c>
      <c r="BG319" s="99">
        <f>COUNTIF(AL331:BB332,BE319)</f>
        <v>0</v>
      </c>
      <c r="BH319" s="99">
        <f>COUNTIF(AL333:BB334,BE319)</f>
        <v>0</v>
      </c>
      <c r="BI319" s="40" t="str">
        <f>$A$8</f>
        <v>McLaren</v>
      </c>
      <c r="BJ319" s="66">
        <f>SUM((BD319/BD335)*100)</f>
        <v>0</v>
      </c>
      <c r="BK319" s="40" t="str">
        <f>$B$8</f>
        <v>Sainz</v>
      </c>
      <c r="BL319" s="99">
        <f>SUM((BF319/BF335)*100)</f>
        <v>0</v>
      </c>
      <c r="BM319" s="99">
        <f>SUM((BG319/BG335)*100)</f>
        <v>0</v>
      </c>
      <c r="BN319" s="99" t="e">
        <f>SUM((BH319/BH335)*100)</f>
        <v>#DIV/0!</v>
      </c>
      <c r="BP319" s="165"/>
      <c r="BQ319" s="74" t="s">
        <v>61</v>
      </c>
      <c r="BR319" s="66" t="s">
        <v>13</v>
      </c>
      <c r="BS319" s="67" t="s">
        <v>13</v>
      </c>
      <c r="BT319" s="67" t="s">
        <v>13</v>
      </c>
      <c r="BU319" s="67" t="s">
        <v>13</v>
      </c>
      <c r="BV319" s="67" t="s">
        <v>13</v>
      </c>
      <c r="BW319" s="67" t="s">
        <v>13</v>
      </c>
      <c r="BX319" s="67" t="s">
        <v>13</v>
      </c>
      <c r="BY319" s="67" t="s">
        <v>13</v>
      </c>
      <c r="BZ319" s="67" t="s">
        <v>13</v>
      </c>
      <c r="CA319" s="67" t="s">
        <v>13</v>
      </c>
      <c r="CB319" s="67" t="s">
        <v>13</v>
      </c>
      <c r="CC319" s="67" t="s">
        <v>13</v>
      </c>
      <c r="CD319" s="67" t="s">
        <v>13</v>
      </c>
      <c r="CE319" s="67" t="s">
        <v>13</v>
      </c>
      <c r="CF319" s="67" t="s">
        <v>13</v>
      </c>
      <c r="CG319" s="67" t="s">
        <v>13</v>
      </c>
      <c r="CH319" s="67" t="s">
        <v>13</v>
      </c>
      <c r="CI319" s="40" t="str">
        <f>$A$8</f>
        <v>McLaren</v>
      </c>
      <c r="CJ319" s="66">
        <f>COUNTIF(BR313:CH330, CI319)</f>
        <v>17</v>
      </c>
      <c r="CK319" s="40" t="str">
        <f>$B$8</f>
        <v>Sainz</v>
      </c>
      <c r="CL319" s="99">
        <f>COUNTIF(BR313:CH330, CK319)</f>
        <v>17</v>
      </c>
      <c r="CM319" s="99">
        <f>COUNTIF(BR331:CH332,CK319)</f>
        <v>2</v>
      </c>
      <c r="CN319" s="99">
        <f>COUNTIF(BR333:CH334,CK319)</f>
        <v>0</v>
      </c>
      <c r="CO319" s="40" t="str">
        <f>$A$8</f>
        <v>McLaren</v>
      </c>
      <c r="CP319" s="66">
        <f>SUM((CJ319/CJ335)*100)</f>
        <v>100</v>
      </c>
      <c r="CQ319" s="40" t="str">
        <f>$B$8</f>
        <v>Sainz</v>
      </c>
      <c r="CR319" s="99">
        <f>SUM((CL319/CL335)*100)</f>
        <v>20</v>
      </c>
      <c r="CS319" s="99">
        <f>SUM((CM319/CM335)*100)</f>
        <v>11.76470588235294</v>
      </c>
      <c r="CT319" s="99" t="e">
        <f>SUM((CN319/CN335)*100)</f>
        <v>#DIV/0!</v>
      </c>
      <c r="CV319" s="40" t="str">
        <f>$A$8</f>
        <v>McLaren</v>
      </c>
      <c r="CW319" s="99">
        <f>SUM(X319,BD319,CJ319)</f>
        <v>17</v>
      </c>
      <c r="CX319" s="40" t="str">
        <f>$B$8</f>
        <v>Sainz</v>
      </c>
      <c r="CY319" s="99">
        <f t="shared" si="1648"/>
        <v>34</v>
      </c>
      <c r="CZ319" s="99">
        <f t="shared" si="1649"/>
        <v>2</v>
      </c>
      <c r="DA319" s="99">
        <f t="shared" si="1650"/>
        <v>0</v>
      </c>
      <c r="DB319" s="40" t="str">
        <f>$A$8</f>
        <v>McLaren</v>
      </c>
      <c r="DC319" s="66">
        <f>SUM((CW319/CW335)*100)</f>
        <v>33.333333333333329</v>
      </c>
      <c r="DD319" s="40" t="str">
        <f>$B$8</f>
        <v>Sainz</v>
      </c>
      <c r="DE319" s="99">
        <f>SUM((CY319/CY335)*100)</f>
        <v>13.333333333333334</v>
      </c>
      <c r="DF319" s="99">
        <f>SUM((CZ319/CZ335)*100)</f>
        <v>3.9215686274509802</v>
      </c>
      <c r="DG319" s="99" t="e">
        <f>SUM((DA319/DA335)*100)</f>
        <v>#DIV/0!</v>
      </c>
    </row>
    <row r="320" spans="4:111" ht="16.149999999999999" thickBot="1" x14ac:dyDescent="0.55000000000000004">
      <c r="D320" s="165"/>
      <c r="E320" s="81" t="s">
        <v>58</v>
      </c>
      <c r="F320" s="70">
        <f>SUM(VLOOKUP($D$2,$D$2:$BL$18,MATCH(F319,$D$1:$BL$1,0),FALSE))</f>
        <v>20</v>
      </c>
      <c r="G320" s="76">
        <f>SUM(VLOOKUP($D$3,$D$2:$BL$18,MATCH(G319,$D$1:$BL$1,0),FALSE))</f>
        <v>-4</v>
      </c>
      <c r="H320" s="76">
        <f>SUM(VLOOKUP($D$4,$D$2:$BL$18,MATCH(H319,$D$1:$BL$1,0),FALSE))</f>
        <v>3</v>
      </c>
      <c r="I320" s="76">
        <f>SUM(VLOOKUP($D$5,$D$2:$BL$18,MATCH(I319,$D$1:$BL$1,0),FALSE))</f>
        <v>20</v>
      </c>
      <c r="J320" s="76">
        <f>SUM(VLOOKUP($D$6,$D$2:$BL$18,MATCH(J319,$D$1:$BL$1,0),FALSE))</f>
        <v>20</v>
      </c>
      <c r="K320" s="76">
        <f>SUM(VLOOKUP($D$7,$D$2:$BL$18,MATCH(K319,$D$1:$BL$1,0),FALSE))</f>
        <v>7</v>
      </c>
      <c r="L320" s="76">
        <f>SUM(VLOOKUP($D$8,$D$2:$BL$18,MATCH(L319,$D$1:$BL$1,0),FALSE))</f>
        <v>21</v>
      </c>
      <c r="M320" s="76">
        <f>SUM(VLOOKUP($D$9,$D$2:$BL$18,MATCH(M319,$D$1:$BL$1,0),FALSE))</f>
        <v>15</v>
      </c>
      <c r="N320" s="76">
        <f>SUM(VLOOKUP($D$10,$D$2:$BL$18,MATCH(N319,$D$1:$BL$1,0),FALSE))</f>
        <v>-11</v>
      </c>
      <c r="O320" s="76">
        <f>SUM(VLOOKUP($D$11,$D$2:$BL$18,MATCH(O319,$D$1:$BL$1,0),FALSE))</f>
        <v>14</v>
      </c>
      <c r="P320" s="76">
        <f>SUM(VLOOKUP($D$12,$D$2:$BL$18,MATCH(P319,$D$1:$BL$1,0),FALSE))</f>
        <v>-8</v>
      </c>
      <c r="Q320" s="76">
        <f>SUM(VLOOKUP($D$13,$D$2:$BL$18,MATCH(Q319,$D$1:$BL$1,0),FALSE))</f>
        <v>16</v>
      </c>
      <c r="R320" s="76">
        <f>SUM(VLOOKUP($D$14,$D$2:$BL$18,MATCH(R319,$D$1:$BL$1,0),FALSE))</f>
        <v>-13</v>
      </c>
      <c r="S320" s="76">
        <f>SUM(VLOOKUP($D$15,$D$2:$BL$18,MATCH(S319,$D$1:$BL$1,0),FALSE))</f>
        <v>0</v>
      </c>
      <c r="T320" s="76">
        <f>SUM(VLOOKUP($D$16,$D$2:$BL$18,MATCH(T319,$D$1:$BL$1,0),FALSE))</f>
        <v>6</v>
      </c>
      <c r="U320" s="76">
        <f>SUM(VLOOKUP($D$17,$D$2:$BL$18,MATCH(U319,$D$1:$BL$1,0),FALSE))</f>
        <v>34</v>
      </c>
      <c r="V320" s="29">
        <f>SUM(VLOOKUP($D$18,$D$2:$BL$18,MATCH(V319,$D$1:$BL$1,0),FALSE))</f>
        <v>9</v>
      </c>
      <c r="W320" s="30"/>
      <c r="X320" s="72"/>
      <c r="Y320" s="41" t="str">
        <f>$B$9</f>
        <v>Norris</v>
      </c>
      <c r="Z320" s="30">
        <f>COUNTIF(F313:V330, Y320)</f>
        <v>17</v>
      </c>
      <c r="AA320" s="30">
        <f>COUNTIF(F331:V332,Y320)</f>
        <v>0</v>
      </c>
      <c r="AB320" s="30">
        <f>COUNTIF(F333:V334,Y320)</f>
        <v>0</v>
      </c>
      <c r="AC320" s="30"/>
      <c r="AD320" s="72"/>
      <c r="AE320" s="41" t="str">
        <f>$B$9</f>
        <v>Norris</v>
      </c>
      <c r="AF320" s="30">
        <f>SUM((Z320/Z335)*100)</f>
        <v>20</v>
      </c>
      <c r="AG320" s="30">
        <f>SUM((AA320/AA335)*100)</f>
        <v>0</v>
      </c>
      <c r="AH320" s="30" t="e">
        <f>SUM((AB320/AB335)*100)</f>
        <v>#DIV/0!</v>
      </c>
      <c r="AJ320" s="165"/>
      <c r="AK320" s="81" t="s">
        <v>58</v>
      </c>
      <c r="AL320" s="70">
        <f>SUM(VLOOKUP($D$2,$D$2:$BL$18,MATCH(AL319,$D$1:$BL$1,0),FALSE))</f>
        <v>27</v>
      </c>
      <c r="AM320" s="76">
        <f>SUM(VLOOKUP($D$3,$D$2:$BL$18,MATCH(AM319,$D$1:$BL$1,0),FALSE))</f>
        <v>44</v>
      </c>
      <c r="AN320" s="76">
        <f>SUM(VLOOKUP($D$4,$D$2:$BL$18,MATCH(AN319,$D$1:$BL$1,0),FALSE))</f>
        <v>49</v>
      </c>
      <c r="AO320" s="76">
        <f>SUM(VLOOKUP($D$5,$D$2:$BL$18,MATCH(AO319,$D$1:$BL$1,0),FALSE))</f>
        <v>44</v>
      </c>
      <c r="AP320" s="76">
        <f>SUM(VLOOKUP($D$6,$D$2:$BL$18,MATCH(AP319,$D$1:$BL$1,0),FALSE))</f>
        <v>54</v>
      </c>
      <c r="AQ320" s="76">
        <f>SUM(VLOOKUP($D$7,$D$2:$BL$18,MATCH(AQ319,$D$1:$BL$1,0),FALSE))</f>
        <v>44</v>
      </c>
      <c r="AR320" s="76">
        <f>SUM(VLOOKUP($D$8,$D$2:$BL$18,MATCH(AR319,$D$1:$BL$1,0),FALSE))</f>
        <v>44</v>
      </c>
      <c r="AS320" s="76">
        <f>SUM(VLOOKUP($D$9,$D$2:$BL$18,MATCH(AS319,$D$1:$BL$1,0),FALSE))</f>
        <v>17</v>
      </c>
      <c r="AT320" s="76">
        <f>SUM(VLOOKUP($D$10,$D$2:$BL$18,MATCH(AT319,$D$1:$BL$1,0),FALSE))</f>
        <v>49</v>
      </c>
      <c r="AU320" s="76">
        <f>SUM(VLOOKUP($D$11,$D$2:$BL$18,MATCH(AU319,$D$1:$BL$1,0),FALSE))</f>
        <v>42</v>
      </c>
      <c r="AV320" s="76">
        <f>SUM(VLOOKUP($D$12,$D$2:$BL$18,MATCH(AV319,$D$1:$BL$1,0),FALSE))</f>
        <v>43</v>
      </c>
      <c r="AW320" s="76">
        <f>SUM(VLOOKUP($D$13,$D$2:$BL$18,MATCH(AW319,$D$1:$BL$1,0),FALSE))</f>
        <v>49</v>
      </c>
      <c r="AX320" s="76">
        <f>SUM(VLOOKUP($D$14,$D$2:$BL$18,MATCH(AX319,$D$1:$BL$1,0),FALSE))</f>
        <v>48</v>
      </c>
      <c r="AY320" s="76">
        <f>SUM(VLOOKUP($D$15,$D$2:$BL$18,MATCH(AY319,$D$1:$BL$1,0),FALSE))</f>
        <v>49</v>
      </c>
      <c r="AZ320" s="76">
        <f>SUM(VLOOKUP($D$16,$D$2:$BL$18,MATCH(AZ319,$D$1:$BL$1,0),FALSE))</f>
        <v>59</v>
      </c>
      <c r="BA320" s="76">
        <f>SUM(VLOOKUP($D$17,$D$2:$BL$18,MATCH(BA319,$D$1:$BL$1,0),FALSE))</f>
        <v>10</v>
      </c>
      <c r="BB320" s="29">
        <f>SUM(VLOOKUP($D$18,$D$2:$BL$18,MATCH(BB319,$D$1:$BL$1,0),FALSE))</f>
        <v>27</v>
      </c>
      <c r="BC320" s="30"/>
      <c r="BD320" s="72"/>
      <c r="BE320" s="41" t="str">
        <f>$B$9</f>
        <v>Norris</v>
      </c>
      <c r="BF320" s="30">
        <f>COUNTIF(AL313:BB330, BE320)</f>
        <v>0</v>
      </c>
      <c r="BG320" s="30">
        <f>COUNTIF(AL331:BB332,BE320)</f>
        <v>0</v>
      </c>
      <c r="BH320" s="30">
        <f>COUNTIF(AL333:BB334,BE320)</f>
        <v>0</v>
      </c>
      <c r="BI320" s="30"/>
      <c r="BJ320" s="72"/>
      <c r="BK320" s="41" t="str">
        <f>$B$9</f>
        <v>Norris</v>
      </c>
      <c r="BL320" s="30">
        <f>SUM((BF320/BF335)*100)</f>
        <v>0</v>
      </c>
      <c r="BM320" s="30">
        <f>SUM((BG320/BG335)*100)</f>
        <v>0</v>
      </c>
      <c r="BN320" s="30" t="e">
        <f>SUM((BH320/BH335)*100)</f>
        <v>#DIV/0!</v>
      </c>
      <c r="BP320" s="165"/>
      <c r="BQ320" s="81" t="s">
        <v>58</v>
      </c>
      <c r="BR320" s="70">
        <f>SUM(VLOOKUP($D$2,$D$2:$BL$18,MATCH(BR319,$D$1:$BL$1,0),FALSE))</f>
        <v>-2</v>
      </c>
      <c r="BS320" s="76">
        <f>SUM(VLOOKUP($D$3,$D$2:$BL$18,MATCH(BS319,$D$1:$BL$1,0),FALSE))</f>
        <v>31</v>
      </c>
      <c r="BT320" s="76">
        <f>SUM(VLOOKUP($D$4,$D$2:$BL$18,MATCH(BT319,$D$1:$BL$1,0),FALSE))</f>
        <v>41</v>
      </c>
      <c r="BU320" s="76">
        <f>SUM(VLOOKUP($D$5,$D$2:$BL$18,MATCH(BU319,$D$1:$BL$1,0),FALSE))</f>
        <v>42</v>
      </c>
      <c r="BV320" s="76">
        <f>SUM(VLOOKUP($D$6,$D$2:$BL$18,MATCH(BV319,$D$1:$BL$1,0),FALSE))</f>
        <v>52</v>
      </c>
      <c r="BW320" s="76">
        <f>SUM(VLOOKUP($D$7,$D$2:$BL$18,MATCH(BW319,$D$1:$BL$1,0),FALSE))</f>
        <v>47</v>
      </c>
      <c r="BX320" s="76">
        <f>SUM(VLOOKUP($D$8,$D$2:$BL$18,MATCH(BX319,$D$1:$BL$1,0),FALSE))</f>
        <v>32</v>
      </c>
      <c r="BY320" s="76">
        <f>SUM(VLOOKUP($D$9,$D$2:$BL$18,MATCH(BY319,$D$1:$BL$1,0),FALSE))</f>
        <v>-4</v>
      </c>
      <c r="BZ320" s="76">
        <f>SUM(VLOOKUP($D$10,$D$2:$BL$18,MATCH(BZ319,$D$1:$BL$1,0),FALSE))</f>
        <v>-2</v>
      </c>
      <c r="CA320" s="76">
        <f>SUM(VLOOKUP($D$11,$D$2:$BL$18,MATCH(CA319,$D$1:$BL$1,0),FALSE))</f>
        <v>41</v>
      </c>
      <c r="CB320" s="76">
        <f>SUM(VLOOKUP($D$12,$D$2:$BL$18,MATCH(CB319,$D$1:$BL$1,0),FALSE))</f>
        <v>42</v>
      </c>
      <c r="CC320" s="76">
        <f>SUM(VLOOKUP($D$13,$D$2:$BL$18,MATCH(CC319,$D$1:$BL$1,0),FALSE))</f>
        <v>32</v>
      </c>
      <c r="CD320" s="76">
        <f>SUM(VLOOKUP($D$14,$D$2:$BL$18,MATCH(CD319,$D$1:$BL$1,0),FALSE))</f>
        <v>-2</v>
      </c>
      <c r="CE320" s="76">
        <f>SUM(VLOOKUP($D$15,$D$2:$BL$18,MATCH(CE319,$D$1:$BL$1,0),FALSE))</f>
        <v>18</v>
      </c>
      <c r="CF320" s="76">
        <f>SUM(VLOOKUP($D$16,$D$2:$BL$18,MATCH(CF319,$D$1:$BL$1,0),FALSE))</f>
        <v>47</v>
      </c>
      <c r="CG320" s="76">
        <f>SUM(VLOOKUP($D$17,$D$2:$BL$18,MATCH(CG319,$D$1:$BL$1,0),FALSE))</f>
        <v>-2</v>
      </c>
      <c r="CH320" s="29">
        <f>SUM(VLOOKUP($D$18,$D$2:$BL$18,MATCH(CH319,$D$1:$BL$1,0),FALSE))</f>
        <v>44</v>
      </c>
      <c r="CI320" s="30"/>
      <c r="CJ320" s="72"/>
      <c r="CK320" s="41" t="str">
        <f>$B$9</f>
        <v>Norris</v>
      </c>
      <c r="CL320" s="30">
        <f>COUNTIF(BR313:CH330, CK320)</f>
        <v>17</v>
      </c>
      <c r="CM320" s="30">
        <f>COUNTIF(BR331:CH332,CK320)</f>
        <v>15</v>
      </c>
      <c r="CN320" s="30">
        <f>COUNTIF(BR333:CH334,CK320)</f>
        <v>0</v>
      </c>
      <c r="CO320" s="30"/>
      <c r="CP320" s="72"/>
      <c r="CQ320" s="41" t="str">
        <f>$B$9</f>
        <v>Norris</v>
      </c>
      <c r="CR320" s="30">
        <f>SUM((CL320/CL335)*100)</f>
        <v>20</v>
      </c>
      <c r="CS320" s="30">
        <f>SUM((CM320/CM335)*100)</f>
        <v>88.235294117647058</v>
      </c>
      <c r="CT320" s="30" t="e">
        <f>SUM((CN320/CN335)*100)</f>
        <v>#DIV/0!</v>
      </c>
      <c r="CV320" s="30"/>
      <c r="CW320" s="30"/>
      <c r="CX320" s="41" t="str">
        <f>$B$9</f>
        <v>Norris</v>
      </c>
      <c r="CY320" s="30">
        <f t="shared" si="1648"/>
        <v>34</v>
      </c>
      <c r="CZ320" s="30">
        <f t="shared" si="1649"/>
        <v>15</v>
      </c>
      <c r="DA320" s="30">
        <f t="shared" si="1650"/>
        <v>0</v>
      </c>
      <c r="DB320" s="30"/>
      <c r="DC320" s="72"/>
      <c r="DD320" s="41" t="str">
        <f>$B$9</f>
        <v>Norris</v>
      </c>
      <c r="DE320" s="30">
        <f>SUM((CY320/CY335)*100)</f>
        <v>13.333333333333334</v>
      </c>
      <c r="DF320" s="30">
        <f>SUM((CZ320/CZ335)*100)</f>
        <v>29.411764705882355</v>
      </c>
      <c r="DG320" s="30" t="e">
        <f>SUM((DA320/DA335)*100)</f>
        <v>#DIV/0!</v>
      </c>
    </row>
    <row r="321" spans="4:111" ht="16.149999999999999" thickBot="1" x14ac:dyDescent="0.55000000000000004">
      <c r="D321" s="165"/>
      <c r="E321" s="82" t="s">
        <v>1</v>
      </c>
      <c r="F321" s="72">
        <f>SUM(VLOOKUP($D$2,$BM$2:$CQ$18,MATCH(F319,$BM$1:$CQ$1,0),FALSE))</f>
        <v>12.5</v>
      </c>
      <c r="G321" s="73">
        <f>SUM(VLOOKUP($D$3,$BM$2:$CQ$18,MATCH(G319,$BM$1:$CQ$1,0),FALSE))</f>
        <v>0</v>
      </c>
      <c r="H321" s="73">
        <f>SUM(VLOOKUP($D$4,$BM$2:$CQ$18,MATCH(H319,$BM$1:$CQ$1,0),FALSE))</f>
        <v>0</v>
      </c>
      <c r="I321" s="73">
        <f>SUM(VLOOKUP($D$5,$BM$2:$CQ$18,MATCH(I319,$BM$1:$CQ$1,0),FALSE))</f>
        <v>0</v>
      </c>
      <c r="J321" s="73">
        <f>SUM(VLOOKUP($D$6,$BM$2:$CQ$18,MATCH(J319,$BM$1:$CQ$1,0),FALSE))</f>
        <v>12.1</v>
      </c>
      <c r="K321" s="73">
        <f>SUM(VLOOKUP($D$7,$BM$2:$CQ$18,MATCH(K319,$BM$1:$CQ$1,0),FALSE))</f>
        <v>0</v>
      </c>
      <c r="L321" s="73">
        <f>SUM(VLOOKUP($D$8,$BM$2:$CQ$18,MATCH(L319,$BM$1:$CQ$1,0),FALSE))</f>
        <v>12.1</v>
      </c>
      <c r="M321" s="73">
        <f>SUM(VLOOKUP($D$9,$BM$2:$CQ$18,MATCH(M319,$BM$1:$CQ$1,0),FALSE))</f>
        <v>12.1</v>
      </c>
      <c r="N321" s="73">
        <f>SUM(VLOOKUP($D$10,$BM$2:$CQ$18,MATCH(N319,$BM$1:$CQ$1,0),FALSE))</f>
        <v>12.2</v>
      </c>
      <c r="O321" s="73">
        <f>SUM(VLOOKUP($D$11,$BM$2:$CQ$18,MATCH(O319,$BM$1:$CQ$1,0),FALSE))</f>
        <v>12.2</v>
      </c>
      <c r="P321" s="73">
        <f>SUM(VLOOKUP($D$12,$BM$2:$CQ$18,MATCH(P319,$BM$1:$CQ$1,0),FALSE))</f>
        <v>12.1</v>
      </c>
      <c r="Q321" s="73">
        <f>SUM(VLOOKUP($D$13,$BM$2:$CQ$18,MATCH(Q319,$BM$1:$CQ$1,0),FALSE))</f>
        <v>12.1</v>
      </c>
      <c r="R321" s="73">
        <f>SUM(VLOOKUP($D$14,$BM$2:$CQ$18,MATCH(R319,$BM$1:$CQ$1,0),FALSE))</f>
        <v>12.1</v>
      </c>
      <c r="S321" s="73">
        <f>SUM(VLOOKUP($D$15,$BM$2:$CQ$18,MATCH(S319,$BM$1:$CQ$1,0),FALSE))</f>
        <v>12</v>
      </c>
      <c r="T321" s="73">
        <f>SUM(VLOOKUP($D$16,$BM$2:$CQ$18,MATCH(T319,$BM$1:$CQ$1,0),FALSE))</f>
        <v>12</v>
      </c>
      <c r="U321" s="73">
        <f>SUM(VLOOKUP($D$17,$BM$2:$CQ$18,MATCH(U319,$BM$1:$CQ$1,0),FALSE))</f>
        <v>12</v>
      </c>
      <c r="V321" s="63">
        <f>SUM(VLOOKUP($D$18,$BM$2:$CQ$18,MATCH(V319,$BM$1:$CQ$1,0),FALSE))</f>
        <v>12</v>
      </c>
      <c r="W321" s="43" t="str">
        <f>$A$10</f>
        <v>Renault</v>
      </c>
      <c r="X321" s="66">
        <f>COUNTIF(F313:V330, W321)</f>
        <v>0</v>
      </c>
      <c r="Y321" s="43" t="str">
        <f>$B$10</f>
        <v>Ricciardo</v>
      </c>
      <c r="Z321" s="99">
        <f>COUNTIF(F313:V330, Y321)</f>
        <v>0</v>
      </c>
      <c r="AA321" s="99">
        <f>COUNTIF(F331:V332,Y321)</f>
        <v>0</v>
      </c>
      <c r="AB321" s="99">
        <f>COUNTIF(F333:V334,Y321)</f>
        <v>0</v>
      </c>
      <c r="AC321" s="43" t="str">
        <f>$A$10</f>
        <v>Renault</v>
      </c>
      <c r="AD321" s="66">
        <f>SUM((X321/X335)*100)</f>
        <v>0</v>
      </c>
      <c r="AE321" s="43" t="str">
        <f>$B$10</f>
        <v>Ricciardo</v>
      </c>
      <c r="AF321" s="99">
        <f>SUM((Z321/Z335)*100)</f>
        <v>0</v>
      </c>
      <c r="AG321" s="99">
        <f>SUM((AA321/AA335)*100)</f>
        <v>0</v>
      </c>
      <c r="AH321" s="99" t="e">
        <f>SUM((AB321/AB335)*100)</f>
        <v>#DIV/0!</v>
      </c>
      <c r="AJ321" s="165"/>
      <c r="AK321" s="82" t="s">
        <v>1</v>
      </c>
      <c r="AL321" s="72">
        <f>SUM(VLOOKUP($D$2,$BM$2:$CQ$18,MATCH(AL319,$BM$1:$CQ$1,0),FALSE))</f>
        <v>31.3</v>
      </c>
      <c r="AM321" s="73">
        <f>SUM(VLOOKUP($D$3,$BM$2:$CQ$18,MATCH(AM319,$BM$1:$CQ$1,0),FALSE))</f>
        <v>31.3</v>
      </c>
      <c r="AN321" s="73">
        <f>SUM(VLOOKUP($D$4,$BM$2:$CQ$18,MATCH(AN319,$BM$1:$CQ$1,0),FALSE))</f>
        <v>31.2</v>
      </c>
      <c r="AO321" s="73">
        <f>SUM(VLOOKUP($D$5,$BM$2:$CQ$18,MATCH(AO319,$BM$1:$CQ$1,0),FALSE))</f>
        <v>31.3</v>
      </c>
      <c r="AP321" s="73">
        <f>SUM(VLOOKUP($D$6,$BM$2:$CQ$18,MATCH(AP319,$BM$1:$CQ$1,0),FALSE))</f>
        <v>31.3</v>
      </c>
      <c r="AQ321" s="73">
        <f>SUM(VLOOKUP($D$7,$BM$2:$CQ$18,MATCH(AQ319,$BM$1:$CQ$1,0),FALSE))</f>
        <v>31.3</v>
      </c>
      <c r="AR321" s="73">
        <f>SUM(VLOOKUP($D$8,$BM$2:$CQ$18,MATCH(AR319,$BM$1:$CQ$1,0),FALSE))</f>
        <v>31.4</v>
      </c>
      <c r="AS321" s="73">
        <f>SUM(VLOOKUP($D$9,$BM$2:$CQ$18,MATCH(AS319,$BM$1:$CQ$1,0),FALSE))</f>
        <v>31.4</v>
      </c>
      <c r="AT321" s="73">
        <f>SUM(VLOOKUP($D$10,$BM$2:$CQ$18,MATCH(AT319,$BM$1:$CQ$1,0),FALSE))</f>
        <v>31.4</v>
      </c>
      <c r="AU321" s="73">
        <f>SUM(VLOOKUP($D$11,$BM$2:$CQ$18,MATCH(AU319,$BM$1:$CQ$1,0),FALSE))</f>
        <v>31.4</v>
      </c>
      <c r="AV321" s="73">
        <f>SUM(VLOOKUP($D$12,$BM$2:$CQ$18,MATCH(AV319,$BM$1:$CQ$1,0),FALSE))</f>
        <v>31.4</v>
      </c>
      <c r="AW321" s="73">
        <f>SUM(VLOOKUP($D$13,$BM$2:$CQ$18,MATCH(AW319,$BM$1:$CQ$1,0),FALSE))</f>
        <v>31.5</v>
      </c>
      <c r="AX321" s="73">
        <f>SUM(VLOOKUP($D$14,$BM$2:$CQ$18,MATCH(AX319,$BM$1:$CQ$1,0),FALSE))</f>
        <v>31.5</v>
      </c>
      <c r="AY321" s="73">
        <f>SUM(VLOOKUP($D$15,$BM$2:$CQ$18,MATCH(AY319,$BM$1:$CQ$1,0),FALSE))</f>
        <v>31.5</v>
      </c>
      <c r="AZ321" s="73">
        <f>SUM(VLOOKUP($D$16,$BM$2:$CQ$18,MATCH(AZ319,$BM$1:$CQ$1,0),FALSE))</f>
        <v>31.5</v>
      </c>
      <c r="BA321" s="73">
        <f>SUM(VLOOKUP($D$17,$BM$2:$CQ$18,MATCH(BA319,$BM$1:$CQ$1,0),FALSE))</f>
        <v>31.5</v>
      </c>
      <c r="BB321" s="63">
        <f>SUM(VLOOKUP($D$18,$BM$2:$CQ$18,MATCH(BB319,$BM$1:$CQ$1,0),FALSE))</f>
        <v>31.3</v>
      </c>
      <c r="BC321" s="43" t="str">
        <f>$A$10</f>
        <v>Renault</v>
      </c>
      <c r="BD321" s="66">
        <f>COUNTIF(AL313:BB330, BC321)</f>
        <v>2</v>
      </c>
      <c r="BE321" s="43" t="str">
        <f>$B$10</f>
        <v>Ricciardo</v>
      </c>
      <c r="BF321" s="99">
        <f>COUNTIF(AL313:BB330, BE321)</f>
        <v>17</v>
      </c>
      <c r="BG321" s="99">
        <f>COUNTIF(AL331:BB332,BE321)</f>
        <v>2</v>
      </c>
      <c r="BH321" s="99">
        <f>COUNTIF(AL333:BB334,BE321)</f>
        <v>0</v>
      </c>
      <c r="BI321" s="43" t="str">
        <f>$A$10</f>
        <v>Renault</v>
      </c>
      <c r="BJ321" s="66">
        <f>SUM((BD321/BD335)*100)</f>
        <v>11.76470588235294</v>
      </c>
      <c r="BK321" s="43" t="str">
        <f>$B$10</f>
        <v>Ricciardo</v>
      </c>
      <c r="BL321" s="99">
        <f>SUM((BF321/BF335)*100)</f>
        <v>20</v>
      </c>
      <c r="BM321" s="99">
        <f>SUM((BG321/BG335)*100)</f>
        <v>11.76470588235294</v>
      </c>
      <c r="BN321" s="99" t="e">
        <f>SUM((BH321/BH335)*100)</f>
        <v>#DIV/0!</v>
      </c>
      <c r="BP321" s="165"/>
      <c r="BQ321" s="82" t="s">
        <v>1</v>
      </c>
      <c r="BR321" s="72">
        <f>SUM(VLOOKUP($D$2,$BM$2:$CQ$18,MATCH(BR319,$BM$1:$CQ$1,0),FALSE))</f>
        <v>26.1</v>
      </c>
      <c r="BS321" s="73">
        <f>SUM(VLOOKUP($D$3,$BM$2:$CQ$18,MATCH(BS319,$BM$1:$CQ$1,0),FALSE))</f>
        <v>26.1</v>
      </c>
      <c r="BT321" s="73">
        <f>SUM(VLOOKUP($D$4,$BM$2:$CQ$18,MATCH(BT319,$BM$1:$CQ$1,0),FALSE))</f>
        <v>26.1</v>
      </c>
      <c r="BU321" s="73">
        <f>SUM(VLOOKUP($D$5,$BM$2:$CQ$18,MATCH(BU319,$BM$1:$CQ$1,0),FALSE))</f>
        <v>26</v>
      </c>
      <c r="BV321" s="73">
        <f>SUM(VLOOKUP($D$6,$BM$2:$CQ$18,MATCH(BV319,$BM$1:$CQ$1,0),FALSE))</f>
        <v>26</v>
      </c>
      <c r="BW321" s="73">
        <f>SUM(VLOOKUP($D$7,$BM$2:$CQ$18,MATCH(BW319,$BM$1:$CQ$1,0),FALSE))</f>
        <v>26</v>
      </c>
      <c r="BX321" s="73">
        <f>SUM(VLOOKUP($D$8,$BM$2:$CQ$18,MATCH(BX319,$BM$1:$CQ$1,0),FALSE))</f>
        <v>26.1</v>
      </c>
      <c r="BY321" s="73">
        <f>SUM(VLOOKUP($D$9,$BM$2:$CQ$18,MATCH(BY319,$BM$1:$CQ$1,0),FALSE))</f>
        <v>26.1</v>
      </c>
      <c r="BZ321" s="73">
        <f>SUM(VLOOKUP($D$10,$BM$2:$CQ$18,MATCH(BZ319,$BM$1:$CQ$1,0),FALSE))</f>
        <v>26.1</v>
      </c>
      <c r="CA321" s="73">
        <f>SUM(VLOOKUP($D$11,$BM$2:$CQ$18,MATCH(CA319,$BM$1:$CQ$1,0),FALSE))</f>
        <v>26.1</v>
      </c>
      <c r="CB321" s="73">
        <f>SUM(VLOOKUP($D$12,$BM$2:$CQ$18,MATCH(CB319,$BM$1:$CQ$1,0),FALSE))</f>
        <v>26.1</v>
      </c>
      <c r="CC321" s="73">
        <f>SUM(VLOOKUP($D$13,$BM$2:$CQ$18,MATCH(CC319,$BM$1:$CQ$1,0),FALSE))</f>
        <v>26.1</v>
      </c>
      <c r="CD321" s="73">
        <f>SUM(VLOOKUP($D$14,$BM$2:$CQ$18,MATCH(CD319,$BM$1:$CQ$1,0),FALSE))</f>
        <v>26.1</v>
      </c>
      <c r="CE321" s="73">
        <f>SUM(VLOOKUP($D$15,$BM$2:$CQ$18,MATCH(CE319,$BM$1:$CQ$1,0),FALSE))</f>
        <v>26.1</v>
      </c>
      <c r="CF321" s="73">
        <f>SUM(VLOOKUP($D$16,$BM$2:$CQ$18,MATCH(CF319,$BM$1:$CQ$1,0),FALSE))</f>
        <v>26.1</v>
      </c>
      <c r="CG321" s="73">
        <f>SUM(VLOOKUP($D$17,$BM$2:$CQ$18,MATCH(CG319,$BM$1:$CQ$1,0),FALSE))</f>
        <v>26.2</v>
      </c>
      <c r="CH321" s="63">
        <f>SUM(VLOOKUP($D$18,$BM$2:$CQ$18,MATCH(CH319,$BM$1:$CQ$1,0),FALSE))</f>
        <v>26.3</v>
      </c>
      <c r="CI321" s="43" t="str">
        <f>$A$10</f>
        <v>Renault</v>
      </c>
      <c r="CJ321" s="66">
        <f>COUNTIF(BR313:CH330, CI321)</f>
        <v>0</v>
      </c>
      <c r="CK321" s="43" t="str">
        <f>$B$10</f>
        <v>Ricciardo</v>
      </c>
      <c r="CL321" s="99">
        <f>COUNTIF(BR313:CH330, CK321)</f>
        <v>0</v>
      </c>
      <c r="CM321" s="99">
        <f>COUNTIF(BR331:CH332,CK321)</f>
        <v>0</v>
      </c>
      <c r="CN321" s="99">
        <f>COUNTIF(BR333:CH334,CK321)</f>
        <v>0</v>
      </c>
      <c r="CO321" s="43" t="str">
        <f>$A$10</f>
        <v>Renault</v>
      </c>
      <c r="CP321" s="66">
        <f>SUM((CJ321/CJ335)*100)</f>
        <v>0</v>
      </c>
      <c r="CQ321" s="43" t="str">
        <f>$B$10</f>
        <v>Ricciardo</v>
      </c>
      <c r="CR321" s="99">
        <f>SUM((CL321/CL335)*100)</f>
        <v>0</v>
      </c>
      <c r="CS321" s="99">
        <f>SUM((CM321/CM335)*100)</f>
        <v>0</v>
      </c>
      <c r="CT321" s="99" t="e">
        <f>SUM((CN321/CN335)*100)</f>
        <v>#DIV/0!</v>
      </c>
      <c r="CV321" s="43" t="str">
        <f>$A$10</f>
        <v>Renault</v>
      </c>
      <c r="CW321" s="99">
        <f>SUM(X321,BD321,CJ321)</f>
        <v>2</v>
      </c>
      <c r="CX321" s="43" t="str">
        <f>$B$10</f>
        <v>Ricciardo</v>
      </c>
      <c r="CY321" s="99">
        <f t="shared" si="1648"/>
        <v>17</v>
      </c>
      <c r="CZ321" s="99">
        <f t="shared" si="1649"/>
        <v>2</v>
      </c>
      <c r="DA321" s="99">
        <f t="shared" si="1650"/>
        <v>0</v>
      </c>
      <c r="DB321" s="43" t="str">
        <f>$A$10</f>
        <v>Renault</v>
      </c>
      <c r="DC321" s="66">
        <f>SUM((CW321/CW335)*100)</f>
        <v>3.9215686274509802</v>
      </c>
      <c r="DD321" s="43" t="str">
        <f>$B$10</f>
        <v>Ricciardo</v>
      </c>
      <c r="DE321" s="99">
        <f>SUM((CY321/CY335)*100)</f>
        <v>6.666666666666667</v>
      </c>
      <c r="DF321" s="99">
        <f>SUM((CZ321/CZ335)*100)</f>
        <v>3.9215686274509802</v>
      </c>
      <c r="DG321" s="99" t="e">
        <f>SUM((DA321/DA335)*100)</f>
        <v>#DIV/0!</v>
      </c>
    </row>
    <row r="322" spans="4:111" ht="16.149999999999999" thickBot="1" x14ac:dyDescent="0.55000000000000004">
      <c r="D322" s="165"/>
      <c r="E322" s="74" t="s">
        <v>62</v>
      </c>
      <c r="F322" s="66" t="s">
        <v>33</v>
      </c>
      <c r="G322" s="67" t="s">
        <v>33</v>
      </c>
      <c r="H322" s="67" t="s">
        <v>33</v>
      </c>
      <c r="I322" s="67" t="s">
        <v>33</v>
      </c>
      <c r="J322" s="67" t="s">
        <v>33</v>
      </c>
      <c r="K322" s="67" t="s">
        <v>33</v>
      </c>
      <c r="L322" s="67" t="s">
        <v>33</v>
      </c>
      <c r="M322" s="67" t="s">
        <v>33</v>
      </c>
      <c r="N322" s="67" t="s">
        <v>33</v>
      </c>
      <c r="O322" s="67" t="s">
        <v>33</v>
      </c>
      <c r="P322" s="67" t="s">
        <v>33</v>
      </c>
      <c r="Q322" s="67" t="s">
        <v>33</v>
      </c>
      <c r="R322" s="67" t="s">
        <v>33</v>
      </c>
      <c r="S322" s="67" t="s">
        <v>33</v>
      </c>
      <c r="T322" s="67" t="s">
        <v>33</v>
      </c>
      <c r="U322" s="67" t="s">
        <v>33</v>
      </c>
      <c r="V322" s="67" t="s">
        <v>33</v>
      </c>
      <c r="W322" s="30"/>
      <c r="X322" s="72"/>
      <c r="Y322" s="44" t="str">
        <f>$B$11</f>
        <v>Ocon</v>
      </c>
      <c r="Z322" s="30">
        <f>COUNTIF(F313:V330, Y322)</f>
        <v>17</v>
      </c>
      <c r="AA322" s="30">
        <f>COUNTIF(F331:V332,Y322)</f>
        <v>0</v>
      </c>
      <c r="AB322" s="30">
        <f>COUNTIF(F333:V334,Y322)</f>
        <v>0</v>
      </c>
      <c r="AC322" s="30"/>
      <c r="AD322" s="72"/>
      <c r="AE322" s="44" t="str">
        <f>$B$11</f>
        <v>Ocon</v>
      </c>
      <c r="AF322" s="30">
        <f>SUM((Z322/Z335)*100)</f>
        <v>20</v>
      </c>
      <c r="AG322" s="30">
        <f>SUM((AA322/AA335)*100)</f>
        <v>0</v>
      </c>
      <c r="AH322" s="30" t="e">
        <f>SUM((AB322/AB335)*100)</f>
        <v>#DIV/0!</v>
      </c>
      <c r="AJ322" s="165"/>
      <c r="AK322" s="74" t="s">
        <v>62</v>
      </c>
      <c r="AL322" s="66" t="s">
        <v>35</v>
      </c>
      <c r="AM322" s="67" t="s">
        <v>35</v>
      </c>
      <c r="AN322" s="67" t="s">
        <v>35</v>
      </c>
      <c r="AO322" s="67" t="s">
        <v>35</v>
      </c>
      <c r="AP322" s="67" t="s">
        <v>35</v>
      </c>
      <c r="AQ322" s="67" t="s">
        <v>35</v>
      </c>
      <c r="AR322" s="67" t="s">
        <v>35</v>
      </c>
      <c r="AS322" s="67" t="s">
        <v>35</v>
      </c>
      <c r="AT322" s="67" t="s">
        <v>35</v>
      </c>
      <c r="AU322" s="67" t="s">
        <v>35</v>
      </c>
      <c r="AV322" s="67" t="s">
        <v>35</v>
      </c>
      <c r="AW322" s="67" t="s">
        <v>35</v>
      </c>
      <c r="AX322" s="67" t="s">
        <v>35</v>
      </c>
      <c r="AY322" s="67" t="s">
        <v>35</v>
      </c>
      <c r="AZ322" s="67" t="s">
        <v>35</v>
      </c>
      <c r="BA322" s="67" t="s">
        <v>35</v>
      </c>
      <c r="BB322" s="67" t="s">
        <v>35</v>
      </c>
      <c r="BC322" s="30"/>
      <c r="BD322" s="72"/>
      <c r="BE322" s="44" t="str">
        <f>$B$11</f>
        <v>Ocon</v>
      </c>
      <c r="BF322" s="30">
        <f>COUNTIF(AL313:BB330, BE322)</f>
        <v>0</v>
      </c>
      <c r="BG322" s="30">
        <f>COUNTIF(AL331:BB332,BE322)</f>
        <v>0</v>
      </c>
      <c r="BH322" s="30">
        <f>COUNTIF(AL333:BB334,BE322)</f>
        <v>0</v>
      </c>
      <c r="BI322" s="30"/>
      <c r="BJ322" s="72"/>
      <c r="BK322" s="44" t="str">
        <f>$B$11</f>
        <v>Ocon</v>
      </c>
      <c r="BL322" s="30">
        <f>SUM((BF322/BF335)*100)</f>
        <v>0</v>
      </c>
      <c r="BM322" s="30">
        <f>SUM((BG322/BG335)*100)</f>
        <v>0</v>
      </c>
      <c r="BN322" s="30" t="e">
        <f>SUM((BH322/BH335)*100)</f>
        <v>#DIV/0!</v>
      </c>
      <c r="BP322" s="165"/>
      <c r="BQ322" s="74" t="s">
        <v>62</v>
      </c>
      <c r="BR322" s="66" t="s">
        <v>33</v>
      </c>
      <c r="BS322" s="67" t="s">
        <v>33</v>
      </c>
      <c r="BT322" s="67" t="s">
        <v>33</v>
      </c>
      <c r="BU322" s="67" t="s">
        <v>33</v>
      </c>
      <c r="BV322" s="67" t="s">
        <v>33</v>
      </c>
      <c r="BW322" s="67" t="s">
        <v>33</v>
      </c>
      <c r="BX322" s="67" t="s">
        <v>33</v>
      </c>
      <c r="BY322" s="67" t="s">
        <v>33</v>
      </c>
      <c r="BZ322" s="67" t="s">
        <v>33</v>
      </c>
      <c r="CA322" s="67" t="s">
        <v>33</v>
      </c>
      <c r="CB322" s="67" t="s">
        <v>33</v>
      </c>
      <c r="CC322" s="67" t="s">
        <v>33</v>
      </c>
      <c r="CD322" s="67" t="s">
        <v>33</v>
      </c>
      <c r="CE322" s="67" t="s">
        <v>33</v>
      </c>
      <c r="CF322" s="67" t="s">
        <v>33</v>
      </c>
      <c r="CG322" s="67" t="s">
        <v>33</v>
      </c>
      <c r="CH322" s="68" t="s">
        <v>33</v>
      </c>
      <c r="CI322" s="30"/>
      <c r="CJ322" s="72"/>
      <c r="CK322" s="44" t="str">
        <f>$B$11</f>
        <v>Ocon</v>
      </c>
      <c r="CL322" s="30">
        <f>COUNTIF(BR313:CH330, CK322)</f>
        <v>0</v>
      </c>
      <c r="CM322" s="30">
        <f>COUNTIF(BR331:CH332,CK322)</f>
        <v>0</v>
      </c>
      <c r="CN322" s="30">
        <f>COUNTIF(BR333:CH334,CK322)</f>
        <v>0</v>
      </c>
      <c r="CO322" s="30"/>
      <c r="CP322" s="72"/>
      <c r="CQ322" s="44" t="str">
        <f>$B$11</f>
        <v>Ocon</v>
      </c>
      <c r="CR322" s="30">
        <f>SUM((CL322/CL335)*100)</f>
        <v>0</v>
      </c>
      <c r="CS322" s="30">
        <f>SUM((CM322/CM335)*100)</f>
        <v>0</v>
      </c>
      <c r="CT322" s="30" t="e">
        <f>SUM((CN322/CN335)*100)</f>
        <v>#DIV/0!</v>
      </c>
      <c r="CV322" s="30"/>
      <c r="CW322" s="30"/>
      <c r="CX322" s="44" t="str">
        <f>$B$11</f>
        <v>Ocon</v>
      </c>
      <c r="CY322" s="30">
        <f t="shared" si="1648"/>
        <v>17</v>
      </c>
      <c r="CZ322" s="30">
        <f t="shared" si="1649"/>
        <v>0</v>
      </c>
      <c r="DA322" s="30">
        <f t="shared" si="1650"/>
        <v>0</v>
      </c>
      <c r="DB322" s="30"/>
      <c r="DC322" s="72"/>
      <c r="DD322" s="44" t="str">
        <f>$B$11</f>
        <v>Ocon</v>
      </c>
      <c r="DE322" s="30">
        <f>SUM((CY322/CY335)*100)</f>
        <v>6.666666666666667</v>
      </c>
      <c r="DF322" s="30">
        <f>SUM((CZ322/CZ335)*100)</f>
        <v>0</v>
      </c>
      <c r="DG322" s="30" t="e">
        <f>SUM((DA322/DA335)*100)</f>
        <v>#DIV/0!</v>
      </c>
    </row>
    <row r="323" spans="4:111" ht="15.75" x14ac:dyDescent="0.5">
      <c r="D323" s="165"/>
      <c r="E323" s="81" t="s">
        <v>58</v>
      </c>
      <c r="F323" s="70">
        <f>SUM(VLOOKUP($D$2,$D$2:$BL$18,MATCH(F322,$D$1:$BL$1,0),FALSE))</f>
        <v>22</v>
      </c>
      <c r="G323" s="76">
        <f>SUM(VLOOKUP($D$3,$D$2:$BL$18,MATCH(G322,$D$1:$BL$1,0),FALSE))</f>
        <v>23</v>
      </c>
      <c r="H323" s="76">
        <f>SUM(VLOOKUP($D$4,$D$2:$BL$18,MATCH(H322,$D$1:$BL$1,0),FALSE))</f>
        <v>11</v>
      </c>
      <c r="I323" s="76">
        <f>SUM(VLOOKUP($D$5,$D$2:$BL$18,MATCH(I322,$D$1:$BL$1,0),FALSE))</f>
        <v>-13</v>
      </c>
      <c r="J323" s="76">
        <f>SUM(VLOOKUP($D$6,$D$2:$BL$18,MATCH(J322,$D$1:$BL$1,0),FALSE))</f>
        <v>12</v>
      </c>
      <c r="K323" s="76">
        <f>SUM(VLOOKUP($D$7,$D$2:$BL$18,MATCH(K322,$D$1:$BL$1,0),FALSE))</f>
        <v>21</v>
      </c>
      <c r="L323" s="76">
        <f>SUM(VLOOKUP($D$8,$D$2:$BL$18,MATCH(L322,$D$1:$BL$1,0),FALSE))</f>
        <v>6</v>
      </c>
      <c r="M323" s="76">
        <f>SUM(VLOOKUP($D$9,$D$2:$BL$18,MATCH(M322,$D$1:$BL$1,0),FALSE))</f>
        <v>4</v>
      </c>
      <c r="N323" s="76">
        <f>SUM(VLOOKUP($D$10,$D$2:$BL$18,MATCH(N322,$D$1:$BL$1,0),FALSE))</f>
        <v>43</v>
      </c>
      <c r="O323" s="76">
        <f>SUM(VLOOKUP($D$11,$D$2:$BL$18,MATCH(O322,$D$1:$BL$1,0),FALSE))</f>
        <v>28</v>
      </c>
      <c r="P323" s="76">
        <f>SUM(VLOOKUP($D$12,$D$2:$BL$18,MATCH(P322,$D$1:$BL$1,0),FALSE))</f>
        <v>33</v>
      </c>
      <c r="Q323" s="76">
        <f>SUM(VLOOKUP($D$13,$D$2:$BL$18,MATCH(Q322,$D$1:$BL$1,0),FALSE))</f>
        <v>17</v>
      </c>
      <c r="R323" s="76">
        <f>SUM(VLOOKUP($D$14,$D$2:$BL$18,MATCH(R322,$D$1:$BL$1,0),FALSE))</f>
        <v>26</v>
      </c>
      <c r="S323" s="76">
        <f>SUM(VLOOKUP($D$15,$D$2:$BL$18,MATCH(S322,$D$1:$BL$1,0),FALSE))</f>
        <v>45</v>
      </c>
      <c r="T323" s="76">
        <f>SUM(VLOOKUP($D$16,$D$2:$BL$18,MATCH(T322,$D$1:$BL$1,0),FALSE))</f>
        <v>5</v>
      </c>
      <c r="U323" s="76">
        <f>SUM(VLOOKUP($D$17,$D$2:$BL$18,MATCH(U322,$D$1:$BL$1,0),FALSE))</f>
        <v>48</v>
      </c>
      <c r="V323" s="29">
        <f>SUM(VLOOKUP($D$18,$D$2:$BL$18,MATCH(V322,$D$1:$BL$1,0),FALSE))</f>
        <v>-13</v>
      </c>
      <c r="W323" s="46" t="str">
        <f>$A$12</f>
        <v>AlphaTauri</v>
      </c>
      <c r="X323" s="66">
        <f>COUNTIF(F313:V330, W323)</f>
        <v>0</v>
      </c>
      <c r="Y323" s="46" t="str">
        <f>$B$12</f>
        <v>Kvyat</v>
      </c>
      <c r="Z323" s="99">
        <f>COUNTIF(F313:V330, Y323)</f>
        <v>0</v>
      </c>
      <c r="AA323" s="99">
        <f>COUNTIF(F331:V332,Y323)</f>
        <v>0</v>
      </c>
      <c r="AB323" s="99">
        <f>COUNTIF(F333:V334,Y323)</f>
        <v>0</v>
      </c>
      <c r="AC323" s="46" t="str">
        <f>$A$12</f>
        <v>AlphaTauri</v>
      </c>
      <c r="AD323" s="66">
        <f>SUM((X323/X335)*100)</f>
        <v>0</v>
      </c>
      <c r="AE323" s="46" t="str">
        <f>$B$12</f>
        <v>Kvyat</v>
      </c>
      <c r="AF323" s="99">
        <f>SUM((Z323/Z335)*100)</f>
        <v>0</v>
      </c>
      <c r="AG323" s="99">
        <f>SUM((AA323/AA335)*100)</f>
        <v>0</v>
      </c>
      <c r="AH323" s="99" t="e">
        <f>SUM((AB323/AB335)*100)</f>
        <v>#DIV/0!</v>
      </c>
      <c r="AJ323" s="165"/>
      <c r="AK323" s="81" t="s">
        <v>58</v>
      </c>
      <c r="AL323" s="70">
        <f>SUM(VLOOKUP($D$2,$D$2:$BL$18,MATCH(AL322,$D$1:$BL$1,0),FALSE))</f>
        <v>-10</v>
      </c>
      <c r="AM323" s="76">
        <f>SUM(VLOOKUP($D$3,$D$2:$BL$18,MATCH(AM322,$D$1:$BL$1,0),FALSE))</f>
        <v>21</v>
      </c>
      <c r="AN323" s="76">
        <f>SUM(VLOOKUP($D$4,$D$2:$BL$18,MATCH(AN322,$D$1:$BL$1,0),FALSE))</f>
        <v>27</v>
      </c>
      <c r="AO323" s="76">
        <f>SUM(VLOOKUP($D$5,$D$2:$BL$18,MATCH(AO322,$D$1:$BL$1,0),FALSE))</f>
        <v>10</v>
      </c>
      <c r="AP323" s="76">
        <f>SUM(VLOOKUP($D$6,$D$2:$BL$18,MATCH(AP322,$D$1:$BL$1,0),FALSE))</f>
        <v>20</v>
      </c>
      <c r="AQ323" s="76">
        <f>SUM(VLOOKUP($D$7,$D$2:$BL$18,MATCH(AQ322,$D$1:$BL$1,0),FALSE))</f>
        <v>37</v>
      </c>
      <c r="AR323" s="76">
        <f>SUM(VLOOKUP($D$8,$D$2:$BL$18,MATCH(AR322,$D$1:$BL$1,0),FALSE))</f>
        <v>16</v>
      </c>
      <c r="AS323" s="76">
        <f>SUM(VLOOKUP($D$9,$D$2:$BL$18,MATCH(AS322,$D$1:$BL$1,0),FALSE))</f>
        <v>35</v>
      </c>
      <c r="AT323" s="76">
        <f>SUM(VLOOKUP($D$10,$D$2:$BL$18,MATCH(AT322,$D$1:$BL$1,0),FALSE))</f>
        <v>-8</v>
      </c>
      <c r="AU323" s="76">
        <f>SUM(VLOOKUP($D$11,$D$2:$BL$18,MATCH(AU322,$D$1:$BL$1,0),FALSE))</f>
        <v>-13</v>
      </c>
      <c r="AV323" s="76">
        <f>SUM(VLOOKUP($D$12,$D$2:$BL$18,MATCH(AV322,$D$1:$BL$1,0),FALSE))</f>
        <v>16</v>
      </c>
      <c r="AW323" s="76">
        <f>SUM(VLOOKUP($D$13,$D$2:$BL$18,MATCH(AW322,$D$1:$BL$1,0),FALSE))</f>
        <v>-13</v>
      </c>
      <c r="AX323" s="76">
        <f>SUM(VLOOKUP($D$14,$D$2:$BL$18,MATCH(AX322,$D$1:$BL$1,0),FALSE))</f>
        <v>7</v>
      </c>
      <c r="AY323" s="76">
        <f>SUM(VLOOKUP($D$15,$D$2:$BL$18,MATCH(AY322,$D$1:$BL$1,0),FALSE))</f>
        <v>8</v>
      </c>
      <c r="AZ323" s="76">
        <f>SUM(VLOOKUP($D$16,$D$2:$BL$18,MATCH(AZ322,$D$1:$BL$1,0),FALSE))</f>
        <v>-13</v>
      </c>
      <c r="BA323" s="76">
        <f>SUM(VLOOKUP($D$17,$D$2:$BL$18,MATCH(BA322,$D$1:$BL$1,0),FALSE))</f>
        <v>30</v>
      </c>
      <c r="BB323" s="29">
        <f>SUM(VLOOKUP($D$18,$D$2:$BL$18,MATCH(BB322,$D$1:$BL$1,0),FALSE))</f>
        <v>9</v>
      </c>
      <c r="BC323" s="46" t="str">
        <f>$A$12</f>
        <v>AlphaTauri</v>
      </c>
      <c r="BD323" s="66">
        <f>COUNTIF(AL313:BB330, BC323)</f>
        <v>0</v>
      </c>
      <c r="BE323" s="46" t="str">
        <f>$B$12</f>
        <v>Kvyat</v>
      </c>
      <c r="BF323" s="99">
        <f>COUNTIF(AL313:BB330, BE323)</f>
        <v>2</v>
      </c>
      <c r="BG323" s="99">
        <f>COUNTIF(AL331:BB332,BE323)</f>
        <v>0</v>
      </c>
      <c r="BH323" s="99">
        <f>COUNTIF(AL333:BB334,BE323)</f>
        <v>0</v>
      </c>
      <c r="BI323" s="46" t="str">
        <f>$A$12</f>
        <v>AlphaTauri</v>
      </c>
      <c r="BJ323" s="66">
        <f>SUM((BD323/BD335)*100)</f>
        <v>0</v>
      </c>
      <c r="BK323" s="46" t="str">
        <f>$B$12</f>
        <v>Kvyat</v>
      </c>
      <c r="BL323" s="99">
        <f>SUM((BF323/BF335)*100)</f>
        <v>2.3529411764705883</v>
      </c>
      <c r="BM323" s="99">
        <f>SUM((BG323/BG335)*100)</f>
        <v>0</v>
      </c>
      <c r="BN323" s="99" t="e">
        <f>SUM((BH323/BH335)*100)</f>
        <v>#DIV/0!</v>
      </c>
      <c r="BP323" s="165"/>
      <c r="BQ323" s="81" t="s">
        <v>58</v>
      </c>
      <c r="BR323" s="70">
        <f>SUM(VLOOKUP($D$2,$D$2:$BL$18,MATCH(BR322,$D$1:$BL$1,0),FALSE))</f>
        <v>22</v>
      </c>
      <c r="BS323" s="76">
        <f>SUM(VLOOKUP($D$3,$D$2:$BL$18,MATCH(BS322,$D$1:$BL$1,0),FALSE))</f>
        <v>23</v>
      </c>
      <c r="BT323" s="76">
        <f>SUM(VLOOKUP($D$4,$D$2:$BL$18,MATCH(BT322,$D$1:$BL$1,0),FALSE))</f>
        <v>11</v>
      </c>
      <c r="BU323" s="76">
        <f>SUM(VLOOKUP($D$5,$D$2:$BL$18,MATCH(BU322,$D$1:$BL$1,0),FALSE))</f>
        <v>-13</v>
      </c>
      <c r="BV323" s="76">
        <f>SUM(VLOOKUP($D$6,$D$2:$BL$18,MATCH(BV322,$D$1:$BL$1,0),FALSE))</f>
        <v>12</v>
      </c>
      <c r="BW323" s="76">
        <f>SUM(VLOOKUP($D$7,$D$2:$BL$18,MATCH(BW322,$D$1:$BL$1,0),FALSE))</f>
        <v>21</v>
      </c>
      <c r="BX323" s="76">
        <f>SUM(VLOOKUP($D$8,$D$2:$BL$18,MATCH(BX322,$D$1:$BL$1,0),FALSE))</f>
        <v>6</v>
      </c>
      <c r="BY323" s="76">
        <f>SUM(VLOOKUP($D$9,$D$2:$BL$18,MATCH(BY322,$D$1:$BL$1,0),FALSE))</f>
        <v>4</v>
      </c>
      <c r="BZ323" s="76">
        <f>SUM(VLOOKUP($D$10,$D$2:$BL$18,MATCH(BZ322,$D$1:$BL$1,0),FALSE))</f>
        <v>43</v>
      </c>
      <c r="CA323" s="76">
        <f>SUM(VLOOKUP($D$11,$D$2:$BL$18,MATCH(CA322,$D$1:$BL$1,0),FALSE))</f>
        <v>28</v>
      </c>
      <c r="CB323" s="76">
        <f>SUM(VLOOKUP($D$12,$D$2:$BL$18,MATCH(CB322,$D$1:$BL$1,0),FALSE))</f>
        <v>33</v>
      </c>
      <c r="CC323" s="76">
        <f>SUM(VLOOKUP($D$13,$D$2:$BL$18,MATCH(CC322,$D$1:$BL$1,0),FALSE))</f>
        <v>17</v>
      </c>
      <c r="CD323" s="76">
        <f>SUM(VLOOKUP($D$14,$D$2:$BL$18,MATCH(CD322,$D$1:$BL$1,0),FALSE))</f>
        <v>26</v>
      </c>
      <c r="CE323" s="76">
        <f>SUM(VLOOKUP($D$15,$D$2:$BL$18,MATCH(CE322,$D$1:$BL$1,0),FALSE))</f>
        <v>45</v>
      </c>
      <c r="CF323" s="76">
        <f>SUM(VLOOKUP($D$16,$D$2:$BL$18,MATCH(CF322,$D$1:$BL$1,0),FALSE))</f>
        <v>5</v>
      </c>
      <c r="CG323" s="76">
        <f>SUM(VLOOKUP($D$17,$D$2:$BL$18,MATCH(CG322,$D$1:$BL$1,0),FALSE))</f>
        <v>48</v>
      </c>
      <c r="CH323" s="29">
        <f>SUM(VLOOKUP($D$18,$D$2:$BL$18,MATCH(CH322,$D$1:$BL$1,0),FALSE))</f>
        <v>-13</v>
      </c>
      <c r="CI323" s="46" t="str">
        <f>$A$12</f>
        <v>AlphaTauri</v>
      </c>
      <c r="CJ323" s="66">
        <f>COUNTIF(BR313:CH330, CI323)</f>
        <v>0</v>
      </c>
      <c r="CK323" s="46" t="str">
        <f>$B$12</f>
        <v>Kvyat</v>
      </c>
      <c r="CL323" s="99">
        <f>COUNTIF(BR313:CH330, CK323)</f>
        <v>0</v>
      </c>
      <c r="CM323" s="99">
        <f>COUNTIF(BR331:CH332,CK323)</f>
        <v>0</v>
      </c>
      <c r="CN323" s="99">
        <f>COUNTIF(BR333:CH334,CK323)</f>
        <v>0</v>
      </c>
      <c r="CO323" s="46" t="str">
        <f>$A$12</f>
        <v>AlphaTauri</v>
      </c>
      <c r="CP323" s="66">
        <f>SUM((CJ323/CJ335)*100)</f>
        <v>0</v>
      </c>
      <c r="CQ323" s="46" t="str">
        <f>$B$12</f>
        <v>Kvyat</v>
      </c>
      <c r="CR323" s="99">
        <f>SUM((CL323/CL335)*100)</f>
        <v>0</v>
      </c>
      <c r="CS323" s="99">
        <f>SUM((CM323/CM335)*100)</f>
        <v>0</v>
      </c>
      <c r="CT323" s="99" t="e">
        <f>SUM((CN323/CN335)*100)</f>
        <v>#DIV/0!</v>
      </c>
      <c r="CV323" s="46" t="str">
        <f>$A$12</f>
        <v>AlphaTauri</v>
      </c>
      <c r="CW323" s="99">
        <f>SUM(X323,BD323,CJ323)</f>
        <v>0</v>
      </c>
      <c r="CX323" s="46" t="str">
        <f>$B$12</f>
        <v>Kvyat</v>
      </c>
      <c r="CY323" s="99">
        <f t="shared" si="1648"/>
        <v>2</v>
      </c>
      <c r="CZ323" s="99">
        <f t="shared" si="1649"/>
        <v>0</v>
      </c>
      <c r="DA323" s="99">
        <f t="shared" si="1650"/>
        <v>0</v>
      </c>
      <c r="DB323" s="46" t="str">
        <f>$A$12</f>
        <v>AlphaTauri</v>
      </c>
      <c r="DC323" s="66">
        <f>SUM((CW323/CW335)*100)</f>
        <v>0</v>
      </c>
      <c r="DD323" s="46" t="str">
        <f>$B$12</f>
        <v>Kvyat</v>
      </c>
      <c r="DE323" s="99">
        <f>SUM((CY323/CY335)*100)</f>
        <v>0.78431372549019607</v>
      </c>
      <c r="DF323" s="99">
        <f>SUM((CZ323/CZ335)*100)</f>
        <v>0</v>
      </c>
      <c r="DG323" s="99" t="e">
        <f>SUM((DA323/DA335)*100)</f>
        <v>#DIV/0!</v>
      </c>
    </row>
    <row r="324" spans="4:111" ht="16.149999999999999" thickBot="1" x14ac:dyDescent="0.55000000000000004">
      <c r="D324" s="165"/>
      <c r="E324" s="82" t="s">
        <v>1</v>
      </c>
      <c r="F324" s="72">
        <f>SUM(VLOOKUP($D$2,$BM$2:$CQ$18,MATCH(F322,$BM$1:$CQ$1,0),FALSE))</f>
        <v>9.3000000000000007</v>
      </c>
      <c r="G324" s="73">
        <f>SUM(VLOOKUP($D$3,$BM$2:$CQ$18,MATCH(G322,$BM$1:$CQ$1,0),FALSE))</f>
        <v>9.6</v>
      </c>
      <c r="H324" s="73">
        <f>SUM(VLOOKUP($D$4,$BM$2:$CQ$18,MATCH(H322,$BM$1:$CQ$1,0),FALSE))</f>
        <v>9.8000000000000007</v>
      </c>
      <c r="I324" s="73">
        <f>SUM(VLOOKUP($D$5,$BM$2:$CQ$18,MATCH(I322,$BM$1:$CQ$1,0),FALSE))</f>
        <v>9.8000000000000007</v>
      </c>
      <c r="J324" s="73">
        <f>SUM(VLOOKUP($D$6,$BM$2:$CQ$18,MATCH(J322,$BM$1:$CQ$1,0),FALSE))</f>
        <v>9.8000000000000007</v>
      </c>
      <c r="K324" s="73">
        <f>SUM(VLOOKUP($D$7,$BM$2:$CQ$18,MATCH(K322,$BM$1:$CQ$1,0),FALSE))</f>
        <v>9.9</v>
      </c>
      <c r="L324" s="73">
        <f>SUM(VLOOKUP($D$8,$BM$2:$CQ$18,MATCH(L322,$BM$1:$CQ$1,0),FALSE))</f>
        <v>9.9</v>
      </c>
      <c r="M324" s="73">
        <f>SUM(VLOOKUP($D$9,$BM$2:$CQ$18,MATCH(M322,$BM$1:$CQ$1,0),FALSE))</f>
        <v>9.9</v>
      </c>
      <c r="N324" s="73">
        <f>SUM(VLOOKUP($D$10,$BM$2:$CQ$18,MATCH(N322,$BM$1:$CQ$1,0),FALSE))</f>
        <v>9.9</v>
      </c>
      <c r="O324" s="73">
        <f>SUM(VLOOKUP($D$11,$BM$2:$CQ$18,MATCH(O322,$BM$1:$CQ$1,0),FALSE))</f>
        <v>9.9</v>
      </c>
      <c r="P324" s="73">
        <f>SUM(VLOOKUP($D$12,$BM$2:$CQ$18,MATCH(P322,$BM$1:$CQ$1,0),FALSE))</f>
        <v>9.9</v>
      </c>
      <c r="Q324" s="73">
        <f>SUM(VLOOKUP($D$13,$BM$2:$CQ$18,MATCH(Q322,$BM$1:$CQ$1,0),FALSE))</f>
        <v>9.9</v>
      </c>
      <c r="R324" s="73">
        <f>SUM(VLOOKUP($D$14,$BM$2:$CQ$18,MATCH(R322,$BM$1:$CQ$1,0),FALSE))</f>
        <v>9.9</v>
      </c>
      <c r="S324" s="73">
        <f>SUM(VLOOKUP($D$15,$BM$2:$CQ$18,MATCH(S322,$BM$1:$CQ$1,0),FALSE))</f>
        <v>9.9</v>
      </c>
      <c r="T324" s="73">
        <f>SUM(VLOOKUP($D$16,$BM$2:$CQ$18,MATCH(T322,$BM$1:$CQ$1,0),FALSE))</f>
        <v>9.9</v>
      </c>
      <c r="U324" s="73">
        <f>SUM(VLOOKUP($D$17,$BM$2:$CQ$18,MATCH(U322,$BM$1:$CQ$1,0),FALSE))</f>
        <v>9.9</v>
      </c>
      <c r="V324" s="63">
        <f>SUM(VLOOKUP($D$18,$BM$2:$CQ$18,MATCH(V322,$BM$1:$CQ$1,0),FALSE))</f>
        <v>10</v>
      </c>
      <c r="W324" s="30"/>
      <c r="X324" s="72"/>
      <c r="Y324" s="47" t="str">
        <f>$B$13</f>
        <v>Gasly</v>
      </c>
      <c r="Z324" s="30">
        <f>COUNTIF(F313:V330, Y324)</f>
        <v>0</v>
      </c>
      <c r="AA324" s="30">
        <f>COUNTIF(F331:V332,Y324)</f>
        <v>0</v>
      </c>
      <c r="AB324" s="30">
        <f>COUNTIF(F333:V334,Y324)</f>
        <v>0</v>
      </c>
      <c r="AC324" s="30"/>
      <c r="AD324" s="72"/>
      <c r="AE324" s="47" t="str">
        <f>$B$13</f>
        <v>Gasly</v>
      </c>
      <c r="AF324" s="30">
        <f>SUM((Z324/Z335)*100)</f>
        <v>0</v>
      </c>
      <c r="AG324" s="30">
        <f>SUM((AA324/AA335)*100)</f>
        <v>0</v>
      </c>
      <c r="AH324" s="30" t="e">
        <f>SUM((AB324/AB335)*100)</f>
        <v>#DIV/0!</v>
      </c>
      <c r="AJ324" s="165"/>
      <c r="AK324" s="82" t="s">
        <v>1</v>
      </c>
      <c r="AL324" s="72">
        <f>SUM(VLOOKUP($D$2,$BM$2:$CQ$18,MATCH(AL322,$BM$1:$CQ$1,0),FALSE))</f>
        <v>7.9</v>
      </c>
      <c r="AM324" s="73">
        <f>SUM(VLOOKUP($D$3,$BM$2:$CQ$18,MATCH(AM322,$BM$1:$CQ$1,0),FALSE))</f>
        <v>0</v>
      </c>
      <c r="AN324" s="73">
        <f>SUM(VLOOKUP($D$4,$BM$2:$CQ$18,MATCH(AN322,$BM$1:$CQ$1,0),FALSE))</f>
        <v>0</v>
      </c>
      <c r="AO324" s="73">
        <f>SUM(VLOOKUP($D$5,$BM$2:$CQ$18,MATCH(AO322,$BM$1:$CQ$1,0),FALSE))</f>
        <v>0</v>
      </c>
      <c r="AP324" s="73">
        <f>SUM(VLOOKUP($D$6,$BM$2:$CQ$18,MATCH(AP322,$BM$1:$CQ$1,0),FALSE))</f>
        <v>10.4</v>
      </c>
      <c r="AQ324" s="73">
        <f>SUM(VLOOKUP($D$7,$BM$2:$CQ$18,MATCH(AQ322,$BM$1:$CQ$1,0),FALSE))</f>
        <v>10.4</v>
      </c>
      <c r="AR324" s="73">
        <f>SUM(VLOOKUP($D$8,$BM$2:$CQ$18,MATCH(AR322,$BM$1:$CQ$1,0),FALSE))</f>
        <v>10.6</v>
      </c>
      <c r="AS324" s="73">
        <f>SUM(VLOOKUP($D$9,$BM$2:$CQ$18,MATCH(AS322,$BM$1:$CQ$1,0),FALSE))</f>
        <v>10.6</v>
      </c>
      <c r="AT324" s="73">
        <f>SUM(VLOOKUP($D$10,$BM$2:$CQ$18,MATCH(AT322,$BM$1:$CQ$1,0),FALSE))</f>
        <v>10.6</v>
      </c>
      <c r="AU324" s="73">
        <f>SUM(VLOOKUP($D$11,$BM$2:$CQ$18,MATCH(AU322,$BM$1:$CQ$1,0),FALSE))</f>
        <v>10.6</v>
      </c>
      <c r="AV324" s="73">
        <f>SUM(VLOOKUP($D$12,$BM$2:$CQ$18,MATCH(AV322,$BM$1:$CQ$1,0),FALSE))</f>
        <v>10.6</v>
      </c>
      <c r="AW324" s="73">
        <f>SUM(VLOOKUP($D$13,$BM$2:$CQ$18,MATCH(AW322,$BM$1:$CQ$1,0),FALSE))</f>
        <v>10.5</v>
      </c>
      <c r="AX324" s="73">
        <f>SUM(VLOOKUP($D$14,$BM$2:$CQ$18,MATCH(AX322,$BM$1:$CQ$1,0),FALSE))</f>
        <v>10.4</v>
      </c>
      <c r="AY324" s="73">
        <f>SUM(VLOOKUP($D$15,$BM$2:$CQ$18,MATCH(AY322,$BM$1:$CQ$1,0),FALSE))</f>
        <v>10.3</v>
      </c>
      <c r="AZ324" s="73">
        <f>SUM(VLOOKUP($D$16,$BM$2:$CQ$18,MATCH(AZ322,$BM$1:$CQ$1,0),FALSE))</f>
        <v>10.199999999999999</v>
      </c>
      <c r="BA324" s="73">
        <f>SUM(VLOOKUP($D$17,$BM$2:$CQ$18,MATCH(BA322,$BM$1:$CQ$1,0),FALSE))</f>
        <v>10.1</v>
      </c>
      <c r="BB324" s="63">
        <f>SUM(VLOOKUP($D$18,$BM$2:$CQ$18,MATCH(BB322,$BM$1:$CQ$1,0),FALSE))</f>
        <v>10</v>
      </c>
      <c r="BC324" s="30"/>
      <c r="BD324" s="72"/>
      <c r="BE324" s="47" t="str">
        <f>$B$13</f>
        <v>Gasly</v>
      </c>
      <c r="BF324" s="30">
        <f>COUNTIF(AL313:BB330, BE324)</f>
        <v>15</v>
      </c>
      <c r="BG324" s="30">
        <f>COUNTIF(AL331:BB332,BE324)</f>
        <v>0</v>
      </c>
      <c r="BH324" s="30">
        <f>COUNTIF(AL333:BB334,BE324)</f>
        <v>0</v>
      </c>
      <c r="BI324" s="30"/>
      <c r="BJ324" s="72"/>
      <c r="BK324" s="47" t="str">
        <f>$B$13</f>
        <v>Gasly</v>
      </c>
      <c r="BL324" s="30">
        <f>SUM((BF324/BF335)*100)</f>
        <v>17.647058823529413</v>
      </c>
      <c r="BM324" s="30">
        <f>SUM((BG324/BG335)*100)</f>
        <v>0</v>
      </c>
      <c r="BN324" s="30" t="e">
        <f>SUM((BH324/BH335)*100)</f>
        <v>#DIV/0!</v>
      </c>
      <c r="BP324" s="165"/>
      <c r="BQ324" s="82" t="s">
        <v>1</v>
      </c>
      <c r="BR324" s="72">
        <f>SUM(VLOOKUP($D$2,$BM$2:$CQ$18,MATCH(BR322,$BM$1:$CQ$1,0),FALSE))</f>
        <v>9.3000000000000007</v>
      </c>
      <c r="BS324" s="73">
        <f>SUM(VLOOKUP($D$3,$BM$2:$CQ$18,MATCH(BS322,$BM$1:$CQ$1,0),FALSE))</f>
        <v>9.6</v>
      </c>
      <c r="BT324" s="73">
        <f>SUM(VLOOKUP($D$4,$BM$2:$CQ$18,MATCH(BT322,$BM$1:$CQ$1,0),FALSE))</f>
        <v>9.8000000000000007</v>
      </c>
      <c r="BU324" s="73">
        <f>SUM(VLOOKUP($D$5,$BM$2:$CQ$18,MATCH(BU322,$BM$1:$CQ$1,0),FALSE))</f>
        <v>9.8000000000000007</v>
      </c>
      <c r="BV324" s="73">
        <f>SUM(VLOOKUP($D$6,$BM$2:$CQ$18,MATCH(BV322,$BM$1:$CQ$1,0),FALSE))</f>
        <v>9.8000000000000007</v>
      </c>
      <c r="BW324" s="73">
        <f>SUM(VLOOKUP($D$7,$BM$2:$CQ$18,MATCH(BW322,$BM$1:$CQ$1,0),FALSE))</f>
        <v>9.9</v>
      </c>
      <c r="BX324" s="73">
        <f>SUM(VLOOKUP($D$8,$BM$2:$CQ$18,MATCH(BX322,$BM$1:$CQ$1,0),FALSE))</f>
        <v>9.9</v>
      </c>
      <c r="BY324" s="73">
        <f>SUM(VLOOKUP($D$9,$BM$2:$CQ$18,MATCH(BY322,$BM$1:$CQ$1,0),FALSE))</f>
        <v>9.9</v>
      </c>
      <c r="BZ324" s="73">
        <f>SUM(VLOOKUP($D$10,$BM$2:$CQ$18,MATCH(BZ322,$BM$1:$CQ$1,0),FALSE))</f>
        <v>9.9</v>
      </c>
      <c r="CA324" s="73">
        <f>SUM(VLOOKUP($D$11,$BM$2:$CQ$18,MATCH(CA322,$BM$1:$CQ$1,0),FALSE))</f>
        <v>9.9</v>
      </c>
      <c r="CB324" s="73">
        <f>SUM(VLOOKUP($D$12,$BM$2:$CQ$18,MATCH(CB322,$BM$1:$CQ$1,0),FALSE))</f>
        <v>9.9</v>
      </c>
      <c r="CC324" s="73">
        <f>SUM(VLOOKUP($D$13,$BM$2:$CQ$18,MATCH(CC322,$BM$1:$CQ$1,0),FALSE))</f>
        <v>9.9</v>
      </c>
      <c r="CD324" s="73">
        <f>SUM(VLOOKUP($D$14,$BM$2:$CQ$18,MATCH(CD322,$BM$1:$CQ$1,0),FALSE))</f>
        <v>9.9</v>
      </c>
      <c r="CE324" s="73">
        <f>SUM(VLOOKUP($D$15,$BM$2:$CQ$18,MATCH(CE322,$BM$1:$CQ$1,0),FALSE))</f>
        <v>9.9</v>
      </c>
      <c r="CF324" s="73">
        <f>SUM(VLOOKUP($D$16,$BM$2:$CQ$18,MATCH(CF322,$BM$1:$CQ$1,0),FALSE))</f>
        <v>9.9</v>
      </c>
      <c r="CG324" s="73">
        <f>SUM(VLOOKUP($D$17,$BM$2:$CQ$18,MATCH(CG322,$BM$1:$CQ$1,0),FALSE))</f>
        <v>9.9</v>
      </c>
      <c r="CH324" s="63">
        <f>SUM(VLOOKUP($D$18,$BM$2:$CQ$18,MATCH(CH322,$BM$1:$CQ$1,0),FALSE))</f>
        <v>10</v>
      </c>
      <c r="CI324" s="30"/>
      <c r="CJ324" s="72"/>
      <c r="CK324" s="47" t="str">
        <f>$B$13</f>
        <v>Gasly</v>
      </c>
      <c r="CL324" s="30">
        <f>COUNTIF(BR313:CH330, CK324)</f>
        <v>0</v>
      </c>
      <c r="CM324" s="30">
        <f>COUNTIF(BR331:CH332,CK324)</f>
        <v>0</v>
      </c>
      <c r="CN324" s="30">
        <f>COUNTIF(BR333:CH334,CK324)</f>
        <v>0</v>
      </c>
      <c r="CO324" s="30"/>
      <c r="CP324" s="72"/>
      <c r="CQ324" s="47" t="str">
        <f>$B$13</f>
        <v>Gasly</v>
      </c>
      <c r="CR324" s="30">
        <f>SUM((CL324/CL335)*100)</f>
        <v>0</v>
      </c>
      <c r="CS324" s="30">
        <f>SUM((CM324/CM335)*100)</f>
        <v>0</v>
      </c>
      <c r="CT324" s="30" t="e">
        <f>SUM((CN324/CN335)*100)</f>
        <v>#DIV/0!</v>
      </c>
      <c r="CV324" s="30"/>
      <c r="CW324" s="30"/>
      <c r="CX324" s="47" t="str">
        <f>$B$13</f>
        <v>Gasly</v>
      </c>
      <c r="CY324" s="30">
        <f t="shared" si="1648"/>
        <v>15</v>
      </c>
      <c r="CZ324" s="30">
        <f t="shared" si="1649"/>
        <v>0</v>
      </c>
      <c r="DA324" s="30">
        <f t="shared" si="1650"/>
        <v>0</v>
      </c>
      <c r="DB324" s="30"/>
      <c r="DC324" s="72"/>
      <c r="DD324" s="47" t="str">
        <f>$B$13</f>
        <v>Gasly</v>
      </c>
      <c r="DE324" s="30">
        <f>SUM((CY324/CY335)*100)</f>
        <v>5.8823529411764701</v>
      </c>
      <c r="DF324" s="30">
        <f>SUM((CZ324/CZ335)*100)</f>
        <v>0</v>
      </c>
      <c r="DG324" s="30" t="e">
        <f>SUM((DA324/DA335)*100)</f>
        <v>#DIV/0!</v>
      </c>
    </row>
    <row r="325" spans="4:111" ht="15.75" x14ac:dyDescent="0.5">
      <c r="D325" s="165"/>
      <c r="E325" s="74" t="s">
        <v>63</v>
      </c>
      <c r="F325" s="66" t="s">
        <v>20</v>
      </c>
      <c r="G325" s="67" t="s">
        <v>20</v>
      </c>
      <c r="H325" s="67" t="s">
        <v>20</v>
      </c>
      <c r="I325" s="67" t="s">
        <v>20</v>
      </c>
      <c r="J325" s="67" t="s">
        <v>20</v>
      </c>
      <c r="K325" s="67" t="s">
        <v>20</v>
      </c>
      <c r="L325" s="67" t="s">
        <v>20</v>
      </c>
      <c r="M325" s="67" t="s">
        <v>20</v>
      </c>
      <c r="N325" s="67" t="s">
        <v>20</v>
      </c>
      <c r="O325" s="67" t="s">
        <v>20</v>
      </c>
      <c r="P325" s="67" t="s">
        <v>20</v>
      </c>
      <c r="Q325" s="67" t="s">
        <v>20</v>
      </c>
      <c r="R325" s="67" t="s">
        <v>20</v>
      </c>
      <c r="S325" s="67" t="s">
        <v>20</v>
      </c>
      <c r="T325" s="67" t="s">
        <v>20</v>
      </c>
      <c r="U325" s="67" t="s">
        <v>20</v>
      </c>
      <c r="V325" s="67" t="s">
        <v>20</v>
      </c>
      <c r="W325" s="49" t="str">
        <f>$A$14</f>
        <v>Racing Point</v>
      </c>
      <c r="X325" s="66">
        <f>COUNTIF(F313:V330, W325)</f>
        <v>0</v>
      </c>
      <c r="Y325" s="49" t="str">
        <f>$B$14</f>
        <v>Perez</v>
      </c>
      <c r="Z325" s="99">
        <f>COUNTIF(F313:V330, Y325)</f>
        <v>17</v>
      </c>
      <c r="AA325" s="99">
        <f>COUNTIF(F331:V332,Y325)</f>
        <v>17</v>
      </c>
      <c r="AB325" s="99">
        <f>COUNTIF(F333:V334,Y325)</f>
        <v>0</v>
      </c>
      <c r="AC325" s="49" t="str">
        <f>$A$14</f>
        <v>Racing Point</v>
      </c>
      <c r="AD325" s="66">
        <f>SUM((X325/X335)*100)</f>
        <v>0</v>
      </c>
      <c r="AE325" s="49" t="str">
        <f>$B$14</f>
        <v>Perez</v>
      </c>
      <c r="AF325" s="99">
        <f>SUM((Z325/Z335)*100)</f>
        <v>20</v>
      </c>
      <c r="AG325" s="99">
        <f>SUM((AA325/AA335)*100)</f>
        <v>100</v>
      </c>
      <c r="AH325" s="99" t="e">
        <f>SUM((AB325/AB335)*100)</f>
        <v>#DIV/0!</v>
      </c>
      <c r="AJ325" s="165"/>
      <c r="AK325" s="74" t="s">
        <v>63</v>
      </c>
      <c r="AL325" s="66" t="s">
        <v>28</v>
      </c>
      <c r="AM325" s="67" t="s">
        <v>28</v>
      </c>
      <c r="AN325" s="67" t="s">
        <v>30</v>
      </c>
      <c r="AO325" s="67" t="s">
        <v>30</v>
      </c>
      <c r="AP325" s="67" t="s">
        <v>30</v>
      </c>
      <c r="AQ325" s="67" t="s">
        <v>30</v>
      </c>
      <c r="AR325" s="67" t="s">
        <v>30</v>
      </c>
      <c r="AS325" s="67" t="s">
        <v>30</v>
      </c>
      <c r="AT325" s="67" t="s">
        <v>30</v>
      </c>
      <c r="AU325" s="67" t="s">
        <v>30</v>
      </c>
      <c r="AV325" s="67" t="s">
        <v>30</v>
      </c>
      <c r="AW325" s="67" t="s">
        <v>30</v>
      </c>
      <c r="AX325" s="67" t="s">
        <v>30</v>
      </c>
      <c r="AY325" s="67" t="s">
        <v>30</v>
      </c>
      <c r="AZ325" s="67" t="s">
        <v>30</v>
      </c>
      <c r="BA325" s="67" t="s">
        <v>30</v>
      </c>
      <c r="BB325" s="67" t="s">
        <v>30</v>
      </c>
      <c r="BC325" s="49" t="str">
        <f>$A$14</f>
        <v>Racing Point</v>
      </c>
      <c r="BD325" s="66">
        <f>COUNTIF(AL313:BB330, BC325)</f>
        <v>15</v>
      </c>
      <c r="BE325" s="49" t="str">
        <f>$B$14</f>
        <v>Perez</v>
      </c>
      <c r="BF325" s="99">
        <f>COUNTIF(AL313:BB330, BE325)</f>
        <v>0</v>
      </c>
      <c r="BG325" s="99">
        <f>COUNTIF(AL331:BB332,BE325)</f>
        <v>0</v>
      </c>
      <c r="BH325" s="99">
        <f>COUNTIF(AL333:BB334,BE325)</f>
        <v>0</v>
      </c>
      <c r="BI325" s="49" t="str">
        <f>$A$14</f>
        <v>Racing Point</v>
      </c>
      <c r="BJ325" s="66">
        <f>SUM((BD325/BD335)*100)</f>
        <v>88.235294117647058</v>
      </c>
      <c r="BK325" s="49" t="str">
        <f>$B$14</f>
        <v>Perez</v>
      </c>
      <c r="BL325" s="99">
        <f>SUM((BF325/BF335)*100)</f>
        <v>0</v>
      </c>
      <c r="BM325" s="99">
        <f>SUM((BG325/BG335)*100)</f>
        <v>0</v>
      </c>
      <c r="BN325" s="99" t="e">
        <f>SUM((BH325/BH335)*100)</f>
        <v>#DIV/0!</v>
      </c>
      <c r="BP325" s="165"/>
      <c r="BQ325" s="74" t="s">
        <v>63</v>
      </c>
      <c r="BR325" s="66" t="s">
        <v>20</v>
      </c>
      <c r="BS325" s="67" t="s">
        <v>20</v>
      </c>
      <c r="BT325" s="67" t="s">
        <v>20</v>
      </c>
      <c r="BU325" s="67" t="s">
        <v>20</v>
      </c>
      <c r="BV325" s="67" t="s">
        <v>20</v>
      </c>
      <c r="BW325" s="67" t="s">
        <v>20</v>
      </c>
      <c r="BX325" s="67" t="s">
        <v>20</v>
      </c>
      <c r="BY325" s="67" t="s">
        <v>20</v>
      </c>
      <c r="BZ325" s="67" t="s">
        <v>20</v>
      </c>
      <c r="CA325" s="67" t="s">
        <v>20</v>
      </c>
      <c r="CB325" s="67" t="s">
        <v>20</v>
      </c>
      <c r="CC325" s="67" t="s">
        <v>20</v>
      </c>
      <c r="CD325" s="67" t="s">
        <v>20</v>
      </c>
      <c r="CE325" s="67" t="s">
        <v>20</v>
      </c>
      <c r="CF325" s="67" t="s">
        <v>20</v>
      </c>
      <c r="CG325" s="67" t="s">
        <v>20</v>
      </c>
      <c r="CH325" s="67" t="s">
        <v>20</v>
      </c>
      <c r="CI325" s="49" t="str">
        <f>$A$14</f>
        <v>Racing Point</v>
      </c>
      <c r="CJ325" s="66">
        <f>COUNTIF(BR313:CH330, CI325)</f>
        <v>0</v>
      </c>
      <c r="CK325" s="49" t="str">
        <f>$B$14</f>
        <v>Perez</v>
      </c>
      <c r="CL325" s="99">
        <f>COUNTIF(BR313:CH330, CK325)</f>
        <v>17</v>
      </c>
      <c r="CM325" s="99">
        <f>COUNTIF(BR331:CH332,CK325)</f>
        <v>0</v>
      </c>
      <c r="CN325" s="99">
        <f>COUNTIF(BR333:CH334,CK325)</f>
        <v>0</v>
      </c>
      <c r="CO325" s="49" t="str">
        <f>$A$14</f>
        <v>Racing Point</v>
      </c>
      <c r="CP325" s="66">
        <f>SUM((CJ325/CJ335)*100)</f>
        <v>0</v>
      </c>
      <c r="CQ325" s="49" t="str">
        <f>$B$14</f>
        <v>Perez</v>
      </c>
      <c r="CR325" s="99">
        <f>SUM((CL325/CL335)*100)</f>
        <v>20</v>
      </c>
      <c r="CS325" s="99">
        <f>SUM((CM325/CM335)*100)</f>
        <v>0</v>
      </c>
      <c r="CT325" s="99" t="e">
        <f>SUM((CN325/CN335)*100)</f>
        <v>#DIV/0!</v>
      </c>
      <c r="CV325" s="49" t="str">
        <f>$A$14</f>
        <v>Racing Point</v>
      </c>
      <c r="CW325" s="99">
        <f>SUM(X325,BD325,CJ325)</f>
        <v>15</v>
      </c>
      <c r="CX325" s="49" t="str">
        <f>$B$14</f>
        <v>Perez</v>
      </c>
      <c r="CY325" s="99">
        <f t="shared" si="1648"/>
        <v>34</v>
      </c>
      <c r="CZ325" s="99">
        <f t="shared" si="1649"/>
        <v>17</v>
      </c>
      <c r="DA325" s="99">
        <f t="shared" si="1650"/>
        <v>0</v>
      </c>
      <c r="DB325" s="49" t="str">
        <f>$A$14</f>
        <v>Racing Point</v>
      </c>
      <c r="DC325" s="66">
        <f>SUM((CW325/CW335)*100)</f>
        <v>29.411764705882355</v>
      </c>
      <c r="DD325" s="49" t="str">
        <f>$B$14</f>
        <v>Perez</v>
      </c>
      <c r="DE325" s="99">
        <f>SUM((CY325/CY335)*100)</f>
        <v>13.333333333333334</v>
      </c>
      <c r="DF325" s="99">
        <f>SUM((CZ325/CZ335)*100)</f>
        <v>33.333333333333329</v>
      </c>
      <c r="DG325" s="99" t="e">
        <f>SUM((DA325/DA335)*100)</f>
        <v>#DIV/0!</v>
      </c>
    </row>
    <row r="326" spans="4:111" ht="16.149999999999999" thickBot="1" x14ac:dyDescent="0.55000000000000004">
      <c r="D326" s="165"/>
      <c r="E326" s="81" t="s">
        <v>58</v>
      </c>
      <c r="F326" s="70">
        <f>SUM(VLOOKUP($D$2,$D$2:$BL$18,MATCH(F325,$D$1:$BL$1,0),FALSE))</f>
        <v>36</v>
      </c>
      <c r="G326" s="76">
        <f>SUM(VLOOKUP($D$3,$D$2:$BL$18,MATCH(G325,$D$1:$BL$1,0),FALSE))</f>
        <v>30</v>
      </c>
      <c r="H326" s="76">
        <f>SUM(VLOOKUP($D$4,$D$2:$BL$18,MATCH(H325,$D$1:$BL$1,0),FALSE))</f>
        <v>-1</v>
      </c>
      <c r="I326" s="76">
        <f>SUM(VLOOKUP($D$5,$D$2:$BL$18,MATCH(I325,$D$1:$BL$1,0),FALSE))</f>
        <v>25</v>
      </c>
      <c r="J326" s="76">
        <f>SUM(VLOOKUP($D$6,$D$2:$BL$18,MATCH(J325,$D$1:$BL$1,0),FALSE))</f>
        <v>19</v>
      </c>
      <c r="K326" s="76">
        <f>SUM(VLOOKUP($D$7,$D$2:$BL$18,MATCH(K325,$D$1:$BL$1,0),FALSE))</f>
        <v>4</v>
      </c>
      <c r="L326" s="76">
        <f>SUM(VLOOKUP($D$8,$D$2:$BL$18,MATCH(L325,$D$1:$BL$1,0),FALSE))</f>
        <v>20</v>
      </c>
      <c r="M326" s="76">
        <f>SUM(VLOOKUP($D$9,$D$2:$BL$18,MATCH(M325,$D$1:$BL$1,0),FALSE))</f>
        <v>35</v>
      </c>
      <c r="N326" s="76">
        <f>SUM(VLOOKUP($D$10,$D$2:$BL$18,MATCH(N325,$D$1:$BL$1,0),FALSE))</f>
        <v>24</v>
      </c>
      <c r="O326" s="76">
        <f>SUM(VLOOKUP($D$11,$D$2:$BL$18,MATCH(O325,$D$1:$BL$1,0),FALSE))</f>
        <v>0</v>
      </c>
      <c r="P326" s="76">
        <f>SUM(VLOOKUP($D$12,$D$2:$BL$18,MATCH(P325,$D$1:$BL$1,0),FALSE))</f>
        <v>-7</v>
      </c>
      <c r="Q326" s="76">
        <f>SUM(VLOOKUP($D$13,$D$2:$BL$18,MATCH(Q325,$D$1:$BL$1,0),FALSE))</f>
        <v>-3</v>
      </c>
      <c r="R326" s="76">
        <f>SUM(VLOOKUP($D$14,$D$2:$BL$18,MATCH(R325,$D$1:$BL$1,0),FALSE))</f>
        <v>14</v>
      </c>
      <c r="S326" s="76">
        <f>SUM(VLOOKUP($D$15,$D$2:$BL$18,MATCH(S325,$D$1:$BL$1,0),FALSE))</f>
        <v>24</v>
      </c>
      <c r="T326" s="76">
        <f>SUM(VLOOKUP($D$16,$D$2:$BL$18,MATCH(T325,$D$1:$BL$1,0),FALSE))</f>
        <v>33</v>
      </c>
      <c r="U326" s="76">
        <f>SUM(VLOOKUP($D$17,$D$2:$BL$18,MATCH(U325,$D$1:$BL$1,0),FALSE))</f>
        <v>14</v>
      </c>
      <c r="V326" s="29">
        <f>SUM(VLOOKUP($D$18,$D$2:$BL$18,MATCH(V325,$D$1:$BL$1,0),FALSE))</f>
        <v>34</v>
      </c>
      <c r="W326" s="30"/>
      <c r="X326" s="72"/>
      <c r="Y326" s="50" t="str">
        <f>$B$15</f>
        <v>Stroll</v>
      </c>
      <c r="Z326" s="30">
        <f>COUNTIF(F313:V330, Y326)</f>
        <v>0</v>
      </c>
      <c r="AA326" s="30">
        <f>COUNTIF(F331:V332,Y326)</f>
        <v>0</v>
      </c>
      <c r="AB326" s="30">
        <f>COUNTIF(F333:V334,Y326)</f>
        <v>0</v>
      </c>
      <c r="AC326" s="30"/>
      <c r="AD326" s="72"/>
      <c r="AE326" s="50" t="str">
        <f>$B$15</f>
        <v>Stroll</v>
      </c>
      <c r="AF326" s="30">
        <f>SUM((Z326/Z335)*100)</f>
        <v>0</v>
      </c>
      <c r="AG326" s="30">
        <f>SUM((AA326/AA335)*100)</f>
        <v>0</v>
      </c>
      <c r="AH326" s="30" t="e">
        <f>SUM((AB326/AB335)*100)</f>
        <v>#DIV/0!</v>
      </c>
      <c r="AJ326" s="165"/>
      <c r="AK326" s="81" t="s">
        <v>58</v>
      </c>
      <c r="AL326" s="70">
        <f>SUM(VLOOKUP($D$2,$D$2:$BL$18,MATCH(AL325,$D$1:$BL$1,0),FALSE))</f>
        <v>5</v>
      </c>
      <c r="AM326" s="76">
        <f>SUM(VLOOKUP($D$3,$D$2:$BL$18,MATCH(AM325,$D$1:$BL$1,0),FALSE))</f>
        <v>13</v>
      </c>
      <c r="AN326" s="76">
        <f>SUM(VLOOKUP($D$4,$D$2:$BL$18,MATCH(AN325,$D$1:$BL$1,0),FALSE))</f>
        <v>-9</v>
      </c>
      <c r="AO326" s="76">
        <f>SUM(VLOOKUP($D$5,$D$2:$BL$18,MATCH(AO325,$D$1:$BL$1,0),FALSE))</f>
        <v>22</v>
      </c>
      <c r="AP326" s="76">
        <f>SUM(VLOOKUP($D$6,$D$2:$BL$18,MATCH(AP325,$D$1:$BL$1,0),FALSE))</f>
        <v>2</v>
      </c>
      <c r="AQ326" s="76">
        <f>SUM(VLOOKUP($D$7,$D$2:$BL$18,MATCH(AQ325,$D$1:$BL$1,0),FALSE))</f>
        <v>14</v>
      </c>
      <c r="AR326" s="76">
        <f>SUM(VLOOKUP($D$8,$D$2:$BL$18,MATCH(AR325,$D$1:$BL$1,0),FALSE))</f>
        <v>18</v>
      </c>
      <c r="AS326" s="76">
        <f>SUM(VLOOKUP($D$9,$D$2:$BL$18,MATCH(AS325,$D$1:$BL$1,0),FALSE))</f>
        <v>45</v>
      </c>
      <c r="AT326" s="76">
        <f>SUM(VLOOKUP($D$10,$D$2:$BL$18,MATCH(AT325,$D$1:$BL$1,0),FALSE))</f>
        <v>-14</v>
      </c>
      <c r="AU326" s="76">
        <f>SUM(VLOOKUP($D$11,$D$2:$BL$18,MATCH(AU325,$D$1:$BL$1,0),FALSE))</f>
        <v>10</v>
      </c>
      <c r="AV326" s="76">
        <f>SUM(VLOOKUP($D$12,$D$2:$BL$18,MATCH(AV325,$D$1:$BL$1,0),FALSE))</f>
        <v>26</v>
      </c>
      <c r="AW326" s="76">
        <f>SUM(VLOOKUP($D$13,$D$2:$BL$18,MATCH(AW325,$D$1:$BL$1,0),FALSE))</f>
        <v>29</v>
      </c>
      <c r="AX326" s="76">
        <f>SUM(VLOOKUP($D$14,$D$2:$BL$18,MATCH(AX325,$D$1:$BL$1,0),FALSE))</f>
        <v>-3</v>
      </c>
      <c r="AY326" s="76">
        <f>SUM(VLOOKUP($D$15,$D$2:$BL$18,MATCH(AY325,$D$1:$BL$1,0),FALSE))</f>
        <v>15</v>
      </c>
      <c r="AZ326" s="76">
        <f>SUM(VLOOKUP($D$16,$D$2:$BL$18,MATCH(AZ325,$D$1:$BL$1,0),FALSE))</f>
        <v>24</v>
      </c>
      <c r="BA326" s="76">
        <f>SUM(VLOOKUP($D$17,$D$2:$BL$18,MATCH(BA325,$D$1:$BL$1,0),FALSE))</f>
        <v>2</v>
      </c>
      <c r="BB326" s="29">
        <f>SUM(VLOOKUP($D$18,$D$2:$BL$18,MATCH(BB325,$D$1:$BL$1,0),FALSE))</f>
        <v>14</v>
      </c>
      <c r="BC326" s="30"/>
      <c r="BD326" s="72"/>
      <c r="BE326" s="50" t="str">
        <f>$B$15</f>
        <v>Stroll</v>
      </c>
      <c r="BF326" s="30">
        <f>COUNTIF(AL313:BB330, BE326)</f>
        <v>17</v>
      </c>
      <c r="BG326" s="30">
        <f>COUNTIF(AL331:BB332,BE326)</f>
        <v>15</v>
      </c>
      <c r="BH326" s="30">
        <f>COUNTIF(AL333:BB334,BE326)</f>
        <v>0</v>
      </c>
      <c r="BI326" s="30"/>
      <c r="BJ326" s="72"/>
      <c r="BK326" s="50" t="str">
        <f>$B$15</f>
        <v>Stroll</v>
      </c>
      <c r="BL326" s="30">
        <f>SUM((BF326/BF335)*100)</f>
        <v>20</v>
      </c>
      <c r="BM326" s="30">
        <f>SUM((BG326/BG335)*100)</f>
        <v>88.235294117647058</v>
      </c>
      <c r="BN326" s="30" t="e">
        <f>SUM((BH326/BH335)*100)</f>
        <v>#DIV/0!</v>
      </c>
      <c r="BP326" s="165"/>
      <c r="BQ326" s="81" t="s">
        <v>58</v>
      </c>
      <c r="BR326" s="70">
        <f>SUM(VLOOKUP($D$2,$D$2:$BL$18,MATCH(BR325,$D$1:$BL$1,0),FALSE))</f>
        <v>36</v>
      </c>
      <c r="BS326" s="76">
        <f>SUM(VLOOKUP($D$3,$D$2:$BL$18,MATCH(BS325,$D$1:$BL$1,0),FALSE))</f>
        <v>30</v>
      </c>
      <c r="BT326" s="76">
        <f>SUM(VLOOKUP($D$4,$D$2:$BL$18,MATCH(BT325,$D$1:$BL$1,0),FALSE))</f>
        <v>-1</v>
      </c>
      <c r="BU326" s="76">
        <f>SUM(VLOOKUP($D$5,$D$2:$BL$18,MATCH(BU325,$D$1:$BL$1,0),FALSE))</f>
        <v>25</v>
      </c>
      <c r="BV326" s="76">
        <f>SUM(VLOOKUP($D$6,$D$2:$BL$18,MATCH(BV325,$D$1:$BL$1,0),FALSE))</f>
        <v>19</v>
      </c>
      <c r="BW326" s="76">
        <f>SUM(VLOOKUP($D$7,$D$2:$BL$18,MATCH(BW325,$D$1:$BL$1,0),FALSE))</f>
        <v>4</v>
      </c>
      <c r="BX326" s="76">
        <f>SUM(VLOOKUP($D$8,$D$2:$BL$18,MATCH(BX325,$D$1:$BL$1,0),FALSE))</f>
        <v>20</v>
      </c>
      <c r="BY326" s="76">
        <f>SUM(VLOOKUP($D$9,$D$2:$BL$18,MATCH(BY325,$D$1:$BL$1,0),FALSE))</f>
        <v>35</v>
      </c>
      <c r="BZ326" s="76">
        <f>SUM(VLOOKUP($D$10,$D$2:$BL$18,MATCH(BZ325,$D$1:$BL$1,0),FALSE))</f>
        <v>24</v>
      </c>
      <c r="CA326" s="76">
        <f>SUM(VLOOKUP($D$11,$D$2:$BL$18,MATCH(CA325,$D$1:$BL$1,0),FALSE))</f>
        <v>0</v>
      </c>
      <c r="CB326" s="76">
        <f>SUM(VLOOKUP($D$12,$D$2:$BL$18,MATCH(CB325,$D$1:$BL$1,0),FALSE))</f>
        <v>-7</v>
      </c>
      <c r="CC326" s="76">
        <f>SUM(VLOOKUP($D$13,$D$2:$BL$18,MATCH(CC325,$D$1:$BL$1,0),FALSE))</f>
        <v>-3</v>
      </c>
      <c r="CD326" s="76">
        <f>SUM(VLOOKUP($D$14,$D$2:$BL$18,MATCH(CD325,$D$1:$BL$1,0),FALSE))</f>
        <v>14</v>
      </c>
      <c r="CE326" s="76">
        <f>SUM(VLOOKUP($D$15,$D$2:$BL$18,MATCH(CE325,$D$1:$BL$1,0),FALSE))</f>
        <v>24</v>
      </c>
      <c r="CF326" s="76">
        <f>SUM(VLOOKUP($D$16,$D$2:$BL$18,MATCH(CF325,$D$1:$BL$1,0),FALSE))</f>
        <v>33</v>
      </c>
      <c r="CG326" s="76">
        <f>SUM(VLOOKUP($D$17,$D$2:$BL$18,MATCH(CG325,$D$1:$BL$1,0),FALSE))</f>
        <v>14</v>
      </c>
      <c r="CH326" s="29">
        <f>SUM(VLOOKUP($D$18,$D$2:$BL$18,MATCH(CH325,$D$1:$BL$1,0),FALSE))</f>
        <v>34</v>
      </c>
      <c r="CI326" s="30"/>
      <c r="CJ326" s="72"/>
      <c r="CK326" s="50" t="str">
        <f>$B$15</f>
        <v>Stroll</v>
      </c>
      <c r="CL326" s="30">
        <f>COUNTIF(BR313:CH330, CK326)</f>
        <v>0</v>
      </c>
      <c r="CM326" s="30">
        <f>COUNTIF(BR331:CH332,CK326)</f>
        <v>0</v>
      </c>
      <c r="CN326" s="30">
        <f>COUNTIF(BR333:CH334,CK326)</f>
        <v>0</v>
      </c>
      <c r="CO326" s="30"/>
      <c r="CP326" s="72"/>
      <c r="CQ326" s="50" t="str">
        <f>$B$15</f>
        <v>Stroll</v>
      </c>
      <c r="CR326" s="30">
        <f>SUM((CL326/CL335)*100)</f>
        <v>0</v>
      </c>
      <c r="CS326" s="30">
        <f>SUM((CM326/CM335)*100)</f>
        <v>0</v>
      </c>
      <c r="CT326" s="30" t="e">
        <f>SUM((CN326/CN335)*100)</f>
        <v>#DIV/0!</v>
      </c>
      <c r="CV326" s="30"/>
      <c r="CW326" s="30"/>
      <c r="CX326" s="50" t="str">
        <f>$B$15</f>
        <v>Stroll</v>
      </c>
      <c r="CY326" s="30">
        <f t="shared" si="1648"/>
        <v>17</v>
      </c>
      <c r="CZ326" s="30">
        <f t="shared" si="1649"/>
        <v>15</v>
      </c>
      <c r="DA326" s="30">
        <f t="shared" si="1650"/>
        <v>0</v>
      </c>
      <c r="DB326" s="30"/>
      <c r="DC326" s="72"/>
      <c r="DD326" s="50" t="str">
        <f>$B$15</f>
        <v>Stroll</v>
      </c>
      <c r="DE326" s="30">
        <f>SUM((CY326/CY335)*100)</f>
        <v>6.666666666666667</v>
      </c>
      <c r="DF326" s="30">
        <f>SUM((CZ326/CZ335)*100)</f>
        <v>29.411764705882355</v>
      </c>
      <c r="DG326" s="30" t="e">
        <f>SUM((DA326/DA335)*100)</f>
        <v>#DIV/0!</v>
      </c>
    </row>
    <row r="327" spans="4:111" ht="16.149999999999999" thickBot="1" x14ac:dyDescent="0.55000000000000004">
      <c r="D327" s="165"/>
      <c r="E327" s="82" t="s">
        <v>1</v>
      </c>
      <c r="F327" s="72">
        <f>SUM(VLOOKUP($D$2,$BM$2:$CQ$18,MATCH(F325,$BM$1:$CQ$1,0),FALSE))</f>
        <v>11.5</v>
      </c>
      <c r="G327" s="73">
        <f>SUM(VLOOKUP($D$3,$BM$2:$CQ$18,MATCH(G325,$BM$1:$CQ$1,0),FALSE))</f>
        <v>12.4</v>
      </c>
      <c r="H327" s="73">
        <f>SUM(VLOOKUP($D$4,$BM$2:$CQ$18,MATCH(H325,$BM$1:$CQ$1,0),FALSE))</f>
        <v>12.8</v>
      </c>
      <c r="I327" s="73">
        <f>SUM(VLOOKUP($D$5,$BM$2:$CQ$18,MATCH(I325,$BM$1:$CQ$1,0),FALSE))</f>
        <v>12.9</v>
      </c>
      <c r="J327" s="73">
        <f>SUM(VLOOKUP($D$6,$BM$2:$CQ$18,MATCH(J325,$BM$1:$CQ$1,0),FALSE))</f>
        <v>13</v>
      </c>
      <c r="K327" s="73">
        <f>SUM(VLOOKUP($D$7,$BM$2:$CQ$18,MATCH(K325,$BM$1:$CQ$1,0),FALSE))</f>
        <v>13</v>
      </c>
      <c r="L327" s="73">
        <f>SUM(VLOOKUP($D$8,$BM$2:$CQ$18,MATCH(L325,$BM$1:$CQ$1,0),FALSE))</f>
        <v>13</v>
      </c>
      <c r="M327" s="73">
        <f>SUM(VLOOKUP($D$9,$BM$2:$CQ$18,MATCH(M325,$BM$1:$CQ$1,0),FALSE))</f>
        <v>13</v>
      </c>
      <c r="N327" s="73">
        <f>SUM(VLOOKUP($D$10,$BM$2:$CQ$18,MATCH(N325,$BM$1:$CQ$1,0),FALSE))</f>
        <v>13</v>
      </c>
      <c r="O327" s="73">
        <f>SUM(VLOOKUP($D$11,$BM$2:$CQ$18,MATCH(O325,$BM$1:$CQ$1,0),FALSE))</f>
        <v>13</v>
      </c>
      <c r="P327" s="73">
        <f>SUM(VLOOKUP($D$12,$BM$2:$CQ$18,MATCH(P325,$BM$1:$CQ$1,0),FALSE))</f>
        <v>13</v>
      </c>
      <c r="Q327" s="73">
        <f>SUM(VLOOKUP($D$13,$BM$2:$CQ$18,MATCH(Q325,$BM$1:$CQ$1,0),FALSE))</f>
        <v>13</v>
      </c>
      <c r="R327" s="73">
        <f>SUM(VLOOKUP($D$14,$BM$2:$CQ$18,MATCH(R325,$BM$1:$CQ$1,0),FALSE))</f>
        <v>12.9</v>
      </c>
      <c r="S327" s="73">
        <f>SUM(VLOOKUP($D$15,$BM$2:$CQ$18,MATCH(S325,$BM$1:$CQ$1,0),FALSE))</f>
        <v>12.8</v>
      </c>
      <c r="T327" s="73">
        <f>SUM(VLOOKUP($D$16,$BM$2:$CQ$18,MATCH(T325,$BM$1:$CQ$1,0),FALSE))</f>
        <v>12.8</v>
      </c>
      <c r="U327" s="73">
        <f>SUM(VLOOKUP($D$17,$BM$2:$CQ$18,MATCH(U325,$BM$1:$CQ$1,0),FALSE))</f>
        <v>12.8</v>
      </c>
      <c r="V327" s="63">
        <f>SUM(VLOOKUP($D$18,$BM$2:$CQ$18,MATCH(V325,$BM$1:$CQ$1,0),FALSE))</f>
        <v>12.8</v>
      </c>
      <c r="W327" s="52" t="str">
        <f>$A$16</f>
        <v>Alfa Romeo</v>
      </c>
      <c r="X327" s="66">
        <f>COUNTIF(F313:V330, W327)</f>
        <v>0</v>
      </c>
      <c r="Y327" s="52" t="str">
        <f>$B$16</f>
        <v>Raikkonen</v>
      </c>
      <c r="Z327" s="99">
        <f>COUNTIF(F313:V330, Y327)</f>
        <v>0</v>
      </c>
      <c r="AA327" s="99">
        <f>COUNTIF(F331:V332,Y327)</f>
        <v>0</v>
      </c>
      <c r="AB327" s="99">
        <f>COUNTIF(F333:V334,Y327)</f>
        <v>0</v>
      </c>
      <c r="AC327" s="52" t="str">
        <f>$A$16</f>
        <v>Alfa Romeo</v>
      </c>
      <c r="AD327" s="66">
        <f>SUM((X327/X335)*100)</f>
        <v>0</v>
      </c>
      <c r="AE327" s="52" t="str">
        <f>$B$16</f>
        <v>Raikkonen</v>
      </c>
      <c r="AF327" s="99">
        <f>SUM((Z327/Z335)*100)</f>
        <v>0</v>
      </c>
      <c r="AG327" s="99">
        <f>SUM((AA327/AA335)*100)</f>
        <v>0</v>
      </c>
      <c r="AH327" s="99" t="e">
        <f>SUM((AB327/AB335)*100)</f>
        <v>#DIV/0!</v>
      </c>
      <c r="AJ327" s="165"/>
      <c r="AK327" s="82" t="s">
        <v>1</v>
      </c>
      <c r="AL327" s="72">
        <f>SUM(VLOOKUP($D$2,$BM$2:$CQ$18,MATCH(AL325,$BM$1:$CQ$1,0),FALSE))</f>
        <v>9.9</v>
      </c>
      <c r="AM327" s="73">
        <f>SUM(VLOOKUP($D$3,$BM$2:$CQ$18,MATCH(AM325,$BM$1:$CQ$1,0),FALSE))</f>
        <v>0</v>
      </c>
      <c r="AN327" s="73">
        <f>SUM(VLOOKUP($D$4,$BM$2:$CQ$18,MATCH(AN325,$BM$1:$CQ$1,0),FALSE))</f>
        <v>0</v>
      </c>
      <c r="AO327" s="73">
        <f>SUM(VLOOKUP($D$5,$BM$2:$CQ$18,MATCH(AO325,$BM$1:$CQ$1,0),FALSE))</f>
        <v>0</v>
      </c>
      <c r="AP327" s="73">
        <f>SUM(VLOOKUP($D$6,$BM$2:$CQ$18,MATCH(AP325,$BM$1:$CQ$1,0),FALSE))</f>
        <v>10.3</v>
      </c>
      <c r="AQ327" s="73">
        <f>SUM(VLOOKUP($D$7,$BM$2:$CQ$18,MATCH(AQ325,$BM$1:$CQ$1,0),FALSE))</f>
        <v>0</v>
      </c>
      <c r="AR327" s="73">
        <f>SUM(VLOOKUP($D$8,$BM$2:$CQ$18,MATCH(AR325,$BM$1:$CQ$1,0),FALSE))</f>
        <v>10.4</v>
      </c>
      <c r="AS327" s="73">
        <f>SUM(VLOOKUP($D$9,$BM$2:$CQ$18,MATCH(AS325,$BM$1:$CQ$1,0),FALSE))</f>
        <v>10.4</v>
      </c>
      <c r="AT327" s="73">
        <f>SUM(VLOOKUP($D$10,$BM$2:$CQ$18,MATCH(AT325,$BM$1:$CQ$1,0),FALSE))</f>
        <v>10.7</v>
      </c>
      <c r="AU327" s="73">
        <f>SUM(VLOOKUP($D$11,$BM$2:$CQ$18,MATCH(AU325,$BM$1:$CQ$1,0),FALSE))</f>
        <v>10.7</v>
      </c>
      <c r="AV327" s="73">
        <f>SUM(VLOOKUP($D$12,$BM$2:$CQ$18,MATCH(AV325,$BM$1:$CQ$1,0),FALSE))</f>
        <v>10.9</v>
      </c>
      <c r="AW327" s="73">
        <f>SUM(VLOOKUP($D$13,$BM$2:$CQ$18,MATCH(AW325,$BM$1:$CQ$1,0),FALSE))</f>
        <v>10.9</v>
      </c>
      <c r="AX327" s="73">
        <f>SUM(VLOOKUP($D$14,$BM$2:$CQ$18,MATCH(AX325,$BM$1:$CQ$1,0),FALSE))</f>
        <v>10.8</v>
      </c>
      <c r="AY327" s="73">
        <f>SUM(VLOOKUP($D$15,$BM$2:$CQ$18,MATCH(AY325,$BM$1:$CQ$1,0),FALSE))</f>
        <v>11</v>
      </c>
      <c r="AZ327" s="73">
        <f>SUM(VLOOKUP($D$16,$BM$2:$CQ$18,MATCH(AZ325,$BM$1:$CQ$1,0),FALSE))</f>
        <v>11.1</v>
      </c>
      <c r="BA327" s="73">
        <f>SUM(VLOOKUP($D$17,$BM$2:$CQ$18,MATCH(BA325,$BM$1:$CQ$1,0),FALSE))</f>
        <v>11.1</v>
      </c>
      <c r="BB327" s="63">
        <f>SUM(VLOOKUP($D$18,$BM$2:$CQ$18,MATCH(BB325,$BM$1:$CQ$1,0),FALSE))</f>
        <v>11.1</v>
      </c>
      <c r="BC327" s="52" t="str">
        <f>$A$16</f>
        <v>Alfa Romeo</v>
      </c>
      <c r="BD327" s="66">
        <f>COUNTIF(AL313:BB330, BC327)</f>
        <v>0</v>
      </c>
      <c r="BE327" s="52" t="str">
        <f>$B$16</f>
        <v>Raikkonen</v>
      </c>
      <c r="BF327" s="99">
        <f>COUNTIF(AL313:BB330, BE327)</f>
        <v>0</v>
      </c>
      <c r="BG327" s="99">
        <f>COUNTIF(AL331:BB332,BE327)</f>
        <v>0</v>
      </c>
      <c r="BH327" s="99">
        <f>COUNTIF(AL333:BB334,BE327)</f>
        <v>0</v>
      </c>
      <c r="BI327" s="52" t="str">
        <f>$A$16</f>
        <v>Alfa Romeo</v>
      </c>
      <c r="BJ327" s="66">
        <f>SUM((BD327/BD335)*100)</f>
        <v>0</v>
      </c>
      <c r="BK327" s="52" t="str">
        <f>$B$16</f>
        <v>Raikkonen</v>
      </c>
      <c r="BL327" s="99">
        <f>SUM((BF327/BF335)*100)</f>
        <v>0</v>
      </c>
      <c r="BM327" s="99">
        <f>SUM((BG327/BG335)*100)</f>
        <v>0</v>
      </c>
      <c r="BN327" s="99" t="e">
        <f>SUM((BH327/BH335)*100)</f>
        <v>#DIV/0!</v>
      </c>
      <c r="BP327" s="165"/>
      <c r="BQ327" s="82" t="s">
        <v>1</v>
      </c>
      <c r="BR327" s="72">
        <f>SUM(VLOOKUP($D$2,$BM$2:$CQ$18,MATCH(BR325,$BM$1:$CQ$1,0),FALSE))</f>
        <v>11.5</v>
      </c>
      <c r="BS327" s="73">
        <f>SUM(VLOOKUP($D$3,$BM$2:$CQ$18,MATCH(BS325,$BM$1:$CQ$1,0),FALSE))</f>
        <v>12.4</v>
      </c>
      <c r="BT327" s="73">
        <f>SUM(VLOOKUP($D$4,$BM$2:$CQ$18,MATCH(BT325,$BM$1:$CQ$1,0),FALSE))</f>
        <v>12.8</v>
      </c>
      <c r="BU327" s="73">
        <f>SUM(VLOOKUP($D$5,$BM$2:$CQ$18,MATCH(BU325,$BM$1:$CQ$1,0),FALSE))</f>
        <v>12.9</v>
      </c>
      <c r="BV327" s="73">
        <f>SUM(VLOOKUP($D$6,$BM$2:$CQ$18,MATCH(BV325,$BM$1:$CQ$1,0),FALSE))</f>
        <v>13</v>
      </c>
      <c r="BW327" s="73">
        <f>SUM(VLOOKUP($D$7,$BM$2:$CQ$18,MATCH(BW325,$BM$1:$CQ$1,0),FALSE))</f>
        <v>13</v>
      </c>
      <c r="BX327" s="73">
        <f>SUM(VLOOKUP($D$8,$BM$2:$CQ$18,MATCH(BX325,$BM$1:$CQ$1,0),FALSE))</f>
        <v>13</v>
      </c>
      <c r="BY327" s="73">
        <f>SUM(VLOOKUP($D$9,$BM$2:$CQ$18,MATCH(BY325,$BM$1:$CQ$1,0),FALSE))</f>
        <v>13</v>
      </c>
      <c r="BZ327" s="73">
        <f>SUM(VLOOKUP($D$10,$BM$2:$CQ$18,MATCH(BZ325,$BM$1:$CQ$1,0),FALSE))</f>
        <v>13</v>
      </c>
      <c r="CA327" s="73">
        <f>SUM(VLOOKUP($D$11,$BM$2:$CQ$18,MATCH(CA325,$BM$1:$CQ$1,0),FALSE))</f>
        <v>13</v>
      </c>
      <c r="CB327" s="73">
        <f>SUM(VLOOKUP($D$12,$BM$2:$CQ$18,MATCH(CB325,$BM$1:$CQ$1,0),FALSE))</f>
        <v>13</v>
      </c>
      <c r="CC327" s="73">
        <f>SUM(VLOOKUP($D$13,$BM$2:$CQ$18,MATCH(CC325,$BM$1:$CQ$1,0),FALSE))</f>
        <v>13</v>
      </c>
      <c r="CD327" s="73">
        <f>SUM(VLOOKUP($D$14,$BM$2:$CQ$18,MATCH(CD325,$BM$1:$CQ$1,0),FALSE))</f>
        <v>12.9</v>
      </c>
      <c r="CE327" s="73">
        <f>SUM(VLOOKUP($D$15,$BM$2:$CQ$18,MATCH(CE325,$BM$1:$CQ$1,0),FALSE))</f>
        <v>12.8</v>
      </c>
      <c r="CF327" s="73">
        <f>SUM(VLOOKUP($D$16,$BM$2:$CQ$18,MATCH(CF325,$BM$1:$CQ$1,0),FALSE))</f>
        <v>12.8</v>
      </c>
      <c r="CG327" s="73">
        <f>SUM(VLOOKUP($D$17,$BM$2:$CQ$18,MATCH(CG325,$BM$1:$CQ$1,0),FALSE))</f>
        <v>12.8</v>
      </c>
      <c r="CH327" s="63">
        <f>SUM(VLOOKUP($D$18,$BM$2:$CQ$18,MATCH(CH325,$BM$1:$CQ$1,0),FALSE))</f>
        <v>12.8</v>
      </c>
      <c r="CI327" s="52" t="str">
        <f>$A$16</f>
        <v>Alfa Romeo</v>
      </c>
      <c r="CJ327" s="66">
        <f>COUNTIF(BR313:CH330, CI327)</f>
        <v>0</v>
      </c>
      <c r="CK327" s="52" t="str">
        <f>$B$16</f>
        <v>Raikkonen</v>
      </c>
      <c r="CL327" s="99">
        <f>COUNTIF(BR313:CH330, CK327)</f>
        <v>0</v>
      </c>
      <c r="CM327" s="99">
        <f>COUNTIF(BR331:CH332,CK327)</f>
        <v>0</v>
      </c>
      <c r="CN327" s="99">
        <f>COUNTIF(BR333:CH334,CK327)</f>
        <v>0</v>
      </c>
      <c r="CO327" s="52" t="str">
        <f>$A$16</f>
        <v>Alfa Romeo</v>
      </c>
      <c r="CP327" s="66">
        <f>SUM((CJ327/CJ335)*100)</f>
        <v>0</v>
      </c>
      <c r="CQ327" s="52" t="str">
        <f>$B$16</f>
        <v>Raikkonen</v>
      </c>
      <c r="CR327" s="99">
        <f>SUM((CL327/CL335)*100)</f>
        <v>0</v>
      </c>
      <c r="CS327" s="99">
        <f>SUM((CM327/CM335)*100)</f>
        <v>0</v>
      </c>
      <c r="CT327" s="99" t="e">
        <f>SUM((CN327/CN335)*100)</f>
        <v>#DIV/0!</v>
      </c>
      <c r="CV327" s="52" t="str">
        <f>$A$16</f>
        <v>Alfa Romeo</v>
      </c>
      <c r="CW327" s="99">
        <f>SUM(X327,BD327,CJ327)</f>
        <v>0</v>
      </c>
      <c r="CX327" s="52" t="str">
        <f>$B$16</f>
        <v>Raikkonen</v>
      </c>
      <c r="CY327" s="99">
        <f t="shared" si="1648"/>
        <v>0</v>
      </c>
      <c r="CZ327" s="99">
        <f t="shared" si="1649"/>
        <v>0</v>
      </c>
      <c r="DA327" s="99">
        <f t="shared" si="1650"/>
        <v>0</v>
      </c>
      <c r="DB327" s="52" t="str">
        <f>$A$16</f>
        <v>Alfa Romeo</v>
      </c>
      <c r="DC327" s="66">
        <f>SUM((CW327/CW335)*100)</f>
        <v>0</v>
      </c>
      <c r="DD327" s="52" t="str">
        <f>$B$16</f>
        <v>Raikkonen</v>
      </c>
      <c r="DE327" s="99">
        <f>SUM((CY327/CY335)*100)</f>
        <v>0</v>
      </c>
      <c r="DF327" s="99">
        <f>SUM((CZ327/CZ335)*100)</f>
        <v>0</v>
      </c>
      <c r="DG327" s="99" t="e">
        <f>SUM((DA327/DA335)*100)</f>
        <v>#DIV/0!</v>
      </c>
    </row>
    <row r="328" spans="4:111" ht="16.149999999999999" thickBot="1" x14ac:dyDescent="0.55000000000000004">
      <c r="D328" s="165"/>
      <c r="E328" s="74" t="s">
        <v>64</v>
      </c>
      <c r="F328" s="66" t="s">
        <v>12</v>
      </c>
      <c r="G328" s="67" t="s">
        <v>12</v>
      </c>
      <c r="H328" s="67" t="s">
        <v>12</v>
      </c>
      <c r="I328" s="67" t="s">
        <v>12</v>
      </c>
      <c r="J328" s="67" t="s">
        <v>12</v>
      </c>
      <c r="K328" s="67" t="s">
        <v>12</v>
      </c>
      <c r="L328" s="67" t="s">
        <v>12</v>
      </c>
      <c r="M328" s="67" t="s">
        <v>12</v>
      </c>
      <c r="N328" s="67" t="s">
        <v>12</v>
      </c>
      <c r="O328" s="67" t="s">
        <v>12</v>
      </c>
      <c r="P328" s="67" t="s">
        <v>12</v>
      </c>
      <c r="Q328" s="67" t="s">
        <v>12</v>
      </c>
      <c r="R328" s="67" t="s">
        <v>12</v>
      </c>
      <c r="S328" s="67" t="s">
        <v>12</v>
      </c>
      <c r="T328" s="67" t="s">
        <v>12</v>
      </c>
      <c r="U328" s="67" t="s">
        <v>12</v>
      </c>
      <c r="V328" s="67" t="s">
        <v>12</v>
      </c>
      <c r="W328" s="30"/>
      <c r="X328" s="72"/>
      <c r="Y328" s="53" t="str">
        <f>$B$17</f>
        <v>Giovanazzi</v>
      </c>
      <c r="Z328" s="30">
        <f>COUNTIF(F313:V330, Y328)</f>
        <v>0</v>
      </c>
      <c r="AA328" s="30">
        <f>COUNTIF(F331:V332,Y328)</f>
        <v>0</v>
      </c>
      <c r="AB328" s="30">
        <f>COUNTIF(F333:V334,Y328)</f>
        <v>0</v>
      </c>
      <c r="AC328" s="30"/>
      <c r="AD328" s="72"/>
      <c r="AE328" s="53" t="str">
        <f>$B$17</f>
        <v>Giovanazzi</v>
      </c>
      <c r="AF328" s="30">
        <f>SUM((Z328/Z335)*100)</f>
        <v>0</v>
      </c>
      <c r="AG328" s="30">
        <f>SUM((AA328/AA335)*100)</f>
        <v>0</v>
      </c>
      <c r="AH328" s="30" t="e">
        <f>SUM((AB328/AB335)*100)</f>
        <v>#DIV/0!</v>
      </c>
      <c r="AJ328" s="165"/>
      <c r="AK328" s="74" t="s">
        <v>64</v>
      </c>
      <c r="AL328" s="66" t="s">
        <v>22</v>
      </c>
      <c r="AM328" s="67" t="s">
        <v>22</v>
      </c>
      <c r="AN328" s="67" t="s">
        <v>32</v>
      </c>
      <c r="AO328" s="67" t="s">
        <v>32</v>
      </c>
      <c r="AP328" s="67" t="s">
        <v>32</v>
      </c>
      <c r="AQ328" s="67" t="s">
        <v>32</v>
      </c>
      <c r="AR328" s="67" t="s">
        <v>32</v>
      </c>
      <c r="AS328" s="67" t="s">
        <v>32</v>
      </c>
      <c r="AT328" s="67" t="s">
        <v>32</v>
      </c>
      <c r="AU328" s="67" t="s">
        <v>32</v>
      </c>
      <c r="AV328" s="67" t="s">
        <v>32</v>
      </c>
      <c r="AW328" s="67" t="s">
        <v>32</v>
      </c>
      <c r="AX328" s="67" t="s">
        <v>32</v>
      </c>
      <c r="AY328" s="67" t="s">
        <v>32</v>
      </c>
      <c r="AZ328" s="67" t="s">
        <v>32</v>
      </c>
      <c r="BA328" s="67" t="s">
        <v>32</v>
      </c>
      <c r="BB328" s="67" t="s">
        <v>32</v>
      </c>
      <c r="BC328" s="30"/>
      <c r="BD328" s="72"/>
      <c r="BE328" s="53" t="str">
        <f>$B$17</f>
        <v>Giovanazzi</v>
      </c>
      <c r="BF328" s="30">
        <f>COUNTIF(AL313:BB330, BE328)</f>
        <v>0</v>
      </c>
      <c r="BG328" s="30">
        <f>COUNTIF(AL331:BB332,BE328)</f>
        <v>0</v>
      </c>
      <c r="BH328" s="30">
        <f>COUNTIF(AL333:BB334,BE328)</f>
        <v>0</v>
      </c>
      <c r="BI328" s="30"/>
      <c r="BJ328" s="72"/>
      <c r="BK328" s="53" t="str">
        <f>$B$17</f>
        <v>Giovanazzi</v>
      </c>
      <c r="BL328" s="30">
        <f>SUM((BF328/BF335)*100)</f>
        <v>0</v>
      </c>
      <c r="BM328" s="30">
        <f>SUM((BG328/BG335)*100)</f>
        <v>0</v>
      </c>
      <c r="BN328" s="30" t="e">
        <f>SUM((BH328/BH335)*100)</f>
        <v>#DIV/0!</v>
      </c>
      <c r="BP328" s="165"/>
      <c r="BQ328" s="74" t="s">
        <v>64</v>
      </c>
      <c r="BR328" s="66" t="s">
        <v>17</v>
      </c>
      <c r="BS328" s="67" t="s">
        <v>17</v>
      </c>
      <c r="BT328" s="67" t="s">
        <v>17</v>
      </c>
      <c r="BU328" s="67" t="s">
        <v>17</v>
      </c>
      <c r="BV328" s="67" t="s">
        <v>17</v>
      </c>
      <c r="BW328" s="67" t="s">
        <v>17</v>
      </c>
      <c r="BX328" s="67" t="s">
        <v>17</v>
      </c>
      <c r="BY328" s="67" t="s">
        <v>17</v>
      </c>
      <c r="BZ328" s="67" t="s">
        <v>17</v>
      </c>
      <c r="CA328" s="67" t="s">
        <v>17</v>
      </c>
      <c r="CB328" s="67" t="s">
        <v>17</v>
      </c>
      <c r="CC328" s="67" t="s">
        <v>17</v>
      </c>
      <c r="CD328" s="67" t="s">
        <v>17</v>
      </c>
      <c r="CE328" s="67" t="s">
        <v>17</v>
      </c>
      <c r="CF328" s="67" t="s">
        <v>17</v>
      </c>
      <c r="CG328" s="67" t="s">
        <v>17</v>
      </c>
      <c r="CH328" s="68" t="s">
        <v>17</v>
      </c>
      <c r="CI328" s="30"/>
      <c r="CJ328" s="72"/>
      <c r="CK328" s="53" t="str">
        <f>$B$17</f>
        <v>Giovanazzi</v>
      </c>
      <c r="CL328" s="30">
        <f>COUNTIF(BR313:CH330, CK328)</f>
        <v>0</v>
      </c>
      <c r="CM328" s="30">
        <f>COUNTIF(BR331:CH332,CK328)</f>
        <v>0</v>
      </c>
      <c r="CN328" s="30">
        <f>COUNTIF(BR333:CH334,CK328)</f>
        <v>0</v>
      </c>
      <c r="CO328" s="30"/>
      <c r="CP328" s="72"/>
      <c r="CQ328" s="53" t="str">
        <f>$B$17</f>
        <v>Giovanazzi</v>
      </c>
      <c r="CR328" s="30">
        <f>SUM((CL328/CL335)*100)</f>
        <v>0</v>
      </c>
      <c r="CS328" s="30">
        <f>SUM((CM328/CM335)*100)</f>
        <v>0</v>
      </c>
      <c r="CT328" s="30" t="e">
        <f>SUM((CN328/CN335)*100)</f>
        <v>#DIV/0!</v>
      </c>
      <c r="CV328" s="30"/>
      <c r="CW328" s="30"/>
      <c r="CX328" s="53" t="str">
        <f>$B$17</f>
        <v>Giovanazzi</v>
      </c>
      <c r="CY328" s="30">
        <f t="shared" si="1648"/>
        <v>0</v>
      </c>
      <c r="CZ328" s="30">
        <f t="shared" si="1649"/>
        <v>0</v>
      </c>
      <c r="DA328" s="30">
        <f t="shared" si="1650"/>
        <v>0</v>
      </c>
      <c r="DB328" s="30"/>
      <c r="DC328" s="72"/>
      <c r="DD328" s="53" t="str">
        <f>$B$17</f>
        <v>Giovanazzi</v>
      </c>
      <c r="DE328" s="30">
        <f>SUM((CY328/CY335)*100)</f>
        <v>0</v>
      </c>
      <c r="DF328" s="30">
        <f>SUM((CZ328/CZ335)*100)</f>
        <v>0</v>
      </c>
      <c r="DG328" s="30" t="e">
        <f>SUM((DA328/DA335)*100)</f>
        <v>#DIV/0!</v>
      </c>
    </row>
    <row r="329" spans="4:111" ht="15.75" x14ac:dyDescent="0.5">
      <c r="D329" s="165"/>
      <c r="E329" s="81" t="s">
        <v>58</v>
      </c>
      <c r="F329" s="70">
        <f>SUM(VLOOKUP($D$2,$D$2:$BL$18,MATCH(F328,$D$1:$BL$1,0),FALSE))</f>
        <v>11</v>
      </c>
      <c r="G329" s="76">
        <f>SUM(VLOOKUP($D$3,$D$2:$BL$18,MATCH(G328,$D$1:$BL$1,0),FALSE))</f>
        <v>50</v>
      </c>
      <c r="H329" s="76">
        <f>SUM(VLOOKUP($D$4,$D$2:$BL$18,MATCH(H328,$D$1:$BL$1,0),FALSE))</f>
        <v>59</v>
      </c>
      <c r="I329" s="76">
        <f>SUM(VLOOKUP($D$5,$D$2:$BL$18,MATCH(I328,$D$1:$BL$1,0),FALSE))</f>
        <v>57</v>
      </c>
      <c r="J329" s="76">
        <f>SUM(VLOOKUP($D$6,$D$2:$BL$18,MATCH(J328,$D$1:$BL$1,0),FALSE))</f>
        <v>66</v>
      </c>
      <c r="K329" s="76">
        <f>SUM(VLOOKUP($D$7,$D$2:$BL$18,MATCH(K328,$D$1:$BL$1,0),FALSE))</f>
        <v>41</v>
      </c>
      <c r="L329" s="76">
        <f>SUM(VLOOKUP($D$8,$D$2:$BL$18,MATCH(L328,$D$1:$BL$1,0),FALSE))</f>
        <v>58</v>
      </c>
      <c r="M329" s="76">
        <f>SUM(VLOOKUP($D$9,$D$2:$BL$18,MATCH(M328,$D$1:$BL$1,0),FALSE))</f>
        <v>5</v>
      </c>
      <c r="N329" s="76">
        <f>SUM(VLOOKUP($D$10,$D$2:$BL$18,MATCH(N328,$D$1:$BL$1,0),FALSE))</f>
        <v>39</v>
      </c>
      <c r="O329" s="76">
        <f>SUM(VLOOKUP($D$11,$D$2:$BL$18,MATCH(O328,$D$1:$BL$1,0),FALSE))</f>
        <v>52</v>
      </c>
      <c r="P329" s="76">
        <f>SUM(VLOOKUP($D$12,$D$2:$BL$18,MATCH(P328,$D$1:$BL$1,0),FALSE))</f>
        <v>41</v>
      </c>
      <c r="Q329" s="76">
        <f>SUM(VLOOKUP($D$13,$D$2:$BL$18,MATCH(Q328,$D$1:$BL$1,0),FALSE))</f>
        <v>26</v>
      </c>
      <c r="R329" s="76">
        <f>SUM(VLOOKUP($D$14,$D$2:$BL$18,MATCH(R328,$D$1:$BL$1,0),FALSE))</f>
        <v>15</v>
      </c>
      <c r="S329" s="76">
        <f>SUM(VLOOKUP($D$15,$D$2:$BL$18,MATCH(S328,$D$1:$BL$1,0),FALSE))</f>
        <v>24</v>
      </c>
      <c r="T329" s="76">
        <f>SUM(VLOOKUP($D$16,$D$2:$BL$18,MATCH(T328,$D$1:$BL$1,0),FALSE))</f>
        <v>60</v>
      </c>
      <c r="U329" s="76">
        <f>SUM(VLOOKUP($D$17,$D$2:$BL$18,MATCH(U328,$D$1:$BL$1,0),FALSE))</f>
        <v>32</v>
      </c>
      <c r="V329" s="29">
        <f>SUM(VLOOKUP($D$18,$D$2:$BL$18,MATCH(V328,$D$1:$BL$1,0),FALSE))</f>
        <v>63</v>
      </c>
      <c r="W329" s="55" t="str">
        <f>$A$18</f>
        <v>Haas</v>
      </c>
      <c r="X329" s="66">
        <f>COUNTIF(F313:V330, W329)</f>
        <v>0</v>
      </c>
      <c r="Y329" s="103" t="str">
        <f>$B$18</f>
        <v>Grosjean</v>
      </c>
      <c r="Z329" s="99">
        <f>COUNTIF(F313:V330, Y329)</f>
        <v>0</v>
      </c>
      <c r="AA329" s="99">
        <f>COUNTIF(F331:V332,Y329)</f>
        <v>0</v>
      </c>
      <c r="AB329" s="99">
        <f>COUNTIF(F333:V334,Y329)</f>
        <v>0</v>
      </c>
      <c r="AC329" s="55" t="str">
        <f>$A$18</f>
        <v>Haas</v>
      </c>
      <c r="AD329" s="66">
        <f>SUM((X329/X335)*100)</f>
        <v>0</v>
      </c>
      <c r="AE329" s="103" t="str">
        <f>$B$18</f>
        <v>Grosjean</v>
      </c>
      <c r="AF329" s="99">
        <f>SUM((Z329/Z335)*100)</f>
        <v>0</v>
      </c>
      <c r="AG329" s="99">
        <f>SUM((AA329/AA335)*100)</f>
        <v>0</v>
      </c>
      <c r="AH329" s="99" t="e">
        <f>SUM((AB329/AB335)*100)</f>
        <v>#DIV/0!</v>
      </c>
      <c r="AJ329" s="165"/>
      <c r="AK329" s="81" t="s">
        <v>58</v>
      </c>
      <c r="AL329" s="70">
        <f>SUM(VLOOKUP($D$2,$D$2:$BL$18,MATCH(AL328,$D$1:$BL$1,0),FALSE))</f>
        <v>21</v>
      </c>
      <c r="AM329" s="76">
        <f>SUM(VLOOKUP($D$3,$D$2:$BL$18,MATCH(AM328,$D$1:$BL$1,0),FALSE))</f>
        <v>19</v>
      </c>
      <c r="AN329" s="76">
        <f>SUM(VLOOKUP($D$4,$D$2:$BL$18,MATCH(AN328,$D$1:$BL$1,0),FALSE))</f>
        <v>33</v>
      </c>
      <c r="AO329" s="76">
        <f>SUM(VLOOKUP($D$5,$D$2:$BL$18,MATCH(AO328,$D$1:$BL$1,0),FALSE))</f>
        <v>7</v>
      </c>
      <c r="AP329" s="76">
        <f>SUM(VLOOKUP($D$6,$D$2:$BL$18,MATCH(AP328,$D$1:$BL$1,0),FALSE))</f>
        <v>27</v>
      </c>
      <c r="AQ329" s="76">
        <f>SUM(VLOOKUP($D$7,$D$2:$BL$18,MATCH(AQ328,$D$1:$BL$1,0),FALSE))</f>
        <v>43</v>
      </c>
      <c r="AR329" s="76">
        <f>SUM(VLOOKUP($D$8,$D$2:$BL$18,MATCH(AR328,$D$1:$BL$1,0),FALSE))</f>
        <v>27</v>
      </c>
      <c r="AS329" s="76">
        <f>SUM(VLOOKUP($D$9,$D$2:$BL$18,MATCH(AS328,$D$1:$BL$1,0),FALSE))</f>
        <v>34</v>
      </c>
      <c r="AT329" s="76">
        <f>SUM(VLOOKUP($D$10,$D$2:$BL$18,MATCH(AT328,$D$1:$BL$1,0),FALSE))</f>
        <v>30</v>
      </c>
      <c r="AU329" s="76">
        <f>SUM(VLOOKUP($D$11,$D$2:$BL$18,MATCH(AU328,$D$1:$BL$1,0),FALSE))</f>
        <v>25</v>
      </c>
      <c r="AV329" s="76">
        <f>SUM(VLOOKUP($D$12,$D$2:$BL$18,MATCH(AV328,$D$1:$BL$1,0),FALSE))</f>
        <v>44</v>
      </c>
      <c r="AW329" s="76">
        <f>SUM(VLOOKUP($D$13,$D$2:$BL$18,MATCH(AW328,$D$1:$BL$1,0),FALSE))</f>
        <v>14</v>
      </c>
      <c r="AX329" s="76">
        <f>SUM(VLOOKUP($D$14,$D$2:$BL$18,MATCH(AX328,$D$1:$BL$1,0),FALSE))</f>
        <v>28</v>
      </c>
      <c r="AY329" s="76">
        <f>SUM(VLOOKUP($D$15,$D$2:$BL$18,MATCH(AY328,$D$1:$BL$1,0),FALSE))</f>
        <v>38</v>
      </c>
      <c r="AZ329" s="76">
        <f>SUM(VLOOKUP($D$16,$D$2:$BL$18,MATCH(AZ328,$D$1:$BL$1,0),FALSE))</f>
        <v>2</v>
      </c>
      <c r="BA329" s="76">
        <f>SUM(VLOOKUP($D$17,$D$2:$BL$18,MATCH(BA328,$D$1:$BL$1,0),FALSE))</f>
        <v>73</v>
      </c>
      <c r="BB329" s="29">
        <f>SUM(VLOOKUP($D$18,$D$2:$BL$18,MATCH(BB328,$D$1:$BL$1,0),FALSE))</f>
        <v>6</v>
      </c>
      <c r="BC329" s="55" t="str">
        <f>$A$18</f>
        <v>Haas</v>
      </c>
      <c r="BD329" s="66">
        <f>COUNTIF(AL313:BB330, BC329)</f>
        <v>0</v>
      </c>
      <c r="BE329" s="103" t="str">
        <f>$B$18</f>
        <v>Grosjean</v>
      </c>
      <c r="BF329" s="99">
        <f>COUNTIF(AL313:BB330, BE329)</f>
        <v>0</v>
      </c>
      <c r="BG329" s="99">
        <f>COUNTIF(AL331:BB332,BE329)</f>
        <v>0</v>
      </c>
      <c r="BH329" s="99">
        <f>COUNTIF(AL333:BB334,BE329)</f>
        <v>0</v>
      </c>
      <c r="BI329" s="55" t="str">
        <f>$A$18</f>
        <v>Haas</v>
      </c>
      <c r="BJ329" s="66">
        <f>SUM((BD329/BD335)*100)</f>
        <v>0</v>
      </c>
      <c r="BK329" s="103" t="str">
        <f>$B$18</f>
        <v>Grosjean</v>
      </c>
      <c r="BL329" s="99">
        <f>SUM((BF329/BF335)*100)</f>
        <v>0</v>
      </c>
      <c r="BM329" s="99">
        <f>SUM((BG329/BG335)*100)</f>
        <v>0</v>
      </c>
      <c r="BN329" s="99" t="e">
        <f>SUM((BH329/BH335)*100)</f>
        <v>#DIV/0!</v>
      </c>
      <c r="BP329" s="165"/>
      <c r="BQ329" s="81" t="s">
        <v>58</v>
      </c>
      <c r="BR329" s="70">
        <f>SUM(VLOOKUP($D$2,$D$2:$BL$18,MATCH(BR328,$D$1:$BL$1,0),FALSE))</f>
        <v>49</v>
      </c>
      <c r="BS329" s="76">
        <f>SUM(VLOOKUP($D$3,$D$2:$BL$18,MATCH(BS328,$D$1:$BL$1,0),FALSE))</f>
        <v>31</v>
      </c>
      <c r="BT329" s="76">
        <f>SUM(VLOOKUP($D$4,$D$2:$BL$18,MATCH(BT328,$D$1:$BL$1,0),FALSE))</f>
        <v>10</v>
      </c>
      <c r="BU329" s="76">
        <f>SUM(VLOOKUP($D$5,$D$2:$BL$18,MATCH(BU328,$D$1:$BL$1,0),FALSE))</f>
        <v>18</v>
      </c>
      <c r="BV329" s="76">
        <f>SUM(VLOOKUP($D$6,$D$2:$BL$18,MATCH(BV328,$D$1:$BL$1,0),FALSE))</f>
        <v>11</v>
      </c>
      <c r="BW329" s="76">
        <f>SUM(VLOOKUP($D$7,$D$2:$BL$18,MATCH(BW328,$D$1:$BL$1,0),FALSE))</f>
        <v>22</v>
      </c>
      <c r="BX329" s="76">
        <f>SUM(VLOOKUP($D$8,$D$2:$BL$18,MATCH(BX328,$D$1:$BL$1,0),FALSE))</f>
        <v>24</v>
      </c>
      <c r="BY329" s="76">
        <f>SUM(VLOOKUP($D$9,$D$2:$BL$18,MATCH(BY328,$D$1:$BL$1,0),FALSE))</f>
        <v>62</v>
      </c>
      <c r="BZ329" s="76">
        <f>SUM(VLOOKUP($D$10,$D$2:$BL$18,MATCH(BZ328,$D$1:$BL$1,0),FALSE))</f>
        <v>26</v>
      </c>
      <c r="CA329" s="76">
        <f>SUM(VLOOKUP($D$11,$D$2:$BL$18,MATCH(CA328,$D$1:$BL$1,0),FALSE))</f>
        <v>5</v>
      </c>
      <c r="CB329" s="76">
        <f>SUM(VLOOKUP($D$12,$D$2:$BL$18,MATCH(CB328,$D$1:$BL$1,0),FALSE))</f>
        <v>31</v>
      </c>
      <c r="CC329" s="76">
        <f>SUM(VLOOKUP($D$13,$D$2:$BL$18,MATCH(CC328,$D$1:$BL$1,0),FALSE))</f>
        <v>20</v>
      </c>
      <c r="CD329" s="76">
        <f>SUM(VLOOKUP($D$14,$D$2:$BL$18,MATCH(CD328,$D$1:$BL$1,0),FALSE))</f>
        <v>29</v>
      </c>
      <c r="CE329" s="76">
        <f>SUM(VLOOKUP($D$15,$D$2:$BL$18,MATCH(CE328,$D$1:$BL$1,0),FALSE))</f>
        <v>40</v>
      </c>
      <c r="CF329" s="76">
        <f>SUM(VLOOKUP($D$16,$D$2:$BL$18,MATCH(CF328,$D$1:$BL$1,0),FALSE))</f>
        <v>61</v>
      </c>
      <c r="CG329" s="76">
        <f>SUM(VLOOKUP($D$17,$D$2:$BL$18,MATCH(CG328,$D$1:$BL$1,0),FALSE))</f>
        <v>41</v>
      </c>
      <c r="CH329" s="29">
        <f>SUM(VLOOKUP($D$18,$D$2:$BL$18,MATCH(CH328,$D$1:$BL$1,0),FALSE))</f>
        <v>36</v>
      </c>
      <c r="CI329" s="55" t="str">
        <f>$A$18</f>
        <v>Haas</v>
      </c>
      <c r="CJ329" s="66">
        <f>COUNTIF(BR313:CH330, CI329)</f>
        <v>0</v>
      </c>
      <c r="CK329" s="103" t="str">
        <f>$B$18</f>
        <v>Grosjean</v>
      </c>
      <c r="CL329" s="99">
        <f>COUNTIF(BR313:CH330, CK329)</f>
        <v>0</v>
      </c>
      <c r="CM329" s="99">
        <f>COUNTIF(BR331:CH332,CK329)</f>
        <v>0</v>
      </c>
      <c r="CN329" s="99">
        <f>COUNTIF(BR333:CH334,CK329)</f>
        <v>0</v>
      </c>
      <c r="CO329" s="55" t="str">
        <f>$A$18</f>
        <v>Haas</v>
      </c>
      <c r="CP329" s="66">
        <f>SUM((CJ329/CJ335)*100)</f>
        <v>0</v>
      </c>
      <c r="CQ329" s="103" t="str">
        <f>$B$18</f>
        <v>Grosjean</v>
      </c>
      <c r="CR329" s="99">
        <f>SUM((CL329/CL335)*100)</f>
        <v>0</v>
      </c>
      <c r="CS329" s="99">
        <f>SUM((CM329/CM335)*100)</f>
        <v>0</v>
      </c>
      <c r="CT329" s="99" t="e">
        <f>SUM((CN329/CN335)*100)</f>
        <v>#DIV/0!</v>
      </c>
      <c r="CV329" s="55" t="str">
        <f>$A$18</f>
        <v>Haas</v>
      </c>
      <c r="CW329" s="99">
        <f>SUM(X329,BD329,CJ329)</f>
        <v>0</v>
      </c>
      <c r="CX329" s="103" t="str">
        <f>$B$18</f>
        <v>Grosjean</v>
      </c>
      <c r="CY329" s="99">
        <f t="shared" si="1648"/>
        <v>0</v>
      </c>
      <c r="CZ329" s="99">
        <f t="shared" si="1649"/>
        <v>0</v>
      </c>
      <c r="DA329" s="99">
        <f t="shared" si="1650"/>
        <v>0</v>
      </c>
      <c r="DB329" s="55" t="str">
        <f>$A$18</f>
        <v>Haas</v>
      </c>
      <c r="DC329" s="66">
        <f>SUM((CW329/CW335)*100)</f>
        <v>0</v>
      </c>
      <c r="DD329" s="103" t="str">
        <f>$B$18</f>
        <v>Grosjean</v>
      </c>
      <c r="DE329" s="99">
        <f>SUM((CY329/CY335)*100)</f>
        <v>0</v>
      </c>
      <c r="DF329" s="99">
        <f>SUM((CZ329/CZ335)*100)</f>
        <v>0</v>
      </c>
      <c r="DG329" s="99" t="e">
        <f>SUM((DA329/DA335)*100)</f>
        <v>#DIV/0!</v>
      </c>
    </row>
    <row r="330" spans="4:111" ht="16.149999999999999" thickBot="1" x14ac:dyDescent="0.55000000000000004">
      <c r="D330" s="165"/>
      <c r="E330" s="82" t="s">
        <v>1</v>
      </c>
      <c r="F330" s="72">
        <f>SUM(VLOOKUP($D$2,$BM$2:$CQ$18,MATCH(F328,$BM$1:$CQ$1,0),FALSE))</f>
        <v>24.6</v>
      </c>
      <c r="G330" s="73">
        <f>SUM(VLOOKUP($D$3,$BM$2:$CQ$18,MATCH(G328,$BM$1:$CQ$1,0),FALSE))</f>
        <v>0</v>
      </c>
      <c r="H330" s="73">
        <f>SUM(VLOOKUP($D$4,$BM$2:$CQ$18,MATCH(H328,$BM$1:$CQ$1,0),FALSE))</f>
        <v>0</v>
      </c>
      <c r="I330" s="73">
        <f>SUM(VLOOKUP($D$5,$BM$2:$CQ$18,MATCH(I328,$BM$1:$CQ$1,0),FALSE))</f>
        <v>0</v>
      </c>
      <c r="J330" s="73">
        <f>SUM(VLOOKUP($D$6,$BM$2:$CQ$18,MATCH(J328,$BM$1:$CQ$1,0),FALSE))</f>
        <v>24.2</v>
      </c>
      <c r="K330" s="73">
        <f>SUM(VLOOKUP($D$7,$BM$2:$CQ$18,MATCH(K328,$BM$1:$CQ$1,0),FALSE))</f>
        <v>0</v>
      </c>
      <c r="L330" s="73">
        <f>SUM(VLOOKUP($D$8,$BM$2:$CQ$18,MATCH(L328,$BM$1:$CQ$1,0),FALSE))</f>
        <v>24.2</v>
      </c>
      <c r="M330" s="73">
        <f>SUM(VLOOKUP($D$9,$BM$2:$CQ$18,MATCH(M328,$BM$1:$CQ$1,0),FALSE))</f>
        <v>24.2</v>
      </c>
      <c r="N330" s="73">
        <f>SUM(VLOOKUP($D$10,$BM$2:$CQ$18,MATCH(N328,$BM$1:$CQ$1,0),FALSE))</f>
        <v>24.2</v>
      </c>
      <c r="O330" s="73">
        <f>SUM(VLOOKUP($D$11,$BM$2:$CQ$18,MATCH(O328,$BM$1:$CQ$1,0),FALSE))</f>
        <v>24.2</v>
      </c>
      <c r="P330" s="73">
        <f>SUM(VLOOKUP($D$12,$BM$2:$CQ$18,MATCH(P328,$BM$1:$CQ$1,0),FALSE))</f>
        <v>24.2</v>
      </c>
      <c r="Q330" s="73">
        <f>SUM(VLOOKUP($D$13,$BM$2:$CQ$18,MATCH(Q328,$BM$1:$CQ$1,0),FALSE))</f>
        <v>24.2</v>
      </c>
      <c r="R330" s="73">
        <f>SUM(VLOOKUP($D$14,$BM$2:$CQ$18,MATCH(R328,$BM$1:$CQ$1,0),FALSE))</f>
        <v>24.2</v>
      </c>
      <c r="S330" s="73">
        <f>SUM(VLOOKUP($D$15,$BM$2:$CQ$18,MATCH(S328,$BM$1:$CQ$1,0),FALSE))</f>
        <v>24.2</v>
      </c>
      <c r="T330" s="73">
        <f>SUM(VLOOKUP($D$16,$BM$2:$CQ$18,MATCH(T328,$BM$1:$CQ$1,0),FALSE))</f>
        <v>24.3</v>
      </c>
      <c r="U330" s="73">
        <f>SUM(VLOOKUP($D$17,$BM$2:$CQ$18,MATCH(U328,$BM$1:$CQ$1,0),FALSE))</f>
        <v>24.3</v>
      </c>
      <c r="V330" s="63">
        <f>SUM(VLOOKUP($D$18,$BM$2:$CQ$18,MATCH(V328,$BM$1:$CQ$1,0),FALSE))</f>
        <v>0</v>
      </c>
      <c r="W330" s="30"/>
      <c r="X330" s="72"/>
      <c r="Y330" s="104" t="str">
        <f>$B$19</f>
        <v>Magnussen</v>
      </c>
      <c r="Z330" s="30">
        <f>COUNTIF(F313:V330, Y330)</f>
        <v>0</v>
      </c>
      <c r="AA330" s="30">
        <f>COUNTIF(F331:V332,Y330)</f>
        <v>0</v>
      </c>
      <c r="AB330" s="30">
        <f>COUNTIF(F333:V334,Y330)</f>
        <v>0</v>
      </c>
      <c r="AC330" s="30"/>
      <c r="AD330" s="72"/>
      <c r="AE330" s="104" t="str">
        <f>$B$19</f>
        <v>Magnussen</v>
      </c>
      <c r="AF330" s="30">
        <f>SUM((Z330/Z335)*100)</f>
        <v>0</v>
      </c>
      <c r="AG330" s="30">
        <f>SUM((AA330/AA335)*100)</f>
        <v>0</v>
      </c>
      <c r="AH330" s="30" t="e">
        <f>SUM((AB330/AB335)*100)</f>
        <v>#DIV/0!</v>
      </c>
      <c r="AJ330" s="165"/>
      <c r="AK330" s="82" t="s">
        <v>1</v>
      </c>
      <c r="AL330" s="72">
        <f>SUM(VLOOKUP($D$2,$BM$2:$CQ$18,MATCH(AL328,$BM$1:$CQ$1,0),FALSE))</f>
        <v>12.6</v>
      </c>
      <c r="AM330" s="73">
        <f>SUM(VLOOKUP($D$3,$BM$2:$CQ$18,MATCH(AM328,$BM$1:$CQ$1,0),FALSE))</f>
        <v>0</v>
      </c>
      <c r="AN330" s="73">
        <f>SUM(VLOOKUP($D$4,$BM$2:$CQ$18,MATCH(AN328,$BM$1:$CQ$1,0),FALSE))</f>
        <v>0</v>
      </c>
      <c r="AO330" s="73">
        <f>SUM(VLOOKUP($D$5,$BM$2:$CQ$18,MATCH(AO328,$BM$1:$CQ$1,0),FALSE))</f>
        <v>0</v>
      </c>
      <c r="AP330" s="73">
        <f>SUM(VLOOKUP($D$6,$BM$2:$CQ$18,MATCH(AP328,$BM$1:$CQ$1,0),FALSE))</f>
        <v>10.9</v>
      </c>
      <c r="AQ330" s="73">
        <f>SUM(VLOOKUP($D$7,$BM$2:$CQ$18,MATCH(AQ328,$BM$1:$CQ$1,0),FALSE))</f>
        <v>0</v>
      </c>
      <c r="AR330" s="73">
        <f>SUM(VLOOKUP($D$8,$BM$2:$CQ$18,MATCH(AR328,$BM$1:$CQ$1,0),FALSE))</f>
        <v>11.1</v>
      </c>
      <c r="AS330" s="73">
        <f>SUM(VLOOKUP($D$9,$BM$2:$CQ$18,MATCH(AS328,$BM$1:$CQ$1,0),FALSE))</f>
        <v>11.1</v>
      </c>
      <c r="AT330" s="73">
        <f>SUM(VLOOKUP($D$10,$BM$2:$CQ$18,MATCH(AT328,$BM$1:$CQ$1,0),FALSE))</f>
        <v>11</v>
      </c>
      <c r="AU330" s="73">
        <f>SUM(VLOOKUP($D$11,$BM$2:$CQ$18,MATCH(AU328,$BM$1:$CQ$1,0),FALSE))</f>
        <v>11</v>
      </c>
      <c r="AV330" s="73">
        <f>SUM(VLOOKUP($D$12,$BM$2:$CQ$18,MATCH(AV328,$BM$1:$CQ$1,0),FALSE))</f>
        <v>11</v>
      </c>
      <c r="AW330" s="73">
        <f>SUM(VLOOKUP($D$13,$BM$2:$CQ$18,MATCH(AW328,$BM$1:$CQ$1,0),FALSE))</f>
        <v>11</v>
      </c>
      <c r="AX330" s="73">
        <f>SUM(VLOOKUP($D$14,$BM$2:$CQ$18,MATCH(AX328,$BM$1:$CQ$1,0),FALSE))</f>
        <v>10.9</v>
      </c>
      <c r="AY330" s="73">
        <f>SUM(VLOOKUP($D$15,$BM$2:$CQ$18,MATCH(AY328,$BM$1:$CQ$1,0),FALSE))</f>
        <v>10.8</v>
      </c>
      <c r="AZ330" s="73">
        <f>SUM(VLOOKUP($D$16,$BM$2:$CQ$18,MATCH(AZ328,$BM$1:$CQ$1,0),FALSE))</f>
        <v>10.8</v>
      </c>
      <c r="BA330" s="73">
        <f>SUM(VLOOKUP($D$17,$BM$2:$CQ$18,MATCH(BA328,$BM$1:$CQ$1,0),FALSE))</f>
        <v>10.8</v>
      </c>
      <c r="BB330" s="63">
        <f>SUM(VLOOKUP($D$18,$BM$2:$CQ$18,MATCH(BB328,$BM$1:$CQ$1,0),FALSE))</f>
        <v>10.8</v>
      </c>
      <c r="BC330" s="30"/>
      <c r="BD330" s="72"/>
      <c r="BE330" s="104" t="str">
        <f>$B$19</f>
        <v>Magnussen</v>
      </c>
      <c r="BF330" s="30">
        <f>COUNTIF(AL313:BB330, BE330)</f>
        <v>0</v>
      </c>
      <c r="BG330" s="30">
        <f>COUNTIF(AL331:BB332,BE330)</f>
        <v>0</v>
      </c>
      <c r="BH330" s="30">
        <f>COUNTIF(AL333:BB334,BE330)</f>
        <v>0</v>
      </c>
      <c r="BI330" s="30"/>
      <c r="BJ330" s="72"/>
      <c r="BK330" s="104" t="str">
        <f>$B$19</f>
        <v>Magnussen</v>
      </c>
      <c r="BL330" s="30">
        <f>SUM((BF330/BF335)*100)</f>
        <v>0</v>
      </c>
      <c r="BM330" s="30">
        <f>SUM((BG330/BG335)*100)</f>
        <v>0</v>
      </c>
      <c r="BN330" s="30" t="e">
        <f>SUM((BH330/BH335)*100)</f>
        <v>#DIV/0!</v>
      </c>
      <c r="BP330" s="165"/>
      <c r="BQ330" s="82" t="s">
        <v>1</v>
      </c>
      <c r="BR330" s="72">
        <f>SUM(VLOOKUP($D$2,$BM$2:$CQ$18,MATCH(BR328,$BM$1:$CQ$1,0),FALSE))</f>
        <v>14.9</v>
      </c>
      <c r="BS330" s="73">
        <f>SUM(VLOOKUP($D$3,$BM$2:$CQ$18,MATCH(BS328,$BM$1:$CQ$1,0),FALSE))</f>
        <v>0</v>
      </c>
      <c r="BT330" s="73">
        <f>SUM(VLOOKUP($D$4,$BM$2:$CQ$18,MATCH(BT328,$BM$1:$CQ$1,0),FALSE))</f>
        <v>0</v>
      </c>
      <c r="BU330" s="73">
        <f>SUM(VLOOKUP($D$5,$BM$2:$CQ$18,MATCH(BU328,$BM$1:$CQ$1,0),FALSE))</f>
        <v>0</v>
      </c>
      <c r="BV330" s="73">
        <f>SUM(VLOOKUP($D$6,$BM$2:$CQ$18,MATCH(BV328,$BM$1:$CQ$1,0),FALSE))</f>
        <v>15.9</v>
      </c>
      <c r="BW330" s="73">
        <f>SUM(VLOOKUP($D$7,$BM$2:$CQ$18,MATCH(BW328,$BM$1:$CQ$1,0),FALSE))</f>
        <v>0</v>
      </c>
      <c r="BX330" s="73">
        <f>SUM(VLOOKUP($D$8,$BM$2:$CQ$18,MATCH(BX328,$BM$1:$CQ$1,0),FALSE))</f>
        <v>15.7</v>
      </c>
      <c r="BY330" s="73">
        <f>SUM(VLOOKUP($D$9,$BM$2:$CQ$18,MATCH(BY328,$BM$1:$CQ$1,0),FALSE))</f>
        <v>15.7</v>
      </c>
      <c r="BZ330" s="73">
        <f>SUM(VLOOKUP($D$10,$BM$2:$CQ$18,MATCH(BZ328,$BM$1:$CQ$1,0),FALSE))</f>
        <v>15.7</v>
      </c>
      <c r="CA330" s="73">
        <f>SUM(VLOOKUP($D$11,$BM$2:$CQ$18,MATCH(CA328,$BM$1:$CQ$1,0),FALSE))</f>
        <v>15.7</v>
      </c>
      <c r="CB330" s="73">
        <f>SUM(VLOOKUP($D$12,$BM$2:$CQ$18,MATCH(CB328,$BM$1:$CQ$1,0),FALSE))</f>
        <v>15.7</v>
      </c>
      <c r="CC330" s="73">
        <f>SUM(VLOOKUP($D$13,$BM$2:$CQ$18,MATCH(CC328,$BM$1:$CQ$1,0),FALSE))</f>
        <v>15.7</v>
      </c>
      <c r="CD330" s="73">
        <f>SUM(VLOOKUP($D$14,$BM$2:$CQ$18,MATCH(CD328,$BM$1:$CQ$1,0),FALSE))</f>
        <v>15.7</v>
      </c>
      <c r="CE330" s="73">
        <f>SUM(VLOOKUP($D$15,$BM$2:$CQ$18,MATCH(CE328,$BM$1:$CQ$1,0),FALSE))</f>
        <v>15.7</v>
      </c>
      <c r="CF330" s="73">
        <f>SUM(VLOOKUP($D$16,$BM$2:$CQ$18,MATCH(CF328,$BM$1:$CQ$1,0),FALSE))</f>
        <v>15.7</v>
      </c>
      <c r="CG330" s="73">
        <f>SUM(VLOOKUP($D$17,$BM$2:$CQ$18,MATCH(CG328,$BM$1:$CQ$1,0),FALSE))</f>
        <v>15.7</v>
      </c>
      <c r="CH330" s="63">
        <f>SUM(VLOOKUP($D$18,$BM$2:$CQ$18,MATCH(CH328,$BM$1:$CQ$1,0),FALSE))</f>
        <v>15.7</v>
      </c>
      <c r="CI330" s="30"/>
      <c r="CJ330" s="72"/>
      <c r="CK330" s="104" t="str">
        <f>$B$19</f>
        <v>Magnussen</v>
      </c>
      <c r="CL330" s="30">
        <f>COUNTIF(BR313:CH330, CK330)</f>
        <v>0</v>
      </c>
      <c r="CM330" s="30">
        <f>COUNTIF(BR331:CH332,CK330)</f>
        <v>0</v>
      </c>
      <c r="CN330" s="30">
        <f>COUNTIF(BR333:CH334,CK330)</f>
        <v>0</v>
      </c>
      <c r="CO330" s="30"/>
      <c r="CP330" s="72"/>
      <c r="CQ330" s="104" t="str">
        <f>$B$19</f>
        <v>Magnussen</v>
      </c>
      <c r="CR330" s="30">
        <f>SUM((CL330/CL335)*100)</f>
        <v>0</v>
      </c>
      <c r="CS330" s="30">
        <f>SUM((CM330/CM335)*100)</f>
        <v>0</v>
      </c>
      <c r="CT330" s="30" t="e">
        <f>SUM((CN330/CN335)*100)</f>
        <v>#DIV/0!</v>
      </c>
      <c r="CV330" s="30"/>
      <c r="CW330" s="30"/>
      <c r="CX330" s="104" t="str">
        <f>$B$19</f>
        <v>Magnussen</v>
      </c>
      <c r="CY330" s="30">
        <f t="shared" si="1648"/>
        <v>0</v>
      </c>
      <c r="CZ330" s="30">
        <f t="shared" si="1649"/>
        <v>0</v>
      </c>
      <c r="DA330" s="30">
        <f t="shared" si="1650"/>
        <v>0</v>
      </c>
      <c r="DB330" s="30"/>
      <c r="DC330" s="72"/>
      <c r="DD330" s="104" t="str">
        <f>$B$19</f>
        <v>Magnussen</v>
      </c>
      <c r="DE330" s="30">
        <f>SUM((CY330/CY335)*100)</f>
        <v>0</v>
      </c>
      <c r="DF330" s="30">
        <f>SUM((CZ330/CZ335)*100)</f>
        <v>0</v>
      </c>
      <c r="DG330" s="30" t="e">
        <f>SUM((DA330/DA335)*100)</f>
        <v>#DIV/0!</v>
      </c>
    </row>
    <row r="331" spans="4:111" ht="15.75" x14ac:dyDescent="0.5">
      <c r="D331" s="165"/>
      <c r="E331" s="74" t="s">
        <v>65</v>
      </c>
      <c r="F331" s="66" t="s">
        <v>33</v>
      </c>
      <c r="G331" s="67" t="s">
        <v>33</v>
      </c>
      <c r="H331" s="67" t="s">
        <v>33</v>
      </c>
      <c r="I331" s="67" t="s">
        <v>33</v>
      </c>
      <c r="J331" s="67" t="s">
        <v>33</v>
      </c>
      <c r="K331" s="67" t="s">
        <v>33</v>
      </c>
      <c r="L331" s="67" t="s">
        <v>33</v>
      </c>
      <c r="M331" s="67" t="s">
        <v>33</v>
      </c>
      <c r="N331" s="67" t="s">
        <v>33</v>
      </c>
      <c r="O331" s="67" t="s">
        <v>33</v>
      </c>
      <c r="P331" s="67" t="s">
        <v>33</v>
      </c>
      <c r="Q331" s="67" t="s">
        <v>33</v>
      </c>
      <c r="R331" s="67" t="s">
        <v>33</v>
      </c>
      <c r="S331" s="67" t="s">
        <v>33</v>
      </c>
      <c r="T331" s="67" t="s">
        <v>33</v>
      </c>
      <c r="U331" s="67" t="s">
        <v>33</v>
      </c>
      <c r="V331" s="68" t="s">
        <v>33</v>
      </c>
      <c r="W331" s="59" t="str">
        <f>$A$20</f>
        <v>Williams</v>
      </c>
      <c r="X331" s="66">
        <f>COUNTIF(F313:V330, W331)</f>
        <v>0</v>
      </c>
      <c r="Y331" s="59" t="str">
        <f>$B$20</f>
        <v>Russell</v>
      </c>
      <c r="Z331" s="99">
        <f>COUNTIF(F313:V330, Y331)</f>
        <v>0</v>
      </c>
      <c r="AA331" s="99">
        <f>COUNTIF(F331:V332,Y331)</f>
        <v>0</v>
      </c>
      <c r="AB331" s="99">
        <f>COUNTIF(F333:V334,Y331)</f>
        <v>0</v>
      </c>
      <c r="AC331" s="59" t="str">
        <f>$A$20</f>
        <v>Williams</v>
      </c>
      <c r="AD331" s="66">
        <f>SUM((X331/X335)*100)</f>
        <v>0</v>
      </c>
      <c r="AE331" s="59" t="str">
        <f>$B$20</f>
        <v>Russell</v>
      </c>
      <c r="AF331" s="99">
        <f>SUM((Z331/Z335)*100)</f>
        <v>0</v>
      </c>
      <c r="AG331" s="99">
        <f>SUM((AA331/AA335)*100)</f>
        <v>0</v>
      </c>
      <c r="AH331" s="99" t="e">
        <f>SUM((AB331/AB335)*100)</f>
        <v>#DIV/0!</v>
      </c>
      <c r="AJ331" s="165"/>
      <c r="AK331" s="74" t="s">
        <v>65</v>
      </c>
      <c r="AL331" s="66" t="s">
        <v>23</v>
      </c>
      <c r="AM331" s="67" t="s">
        <v>23</v>
      </c>
      <c r="AN331" s="67" t="s">
        <v>35</v>
      </c>
      <c r="AO331" s="67" t="s">
        <v>35</v>
      </c>
      <c r="AP331" s="67" t="s">
        <v>35</v>
      </c>
      <c r="AQ331" s="67" t="s">
        <v>35</v>
      </c>
      <c r="AR331" s="67" t="s">
        <v>35</v>
      </c>
      <c r="AS331" s="67" t="s">
        <v>35</v>
      </c>
      <c r="AT331" s="67" t="s">
        <v>35</v>
      </c>
      <c r="AU331" s="67" t="s">
        <v>35</v>
      </c>
      <c r="AV331" s="67" t="s">
        <v>35</v>
      </c>
      <c r="AW331" s="67" t="s">
        <v>35</v>
      </c>
      <c r="AX331" s="67" t="s">
        <v>35</v>
      </c>
      <c r="AY331" s="67" t="s">
        <v>35</v>
      </c>
      <c r="AZ331" s="67" t="s">
        <v>35</v>
      </c>
      <c r="BA331" s="67" t="s">
        <v>35</v>
      </c>
      <c r="BB331" s="68" t="s">
        <v>35</v>
      </c>
      <c r="BC331" s="59" t="str">
        <f>$A$20</f>
        <v>Williams</v>
      </c>
      <c r="BD331" s="66">
        <f>COUNTIF(AL313:BB330, BC331)</f>
        <v>0</v>
      </c>
      <c r="BE331" s="59" t="str">
        <f>$B$20</f>
        <v>Russell</v>
      </c>
      <c r="BF331" s="99">
        <f>COUNTIF(AL313:BB330, BE331)</f>
        <v>0</v>
      </c>
      <c r="BG331" s="99">
        <f>COUNTIF(AL331:BB332,BE331)</f>
        <v>0</v>
      </c>
      <c r="BH331" s="99">
        <f>COUNTIF(AL333:BB334,BE331)</f>
        <v>0</v>
      </c>
      <c r="BI331" s="59" t="str">
        <f>$A$20</f>
        <v>Williams</v>
      </c>
      <c r="BJ331" s="66">
        <f>SUM((BD331/BD335)*100)</f>
        <v>0</v>
      </c>
      <c r="BK331" s="59" t="str">
        <f>$B$20</f>
        <v>Russell</v>
      </c>
      <c r="BL331" s="99">
        <f>SUM((BF331/BF335)*100)</f>
        <v>0</v>
      </c>
      <c r="BM331" s="99">
        <f>SUM((BG331/BG335)*100)</f>
        <v>0</v>
      </c>
      <c r="BN331" s="99" t="e">
        <f>SUM((BH331/BH335)*100)</f>
        <v>#DIV/0!</v>
      </c>
      <c r="BP331" s="165"/>
      <c r="BQ331" s="74" t="s">
        <v>65</v>
      </c>
      <c r="BR331" s="66" t="s">
        <v>18</v>
      </c>
      <c r="BS331" s="67" t="s">
        <v>18</v>
      </c>
      <c r="BT331" s="67" t="s">
        <v>20</v>
      </c>
      <c r="BU331" s="67" t="s">
        <v>20</v>
      </c>
      <c r="BV331" s="67" t="s">
        <v>20</v>
      </c>
      <c r="BW331" s="67" t="s">
        <v>20</v>
      </c>
      <c r="BX331" s="67" t="s">
        <v>20</v>
      </c>
      <c r="BY331" s="67" t="s">
        <v>20</v>
      </c>
      <c r="BZ331" s="67" t="s">
        <v>20</v>
      </c>
      <c r="CA331" s="67" t="s">
        <v>20</v>
      </c>
      <c r="CB331" s="67" t="s">
        <v>20</v>
      </c>
      <c r="CC331" s="67" t="s">
        <v>20</v>
      </c>
      <c r="CD331" s="67" t="s">
        <v>20</v>
      </c>
      <c r="CE331" s="67" t="s">
        <v>20</v>
      </c>
      <c r="CF331" s="67" t="s">
        <v>20</v>
      </c>
      <c r="CG331" s="67" t="s">
        <v>20</v>
      </c>
      <c r="CH331" s="67" t="s">
        <v>20</v>
      </c>
      <c r="CI331" s="59" t="str">
        <f>$A$20</f>
        <v>Williams</v>
      </c>
      <c r="CJ331" s="66">
        <f>COUNTIF(BR313:CH330, CI331)</f>
        <v>0</v>
      </c>
      <c r="CK331" s="59" t="str">
        <f>$B$20</f>
        <v>Russell</v>
      </c>
      <c r="CL331" s="99">
        <f>COUNTIF(BR313:CH330, CK331)</f>
        <v>0</v>
      </c>
      <c r="CM331" s="99">
        <f>COUNTIF(BR331:CH332,CK331)</f>
        <v>0</v>
      </c>
      <c r="CN331" s="99">
        <f>COUNTIF(BR333:CH334,CK331)</f>
        <v>0</v>
      </c>
      <c r="CO331" s="59" t="str">
        <f>$A$20</f>
        <v>Williams</v>
      </c>
      <c r="CP331" s="66">
        <f>SUM((CJ331/CJ335)*100)</f>
        <v>0</v>
      </c>
      <c r="CQ331" s="59" t="str">
        <f>$B$20</f>
        <v>Russell</v>
      </c>
      <c r="CR331" s="99">
        <f>SUM((CL331/CL335)*100)</f>
        <v>0</v>
      </c>
      <c r="CS331" s="99">
        <f>SUM((CM331/CM335)*100)</f>
        <v>0</v>
      </c>
      <c r="CT331" s="99" t="e">
        <f>SUM((CN331/CN335)*100)</f>
        <v>#DIV/0!</v>
      </c>
      <c r="CV331" s="59" t="str">
        <f>$A$20</f>
        <v>Williams</v>
      </c>
      <c r="CW331" s="99">
        <f>SUM(X331,BD331,CJ331)</f>
        <v>0</v>
      </c>
      <c r="CX331" s="59" t="str">
        <f>$B$20</f>
        <v>Russell</v>
      </c>
      <c r="CY331" s="99">
        <f t="shared" si="1648"/>
        <v>0</v>
      </c>
      <c r="CZ331" s="99">
        <f t="shared" si="1649"/>
        <v>0</v>
      </c>
      <c r="DA331" s="99">
        <f t="shared" si="1650"/>
        <v>0</v>
      </c>
      <c r="DB331" s="59" t="str">
        <f>$A$20</f>
        <v>Williams</v>
      </c>
      <c r="DC331" s="66">
        <f>SUM((CW331/CW335)*100)</f>
        <v>0</v>
      </c>
      <c r="DD331" s="59" t="str">
        <f>$B$20</f>
        <v>Russell</v>
      </c>
      <c r="DE331" s="99">
        <f>SUM((CY331/CY335)*100)</f>
        <v>0</v>
      </c>
      <c r="DF331" s="99">
        <f>SUM((CZ331/CZ335)*100)</f>
        <v>0</v>
      </c>
      <c r="DG331" s="99" t="e">
        <f>SUM((DA331/DA335)*100)</f>
        <v>#DIV/0!</v>
      </c>
    </row>
    <row r="332" spans="4:111" ht="16.149999999999999" thickBot="1" x14ac:dyDescent="0.55000000000000004">
      <c r="D332" s="165"/>
      <c r="E332" s="82" t="s">
        <v>58</v>
      </c>
      <c r="F332" s="70">
        <f>SUM(VLOOKUP($D$2,$D$2:$BL$18,MATCH(F331,$D$1:$BL$1,0),FALSE))</f>
        <v>22</v>
      </c>
      <c r="G332" s="76">
        <f>SUM(VLOOKUP($D$3,$D$2:$BL$18,MATCH(G331,$D$1:$BL$1,0),FALSE))</f>
        <v>23</v>
      </c>
      <c r="H332" s="76">
        <f>SUM(VLOOKUP($D$4,$D$2:$BL$18,MATCH(H331,$D$1:$BL$1,0),FALSE))</f>
        <v>11</v>
      </c>
      <c r="I332" s="76">
        <f>SUM(VLOOKUP($D$5,$D$2:$BL$18,MATCH(I331,$D$1:$BL$1,0),FALSE))</f>
        <v>-13</v>
      </c>
      <c r="J332" s="76">
        <f>SUM(VLOOKUP($D$6,$D$2:$BL$18,MATCH(J331,$D$1:$BL$1,0),FALSE))</f>
        <v>12</v>
      </c>
      <c r="K332" s="76">
        <f>SUM(VLOOKUP($D$7,$D$2:$BL$18,MATCH(K331,$D$1:$BL$1,0),FALSE))</f>
        <v>21</v>
      </c>
      <c r="L332" s="76">
        <f>SUM(VLOOKUP($D$8,$D$2:$BL$18,MATCH(L331,$D$1:$BL$1,0),FALSE))</f>
        <v>6</v>
      </c>
      <c r="M332" s="76">
        <f>SUM(VLOOKUP($D$9,$D$2:$BL$18,MATCH(M331,$D$1:$BL$1,0),FALSE))</f>
        <v>4</v>
      </c>
      <c r="N332" s="76">
        <f>SUM(VLOOKUP($D$10,$D$2:$BL$18,MATCH(N331,$D$1:$BL$1,0),FALSE))</f>
        <v>43</v>
      </c>
      <c r="O332" s="76">
        <f>SUM(VLOOKUP($D$11,$D$2:$BL$18,MATCH(O331,$D$1:$BL$1,0),FALSE))</f>
        <v>28</v>
      </c>
      <c r="P332" s="76">
        <f>SUM(VLOOKUP($D$12,$D$2:$BL$18,MATCH(P331,$D$1:$BL$1,0),FALSE))</f>
        <v>33</v>
      </c>
      <c r="Q332" s="76">
        <f>SUM(VLOOKUP($D$13,$D$2:$BL$18,MATCH(Q331,$D$1:$BL$1,0),FALSE))</f>
        <v>17</v>
      </c>
      <c r="R332" s="76">
        <f>SUM(VLOOKUP($D$14,$D$2:$BL$18,MATCH(R331,$D$1:$BL$1,0),FALSE))</f>
        <v>26</v>
      </c>
      <c r="S332" s="76">
        <f>SUM(VLOOKUP($D$15,$D$2:$BL$18,MATCH(S331,$D$1:$BL$1,0),FALSE))</f>
        <v>45</v>
      </c>
      <c r="T332" s="76">
        <f>SUM(VLOOKUP($D$16,$D$2:$BL$18,MATCH(T331,$D$1:$BL$1,0),FALSE))</f>
        <v>5</v>
      </c>
      <c r="U332" s="76">
        <f>SUM(VLOOKUP($D$17,$D$2:$BL$18,MATCH(U331,$D$1:$BL$1,0),FALSE))</f>
        <v>48</v>
      </c>
      <c r="V332" s="29">
        <f>SUM(VLOOKUP($D$18,$D$2:$BL$18,MATCH(V331,$D$1:$BL$1,0),FALSE))</f>
        <v>-13</v>
      </c>
      <c r="W332" s="30"/>
      <c r="X332" s="72"/>
      <c r="Y332" s="60" t="str">
        <f>$B$21</f>
        <v>Latifi</v>
      </c>
      <c r="Z332" s="30">
        <f>COUNTIF(F313:V330, Y332)</f>
        <v>0</v>
      </c>
      <c r="AA332" s="30">
        <f>COUNTIF(F331:V332,Y332)</f>
        <v>0</v>
      </c>
      <c r="AB332" s="30">
        <f>COUNTIF(F333:V334,Y332)</f>
        <v>0</v>
      </c>
      <c r="AC332" s="30"/>
      <c r="AD332" s="72"/>
      <c r="AE332" s="60" t="str">
        <f>$B$21</f>
        <v>Latifi</v>
      </c>
      <c r="AF332" s="30">
        <f>SUM((Z332/Z335)*100)</f>
        <v>0</v>
      </c>
      <c r="AG332" s="30">
        <f>SUM((AA332/AA335)*100)</f>
        <v>0</v>
      </c>
      <c r="AH332" s="30" t="e">
        <f>SUM((AB332/AB335)*100)</f>
        <v>#DIV/0!</v>
      </c>
      <c r="AJ332" s="165"/>
      <c r="AK332" s="82" t="s">
        <v>58</v>
      </c>
      <c r="AL332" s="70">
        <f>SUM(VLOOKUP($D$2,$D$2:$BL$18,MATCH(AL331,$D$1:$BL$1,0),FALSE))</f>
        <v>-9</v>
      </c>
      <c r="AM332" s="76">
        <f>SUM(VLOOKUP($D$3,$D$2:$BL$18,MATCH(AM331,$D$1:$BL$1,0),FALSE))</f>
        <v>13</v>
      </c>
      <c r="AN332" s="76">
        <f>SUM(VLOOKUP($D$4,$D$2:$BL$18,MATCH(AN331,$D$1:$BL$1,0),FALSE))</f>
        <v>27</v>
      </c>
      <c r="AO332" s="76">
        <f>SUM(VLOOKUP($D$5,$D$2:$BL$18,MATCH(AO331,$D$1:$BL$1,0),FALSE))</f>
        <v>10</v>
      </c>
      <c r="AP332" s="76">
        <f>SUM(VLOOKUP($D$6,$D$2:$BL$18,MATCH(AP331,$D$1:$BL$1,0),FALSE))</f>
        <v>20</v>
      </c>
      <c r="AQ332" s="76">
        <f>SUM(VLOOKUP($D$7,$D$2:$BL$18,MATCH(AQ331,$D$1:$BL$1,0),FALSE))</f>
        <v>37</v>
      </c>
      <c r="AR332" s="76">
        <f>SUM(VLOOKUP($D$8,$D$2:$BL$18,MATCH(AR331,$D$1:$BL$1,0),FALSE))</f>
        <v>16</v>
      </c>
      <c r="AS332" s="76">
        <f>SUM(VLOOKUP($D$9,$D$2:$BL$18,MATCH(AS331,$D$1:$BL$1,0),FALSE))</f>
        <v>35</v>
      </c>
      <c r="AT332" s="76">
        <f>SUM(VLOOKUP($D$10,$D$2:$BL$18,MATCH(AT331,$D$1:$BL$1,0),FALSE))</f>
        <v>-8</v>
      </c>
      <c r="AU332" s="76">
        <f>SUM(VLOOKUP($D$11,$D$2:$BL$18,MATCH(AU331,$D$1:$BL$1,0),FALSE))</f>
        <v>-13</v>
      </c>
      <c r="AV332" s="76">
        <f>SUM(VLOOKUP($D$12,$D$2:$BL$18,MATCH(AV331,$D$1:$BL$1,0),FALSE))</f>
        <v>16</v>
      </c>
      <c r="AW332" s="76">
        <f>SUM(VLOOKUP($D$13,$D$2:$BL$18,MATCH(AW331,$D$1:$BL$1,0),FALSE))</f>
        <v>-13</v>
      </c>
      <c r="AX332" s="76">
        <f>SUM(VLOOKUP($D$14,$D$2:$BL$18,MATCH(AX331,$D$1:$BL$1,0),FALSE))</f>
        <v>7</v>
      </c>
      <c r="AY332" s="76">
        <f>SUM(VLOOKUP($D$15,$D$2:$BL$18,MATCH(AY331,$D$1:$BL$1,0),FALSE))</f>
        <v>8</v>
      </c>
      <c r="AZ332" s="76">
        <f>SUM(VLOOKUP($D$16,$D$2:$BL$18,MATCH(AZ331,$D$1:$BL$1,0),FALSE))</f>
        <v>-13</v>
      </c>
      <c r="BA332" s="76">
        <f>SUM(VLOOKUP($D$17,$D$2:$BL$18,MATCH(BA331,$D$1:$BL$1,0),FALSE))</f>
        <v>30</v>
      </c>
      <c r="BB332" s="29">
        <f>SUM(VLOOKUP($D$18,$D$2:$BL$18,MATCH(BB331,$D$1:$BL$1,0),FALSE))</f>
        <v>9</v>
      </c>
      <c r="BC332" s="30"/>
      <c r="BD332" s="72"/>
      <c r="BE332" s="60" t="str">
        <f>$B$21</f>
        <v>Latifi</v>
      </c>
      <c r="BF332" s="30">
        <f>COUNTIF(AL313:BB330, BE332)</f>
        <v>0</v>
      </c>
      <c r="BG332" s="30">
        <f>COUNTIF(AL331:BB332,BE332)</f>
        <v>0</v>
      </c>
      <c r="BH332" s="30">
        <f>COUNTIF(AL333:BB334,BE332)</f>
        <v>0</v>
      </c>
      <c r="BI332" s="30"/>
      <c r="BJ332" s="72"/>
      <c r="BK332" s="60" t="str">
        <f>$B$21</f>
        <v>Latifi</v>
      </c>
      <c r="BL332" s="30">
        <f>SUM((BF332/BF335)*100)</f>
        <v>0</v>
      </c>
      <c r="BM332" s="30">
        <f>SUM((BG332/BG335)*100)</f>
        <v>0</v>
      </c>
      <c r="BN332" s="30" t="e">
        <f>SUM((BH332/BH335)*100)</f>
        <v>#DIV/0!</v>
      </c>
      <c r="BP332" s="165"/>
      <c r="BQ332" s="82" t="s">
        <v>58</v>
      </c>
      <c r="BR332" s="70">
        <f>SUM(VLOOKUP($D$2,$D$2:$BL$18,MATCH(BR331,$D$1:$BL$1,0),FALSE))</f>
        <v>23</v>
      </c>
      <c r="BS332" s="76">
        <f>SUM(VLOOKUP($D$3,$D$2:$BL$18,MATCH(BS331,$D$1:$BL$1,0),FALSE))</f>
        <v>11</v>
      </c>
      <c r="BT332" s="76">
        <f>SUM(VLOOKUP($D$4,$D$2:$BL$18,MATCH(BT331,$D$1:$BL$1,0),FALSE))</f>
        <v>-1</v>
      </c>
      <c r="BU332" s="76">
        <f>SUM(VLOOKUP($D$5,$D$2:$BL$18,MATCH(BU331,$D$1:$BL$1,0),FALSE))</f>
        <v>25</v>
      </c>
      <c r="BV332" s="76">
        <f>SUM(VLOOKUP($D$6,$D$2:$BL$18,MATCH(BV331,$D$1:$BL$1,0),FALSE))</f>
        <v>19</v>
      </c>
      <c r="BW332" s="76">
        <f>SUM(VLOOKUP($D$7,$D$2:$BL$18,MATCH(BW331,$D$1:$BL$1,0),FALSE))</f>
        <v>4</v>
      </c>
      <c r="BX332" s="76">
        <f>SUM(VLOOKUP($D$8,$D$2:$BL$18,MATCH(BX331,$D$1:$BL$1,0),FALSE))</f>
        <v>20</v>
      </c>
      <c r="BY332" s="76">
        <f>SUM(VLOOKUP($D$9,$D$2:$BL$18,MATCH(BY331,$D$1:$BL$1,0),FALSE))</f>
        <v>35</v>
      </c>
      <c r="BZ332" s="76">
        <f>SUM(VLOOKUP($D$10,$D$2:$BL$18,MATCH(BZ331,$D$1:$BL$1,0),FALSE))</f>
        <v>24</v>
      </c>
      <c r="CA332" s="76">
        <f>SUM(VLOOKUP($D$11,$D$2:$BL$18,MATCH(CA331,$D$1:$BL$1,0),FALSE))</f>
        <v>0</v>
      </c>
      <c r="CB332" s="76">
        <f>SUM(VLOOKUP($D$12,$D$2:$BL$18,MATCH(CB331,$D$1:$BL$1,0),FALSE))</f>
        <v>-7</v>
      </c>
      <c r="CC332" s="76">
        <f>SUM(VLOOKUP($D$13,$D$2:$BL$18,MATCH(CC331,$D$1:$BL$1,0),FALSE))</f>
        <v>-3</v>
      </c>
      <c r="CD332" s="76">
        <f>SUM(VLOOKUP($D$14,$D$2:$BL$18,MATCH(CD331,$D$1:$BL$1,0),FALSE))</f>
        <v>14</v>
      </c>
      <c r="CE332" s="76">
        <f>SUM(VLOOKUP($D$15,$D$2:$BL$18,MATCH(CE331,$D$1:$BL$1,0),FALSE))</f>
        <v>24</v>
      </c>
      <c r="CF332" s="76">
        <f>SUM(VLOOKUP($D$16,$D$2:$BL$18,MATCH(CF331,$D$1:$BL$1,0),FALSE))</f>
        <v>33</v>
      </c>
      <c r="CG332" s="76">
        <f>SUM(VLOOKUP($D$17,$D$2:$BL$18,MATCH(CG331,$D$1:$BL$1,0),FALSE))</f>
        <v>14</v>
      </c>
      <c r="CH332" s="29">
        <f>SUM(VLOOKUP($D$18,$D$2:$BL$18,MATCH(CH331,$D$1:$BL$1,0),FALSE))</f>
        <v>34</v>
      </c>
      <c r="CI332" s="30"/>
      <c r="CJ332" s="72"/>
      <c r="CK332" s="60" t="str">
        <f>$B$21</f>
        <v>Latifi</v>
      </c>
      <c r="CL332" s="30">
        <f>COUNTIF(BR313:CH330, CK332)</f>
        <v>0</v>
      </c>
      <c r="CM332" s="30">
        <f>COUNTIF(BR331:CH332,CK332)</f>
        <v>0</v>
      </c>
      <c r="CN332" s="30">
        <f>COUNTIF(BR333:CH334,CK332)</f>
        <v>0</v>
      </c>
      <c r="CO332" s="30"/>
      <c r="CP332" s="72"/>
      <c r="CQ332" s="60" t="str">
        <f>$B$21</f>
        <v>Latifi</v>
      </c>
      <c r="CR332" s="30">
        <f>SUM((CL332/CL335)*100)</f>
        <v>0</v>
      </c>
      <c r="CS332" s="30">
        <f>SUM((CM332/CM335)*100)</f>
        <v>0</v>
      </c>
      <c r="CT332" s="30" t="e">
        <f>SUM((CN332/CN335)*100)</f>
        <v>#DIV/0!</v>
      </c>
      <c r="CV332" s="30"/>
      <c r="CW332" s="30"/>
      <c r="CX332" s="60" t="str">
        <f>$B$21</f>
        <v>Latifi</v>
      </c>
      <c r="CY332" s="30">
        <f t="shared" si="1648"/>
        <v>0</v>
      </c>
      <c r="CZ332" s="30">
        <f t="shared" si="1649"/>
        <v>0</v>
      </c>
      <c r="DA332" s="30">
        <f t="shared" si="1650"/>
        <v>0</v>
      </c>
      <c r="DB332" s="30"/>
      <c r="DC332" s="72"/>
      <c r="DD332" s="60" t="str">
        <f>$B$21</f>
        <v>Latifi</v>
      </c>
      <c r="DE332" s="30">
        <f>SUM((CY332/CY335)*100)</f>
        <v>0</v>
      </c>
      <c r="DF332" s="30">
        <f>SUM((CZ332/CZ335)*100)</f>
        <v>0</v>
      </c>
      <c r="DG332" s="30" t="e">
        <f>SUM((DA332/DA335)*100)</f>
        <v>#DIV/0!</v>
      </c>
    </row>
    <row r="333" spans="4:111" ht="16.149999999999999" thickBot="1" x14ac:dyDescent="0.55000000000000004">
      <c r="D333" s="165"/>
      <c r="E333" s="74" t="s">
        <v>66</v>
      </c>
      <c r="F333" s="66" t="s">
        <v>67</v>
      </c>
      <c r="G333" s="67" t="s">
        <v>67</v>
      </c>
      <c r="H333" s="67" t="s">
        <v>67</v>
      </c>
      <c r="I333" s="67" t="s">
        <v>67</v>
      </c>
      <c r="J333" s="67" t="s">
        <v>67</v>
      </c>
      <c r="K333" s="67" t="s">
        <v>67</v>
      </c>
      <c r="L333" s="67" t="s">
        <v>67</v>
      </c>
      <c r="M333" s="67" t="s">
        <v>67</v>
      </c>
      <c r="N333" s="67" t="s">
        <v>67</v>
      </c>
      <c r="O333" s="67" t="s">
        <v>67</v>
      </c>
      <c r="P333" s="67" t="s">
        <v>67</v>
      </c>
      <c r="Q333" s="67" t="s">
        <v>67</v>
      </c>
      <c r="R333" s="67" t="s">
        <v>67</v>
      </c>
      <c r="S333" s="67" t="s">
        <v>67</v>
      </c>
      <c r="T333" s="67" t="s">
        <v>67</v>
      </c>
      <c r="U333" s="67" t="s">
        <v>67</v>
      </c>
      <c r="V333" s="68" t="s">
        <v>67</v>
      </c>
      <c r="AJ333" s="165"/>
      <c r="AK333" s="74" t="s">
        <v>66</v>
      </c>
      <c r="AL333" s="66" t="s">
        <v>67</v>
      </c>
      <c r="AM333" s="67" t="s">
        <v>67</v>
      </c>
      <c r="AN333" s="67" t="s">
        <v>67</v>
      </c>
      <c r="AO333" s="67" t="s">
        <v>67</v>
      </c>
      <c r="AP333" s="67" t="s">
        <v>67</v>
      </c>
      <c r="AQ333" s="67" t="s">
        <v>67</v>
      </c>
      <c r="AR333" s="67" t="s">
        <v>67</v>
      </c>
      <c r="AS333" s="67" t="s">
        <v>67</v>
      </c>
      <c r="AT333" s="67" t="s">
        <v>67</v>
      </c>
      <c r="AU333" s="67" t="s">
        <v>67</v>
      </c>
      <c r="AV333" s="67" t="s">
        <v>67</v>
      </c>
      <c r="AW333" s="67" t="s">
        <v>67</v>
      </c>
      <c r="AX333" s="67" t="s">
        <v>67</v>
      </c>
      <c r="AY333" s="67" t="s">
        <v>67</v>
      </c>
      <c r="AZ333" s="67" t="s">
        <v>67</v>
      </c>
      <c r="BA333" s="67" t="s">
        <v>67</v>
      </c>
      <c r="BB333" s="68" t="s">
        <v>67</v>
      </c>
      <c r="BP333" s="165"/>
      <c r="BQ333" s="74" t="s">
        <v>66</v>
      </c>
      <c r="BR333" s="66" t="s">
        <v>67</v>
      </c>
      <c r="BS333" s="67" t="s">
        <v>67</v>
      </c>
      <c r="BT333" s="67" t="s">
        <v>67</v>
      </c>
      <c r="BU333" s="67" t="s">
        <v>67</v>
      </c>
      <c r="BV333" s="67" t="s">
        <v>67</v>
      </c>
      <c r="BW333" s="67" t="s">
        <v>67</v>
      </c>
      <c r="BX333" s="67" t="s">
        <v>67</v>
      </c>
      <c r="BY333" s="67" t="s">
        <v>67</v>
      </c>
      <c r="BZ333" s="67" t="s">
        <v>67</v>
      </c>
      <c r="CA333" s="67" t="s">
        <v>67</v>
      </c>
      <c r="CB333" s="67" t="s">
        <v>67</v>
      </c>
      <c r="CC333" s="67" t="s">
        <v>67</v>
      </c>
      <c r="CD333" s="67" t="s">
        <v>67</v>
      </c>
      <c r="CE333" s="67" t="s">
        <v>67</v>
      </c>
      <c r="CF333" s="67" t="s">
        <v>67</v>
      </c>
      <c r="CG333" s="67" t="s">
        <v>67</v>
      </c>
      <c r="CH333" s="68" t="s">
        <v>67</v>
      </c>
    </row>
    <row r="334" spans="4:111" ht="16.149999999999999" thickBot="1" x14ac:dyDescent="0.55000000000000004">
      <c r="D334" s="165"/>
      <c r="E334" s="82" t="s">
        <v>58</v>
      </c>
      <c r="F334" s="72">
        <f>IF(F333="None",0,SUM(VLOOKUP($D$2,$D$2:$BL$18,MATCH(F333,$D$1:$BL$1,0),FALSE)))</f>
        <v>0</v>
      </c>
      <c r="G334" s="73">
        <f>IF(G333="None",0,SUM(VLOOKUP($D$3,$D$2:$BL$18,MATCH(G333,$D$1:$BL$1,0),FALSE)))</f>
        <v>0</v>
      </c>
      <c r="H334" s="73">
        <f>IF(H333="None",0,SUM(VLOOKUP($D$4,$D$2:$BL$18,MATCH(H333,$D$1:$BL$1,0),FALSE)))</f>
        <v>0</v>
      </c>
      <c r="I334" s="73">
        <f>IF(I333="None",0,SUM(VLOOKUP($D$5,$D$2:$BL$18,MATCH(I333,$D$1:$BL$1,0),FALSE)))</f>
        <v>0</v>
      </c>
      <c r="J334" s="73">
        <f>IF(J333="None",0,SUM(VLOOKUP($D$6,$D$2:$BL$18,MATCH(J333,$D$1:$BL$1,0),FALSE)))</f>
        <v>0</v>
      </c>
      <c r="K334" s="73">
        <f>IF(K333="None",0,SUM(VLOOKUP($D$7,$D$2:$BL$18,MATCH(K333,$D$1:$BL$1,0),FALSE)))</f>
        <v>0</v>
      </c>
      <c r="L334" s="73">
        <f>IF(L333="None",0,SUM(VLOOKUP($D$8,$D$2:$BL$18,MATCH(L333,$D$1:$BL$1,0),FALSE)))</f>
        <v>0</v>
      </c>
      <c r="M334" s="73">
        <f>IF(M333="None",0,SUM(VLOOKUP($D$9,$D$2:$BL$18,MATCH(M333,$D$1:$BL$1,0),FALSE)))</f>
        <v>0</v>
      </c>
      <c r="N334" s="73">
        <f>IF(N333="None",0,SUM(VLOOKUP($D$10,$D$2:$BL$18,MATCH(N333,$D$1:$BL$1,0),FALSE)))</f>
        <v>0</v>
      </c>
      <c r="O334" s="73">
        <f>IF(O333="None",0,SUM(VLOOKUP($D$11,$D$2:$BL$18,MATCH(O333,$D$1:$BL$1,0),FALSE)))</f>
        <v>0</v>
      </c>
      <c r="P334" s="73">
        <f>IF(P333="None",0,SUM(VLOOKUP($D$12,$D$2:$BL$18,MATCH(P333,$D$1:$BL$1,0),FALSE)))</f>
        <v>0</v>
      </c>
      <c r="Q334" s="73">
        <f>IF(Q333="None",0,SUM(VLOOKUP($D$13,$D$2:$BL$18,MATCH(Q333,$D$1:$BL$1,0),FALSE)))</f>
        <v>0</v>
      </c>
      <c r="R334" s="73">
        <f>IF(R333="None",0,SUM(VLOOKUP($D$14,$D$2:$BL$18,MATCH(R333,$D$1:$BL$1,0),FALSE)))</f>
        <v>0</v>
      </c>
      <c r="S334" s="73">
        <f>IF(S333="None",0,SUM(VLOOKUP($D$15,$D$2:$BL$18,MATCH(S333,$D$1:$BL$1,0),FALSE)))</f>
        <v>0</v>
      </c>
      <c r="T334" s="73">
        <f>IF(T333="None",0,SUM(VLOOKUP($D$16,$D$2:$BL$18,MATCH(T333,$D$1:$BL$1,0),FALSE)))</f>
        <v>0</v>
      </c>
      <c r="U334" s="73">
        <f>IF(U333="None",0,SUM(VLOOKUP($D$17,$D$2:$BL$18,MATCH(U333,$D$1:$BL$1,0),FALSE)))</f>
        <v>0</v>
      </c>
      <c r="V334" s="63">
        <f>IF(V333="None",0,SUM(VLOOKUP($D$18,$D$2:$BL$18,MATCH(V333,$D$1:$BL$1,0),FALSE)))</f>
        <v>0</v>
      </c>
      <c r="W334" s="1" t="s">
        <v>82</v>
      </c>
      <c r="X334" s="68">
        <f>COUNTIF(X313:X332,"&lt;&gt;0")-10</f>
        <v>1</v>
      </c>
      <c r="Y334" s="27" t="s">
        <v>82</v>
      </c>
      <c r="Z334" s="66">
        <f>COUNTIF(Z313:Z332,"&lt;&gt;0")</f>
        <v>5</v>
      </c>
      <c r="AA334" s="67">
        <f>COUNTIF(AA313:AA332,"&lt;&gt;0")</f>
        <v>1</v>
      </c>
      <c r="AB334" s="68">
        <f>COUNTIF(AB313:AB332,"&lt;&gt;0")</f>
        <v>0</v>
      </c>
      <c r="AJ334" s="165"/>
      <c r="AK334" s="82" t="s">
        <v>58</v>
      </c>
      <c r="AL334" s="72">
        <f>IF(AL333="None",0,SUM(VLOOKUP($D$2,$D$2:$BL$18,MATCH(AL333,$D$1:$BL$1,0),FALSE)))</f>
        <v>0</v>
      </c>
      <c r="AM334" s="73">
        <f>IF(AM333="None",0,SUM(VLOOKUP($D$3,$D$2:$BL$18,MATCH(AM333,$D$1:$BL$1,0),FALSE)))</f>
        <v>0</v>
      </c>
      <c r="AN334" s="73">
        <f>IF(AN333="None",0,SUM(VLOOKUP($D$4,$D$2:$BL$18,MATCH(AN333,$D$1:$BL$1,0),FALSE)))</f>
        <v>0</v>
      </c>
      <c r="AO334" s="73">
        <f>IF(AO333="None",0,SUM(VLOOKUP($D$5,$D$2:$BL$18,MATCH(AO333,$D$1:$BL$1,0),FALSE)))</f>
        <v>0</v>
      </c>
      <c r="AP334" s="73">
        <f>IF(AP333="None",0,SUM(VLOOKUP($D$6,$D$2:$BL$18,MATCH(AP333,$D$1:$BL$1,0),FALSE)))</f>
        <v>0</v>
      </c>
      <c r="AQ334" s="73">
        <f>IF(AQ333="None",0,SUM(VLOOKUP($D$7,$D$2:$BL$18,MATCH(AQ333,$D$1:$BL$1,0),FALSE)))</f>
        <v>0</v>
      </c>
      <c r="AR334" s="73">
        <f>IF(AR333="None",0,SUM(VLOOKUP($D$8,$D$2:$BL$18,MATCH(AR333,$D$1:$BL$1,0),FALSE)))</f>
        <v>0</v>
      </c>
      <c r="AS334" s="73">
        <f>IF(AS333="None",0,SUM(VLOOKUP($D$9,$D$2:$BL$18,MATCH(AS333,$D$1:$BL$1,0),FALSE)))</f>
        <v>0</v>
      </c>
      <c r="AT334" s="73">
        <f>IF(AT333="None",0,SUM(VLOOKUP($D$10,$D$2:$BL$18,MATCH(AT333,$D$1:$BL$1,0),FALSE)))</f>
        <v>0</v>
      </c>
      <c r="AU334" s="73">
        <f>IF(AU333="None",0,SUM(VLOOKUP($D$11,$D$2:$BL$18,MATCH(AU333,$D$1:$BL$1,0),FALSE)))</f>
        <v>0</v>
      </c>
      <c r="AV334" s="73">
        <f>IF(AV333="None",0,SUM(VLOOKUP($D$12,$D$2:$BL$18,MATCH(AV333,$D$1:$BL$1,0),FALSE)))</f>
        <v>0</v>
      </c>
      <c r="AW334" s="73">
        <f>IF(AW333="None",0,SUM(VLOOKUP($D$13,$D$2:$BL$18,MATCH(AW333,$D$1:$BL$1,0),FALSE)))</f>
        <v>0</v>
      </c>
      <c r="AX334" s="73">
        <f>IF(AX333="None",0,SUM(VLOOKUP($D$14,$D$2:$BL$18,MATCH(AX333,$D$1:$BL$1,0),FALSE)))</f>
        <v>0</v>
      </c>
      <c r="AY334" s="73">
        <f>IF(AY333="None",0,SUM(VLOOKUP($D$15,$D$2:$BL$18,MATCH(AY333,$D$1:$BL$1,0),FALSE)))</f>
        <v>0</v>
      </c>
      <c r="AZ334" s="73">
        <f>IF(AZ333="None",0,SUM(VLOOKUP($D$16,$D$2:$BL$18,MATCH(AZ333,$D$1:$BL$1,0),FALSE)))</f>
        <v>0</v>
      </c>
      <c r="BA334" s="73">
        <f>IF(BA333="None",0,SUM(VLOOKUP($D$17,$D$2:$BL$18,MATCH(BA333,$D$1:$BL$1,0),FALSE)))</f>
        <v>0</v>
      </c>
      <c r="BB334" s="63">
        <f>IF(BB333="None",0,SUM(VLOOKUP($D$18,$D$2:$BL$18,MATCH(BB333,$D$1:$BL$1,0),FALSE)))</f>
        <v>0</v>
      </c>
      <c r="BC334" s="1" t="s">
        <v>82</v>
      </c>
      <c r="BD334" s="68">
        <f>COUNTIF(BD313:BD332,"&lt;&gt;0")-10</f>
        <v>2</v>
      </c>
      <c r="BE334" s="27" t="s">
        <v>82</v>
      </c>
      <c r="BF334" s="66">
        <f>COUNTIF(BF313:BF332,"&lt;&gt;0")</f>
        <v>6</v>
      </c>
      <c r="BG334" s="67">
        <f>COUNTIF(BG313:BG332,"&lt;&gt;0")</f>
        <v>2</v>
      </c>
      <c r="BH334" s="68">
        <f>COUNTIF(BH313:BH332,"&lt;&gt;0")</f>
        <v>0</v>
      </c>
      <c r="BP334" s="165"/>
      <c r="BQ334" s="82" t="s">
        <v>58</v>
      </c>
      <c r="BR334" s="72">
        <f>IF(BR333="None",0,SUM(VLOOKUP($D$2,$D$2:$BL$18,MATCH(BR333,$D$1:$BL$1,0),FALSE)))</f>
        <v>0</v>
      </c>
      <c r="BS334" s="73">
        <f>IF(BS333="None",0,SUM(VLOOKUP($D$3,$D$2:$BL$18,MATCH(BS333,$D$1:$BL$1,0),FALSE)))</f>
        <v>0</v>
      </c>
      <c r="BT334" s="73">
        <f>IF(BT333="None",0,SUM(VLOOKUP($D$4,$D$2:$BL$18,MATCH(BT333,$D$1:$BL$1,0),FALSE)))</f>
        <v>0</v>
      </c>
      <c r="BU334" s="73">
        <f>IF(BU333="None",0,SUM(VLOOKUP($D$5,$D$2:$BL$18,MATCH(BU333,$D$1:$BL$1,0),FALSE)))</f>
        <v>0</v>
      </c>
      <c r="BV334" s="73">
        <f>IF(BV333="None",0,SUM(VLOOKUP($D$6,$D$2:$BL$18,MATCH(BV333,$D$1:$BL$1,0),FALSE)))</f>
        <v>0</v>
      </c>
      <c r="BW334" s="73">
        <f>IF(BW333="None",0,SUM(VLOOKUP($D$7,$D$2:$BL$18,MATCH(BW333,$D$1:$BL$1,0),FALSE)))</f>
        <v>0</v>
      </c>
      <c r="BX334" s="73">
        <f>IF(BX333="None",0,SUM(VLOOKUP($D$8,$D$2:$BL$18,MATCH(BX333,$D$1:$BL$1,0),FALSE)))</f>
        <v>0</v>
      </c>
      <c r="BY334" s="73">
        <f>IF(BY333="None",0,SUM(VLOOKUP($D$9,$D$2:$BL$18,MATCH(BY333,$D$1:$BL$1,0),FALSE)))</f>
        <v>0</v>
      </c>
      <c r="BZ334" s="73">
        <f>IF(BZ333="None",0,SUM(VLOOKUP($D$10,$D$2:$BL$18,MATCH(BZ333,$D$1:$BL$1,0),FALSE)))</f>
        <v>0</v>
      </c>
      <c r="CA334" s="73">
        <f>IF(CA333="None",0,SUM(VLOOKUP($D$11,$D$2:$BL$18,MATCH(CA333,$D$1:$BL$1,0),FALSE)))</f>
        <v>0</v>
      </c>
      <c r="CB334" s="73">
        <f>IF(CB333="None",0,SUM(VLOOKUP($D$12,$D$2:$BL$18,MATCH(CB333,$D$1:$BL$1,0),FALSE)))</f>
        <v>0</v>
      </c>
      <c r="CC334" s="73">
        <f>IF(CC333="None",0,SUM(VLOOKUP($D$13,$D$2:$BL$18,MATCH(CC333,$D$1:$BL$1,0),FALSE)))</f>
        <v>0</v>
      </c>
      <c r="CD334" s="73">
        <f>IF(CD333="None",0,SUM(VLOOKUP($D$14,$D$2:$BL$18,MATCH(CD333,$D$1:$BL$1,0),FALSE)))</f>
        <v>0</v>
      </c>
      <c r="CE334" s="73">
        <f>IF(CE333="None",0,SUM(VLOOKUP($D$15,$D$2:$BL$18,MATCH(CE333,$D$1:$BL$1,0),FALSE)))</f>
        <v>0</v>
      </c>
      <c r="CF334" s="73">
        <f>IF(CF333="None",0,SUM(VLOOKUP($D$16,$D$2:$BL$18,MATCH(CF333,$D$1:$BL$1,0),FALSE)))</f>
        <v>0</v>
      </c>
      <c r="CG334" s="73">
        <f>IF(CG333="None",0,SUM(VLOOKUP($D$17,$D$2:$BL$18,MATCH(CG333,$D$1:$BL$1,0),FALSE)))</f>
        <v>0</v>
      </c>
      <c r="CH334" s="63">
        <f>IF(CH333="None",0,SUM(VLOOKUP($D$18,$D$2:$BL$18,MATCH(CH333,$D$1:$BL$1,0),FALSE)))</f>
        <v>0</v>
      </c>
      <c r="CI334" s="1" t="s">
        <v>82</v>
      </c>
      <c r="CJ334" s="68">
        <f>COUNTIF(CJ313:CJ332,"&lt;&gt;0")-10</f>
        <v>1</v>
      </c>
      <c r="CK334" s="27" t="s">
        <v>82</v>
      </c>
      <c r="CL334" s="66">
        <f>COUNTIF(CL313:CL332,"&lt;&gt;0")</f>
        <v>5</v>
      </c>
      <c r="CM334" s="67">
        <f>COUNTIF(CM313:CM332,"&lt;&gt;0")</f>
        <v>2</v>
      </c>
      <c r="CN334" s="68">
        <f>COUNTIF(CN313:CN332,"&lt;&gt;0")</f>
        <v>0</v>
      </c>
      <c r="CV334" s="1" t="s">
        <v>82</v>
      </c>
      <c r="CW334" s="68">
        <f>COUNTIF(CW313:CW332,"&lt;&gt;0")-10</f>
        <v>4</v>
      </c>
      <c r="CX334" s="27" t="s">
        <v>82</v>
      </c>
      <c r="CY334" s="66">
        <f>COUNTIF(CY313:CY332,"&lt;&gt;0")</f>
        <v>12</v>
      </c>
      <c r="CZ334" s="67">
        <f>COUNTIF(CZ313:CZ332,"&lt;&gt;0")</f>
        <v>5</v>
      </c>
      <c r="DA334" s="68">
        <f>COUNTIF(DA313:DA332,"&lt;&gt;0")</f>
        <v>0</v>
      </c>
    </row>
    <row r="335" spans="4:111" ht="16.149999999999999" thickBot="1" x14ac:dyDescent="0.55000000000000004">
      <c r="D335" s="165"/>
      <c r="E335" s="74" t="s">
        <v>68</v>
      </c>
      <c r="F335" s="67">
        <v>0</v>
      </c>
      <c r="G335" s="67">
        <v>0</v>
      </c>
      <c r="H335" s="67">
        <v>0</v>
      </c>
      <c r="I335" s="67">
        <v>0</v>
      </c>
      <c r="J335" s="67">
        <v>0</v>
      </c>
      <c r="K335" s="67">
        <v>0</v>
      </c>
      <c r="L335" s="67">
        <v>0</v>
      </c>
      <c r="M335" s="67">
        <v>0</v>
      </c>
      <c r="N335" s="67">
        <v>0</v>
      </c>
      <c r="O335" s="67">
        <v>0</v>
      </c>
      <c r="P335" s="67">
        <v>0</v>
      </c>
      <c r="Q335" s="67">
        <v>0</v>
      </c>
      <c r="R335" s="67">
        <v>0</v>
      </c>
      <c r="S335" s="67">
        <v>0</v>
      </c>
      <c r="T335" s="67">
        <v>0</v>
      </c>
      <c r="U335" s="67">
        <v>0</v>
      </c>
      <c r="V335" s="68">
        <v>0</v>
      </c>
      <c r="W335" s="71" t="s">
        <v>0</v>
      </c>
      <c r="X335" s="63">
        <f>SUM(X313:X332)</f>
        <v>17</v>
      </c>
      <c r="Y335" s="61" t="s">
        <v>0</v>
      </c>
      <c r="Z335" s="72">
        <f>SUM(Z313:Z332)</f>
        <v>85</v>
      </c>
      <c r="AA335" s="73">
        <f>SUM(AA313:AA332)</f>
        <v>17</v>
      </c>
      <c r="AB335" s="63">
        <f>SUM(AB313:AB332)</f>
        <v>0</v>
      </c>
      <c r="AJ335" s="165"/>
      <c r="AK335" s="74" t="s">
        <v>68</v>
      </c>
      <c r="AL335" s="67">
        <v>0</v>
      </c>
      <c r="AM335" s="67">
        <v>0</v>
      </c>
      <c r="AN335" s="67">
        <v>0</v>
      </c>
      <c r="AO335" s="67">
        <v>0</v>
      </c>
      <c r="AP335" s="67">
        <v>0</v>
      </c>
      <c r="AQ335" s="67">
        <v>0</v>
      </c>
      <c r="AR335" s="67">
        <v>0</v>
      </c>
      <c r="AS335" s="67">
        <v>0</v>
      </c>
      <c r="AT335" s="67">
        <v>0</v>
      </c>
      <c r="AU335" s="67">
        <v>0</v>
      </c>
      <c r="AV335" s="67">
        <v>0</v>
      </c>
      <c r="AW335" s="67">
        <v>0</v>
      </c>
      <c r="AX335" s="67">
        <v>0</v>
      </c>
      <c r="AY335" s="67">
        <v>0</v>
      </c>
      <c r="AZ335" s="67">
        <v>0</v>
      </c>
      <c r="BA335" s="67">
        <v>0</v>
      </c>
      <c r="BB335" s="68">
        <v>0</v>
      </c>
      <c r="BC335" s="71" t="s">
        <v>0</v>
      </c>
      <c r="BD335" s="63">
        <f>SUM(BD313:BD332)</f>
        <v>17</v>
      </c>
      <c r="BE335" s="61" t="s">
        <v>0</v>
      </c>
      <c r="BF335" s="72">
        <f>SUM(BF313:BF332)</f>
        <v>85</v>
      </c>
      <c r="BG335" s="73">
        <f>SUM(BG313:BG332)</f>
        <v>17</v>
      </c>
      <c r="BH335" s="63">
        <f>SUM(BH313:BH332)</f>
        <v>0</v>
      </c>
      <c r="BP335" s="165"/>
      <c r="BQ335" s="74" t="s">
        <v>68</v>
      </c>
      <c r="BR335" s="67">
        <v>0</v>
      </c>
      <c r="BS335" s="67">
        <v>0</v>
      </c>
      <c r="BT335" s="67">
        <v>0</v>
      </c>
      <c r="BU335" s="67">
        <v>0</v>
      </c>
      <c r="BV335" s="67">
        <v>0</v>
      </c>
      <c r="BW335" s="67">
        <v>0</v>
      </c>
      <c r="BX335" s="67">
        <v>0</v>
      </c>
      <c r="BY335" s="67">
        <v>0</v>
      </c>
      <c r="BZ335" s="67">
        <v>0</v>
      </c>
      <c r="CA335" s="67">
        <v>0</v>
      </c>
      <c r="CB335" s="67">
        <v>0</v>
      </c>
      <c r="CC335" s="67">
        <v>0</v>
      </c>
      <c r="CD335" s="67">
        <v>0</v>
      </c>
      <c r="CE335" s="67">
        <v>0</v>
      </c>
      <c r="CF335" s="67">
        <v>0</v>
      </c>
      <c r="CG335" s="67">
        <v>0</v>
      </c>
      <c r="CH335" s="68">
        <v>0</v>
      </c>
      <c r="CI335" s="71" t="s">
        <v>0</v>
      </c>
      <c r="CJ335" s="63">
        <f>SUM(CJ313:CJ332)</f>
        <v>17</v>
      </c>
      <c r="CK335" s="61" t="s">
        <v>0</v>
      </c>
      <c r="CL335" s="72">
        <f>SUM(CL313:CL332)</f>
        <v>85</v>
      </c>
      <c r="CM335" s="73">
        <f>SUM(CM313:CM332)</f>
        <v>17</v>
      </c>
      <c r="CN335" s="63">
        <f>SUM(CN313:CN332)</f>
        <v>0</v>
      </c>
      <c r="CV335" s="71" t="s">
        <v>0</v>
      </c>
      <c r="CW335" s="63">
        <f>SUM(CW313:CW332)</f>
        <v>51</v>
      </c>
      <c r="CX335" s="61" t="s">
        <v>0</v>
      </c>
      <c r="CY335" s="72">
        <f>SUM(CY313:CY332)</f>
        <v>255</v>
      </c>
      <c r="CZ335" s="73">
        <f>SUM(CZ313:CZ332)</f>
        <v>51</v>
      </c>
      <c r="DA335" s="63">
        <f>SUM(DA313:DA332)</f>
        <v>0</v>
      </c>
    </row>
    <row r="336" spans="4:111" ht="16.149999999999999" thickBot="1" x14ac:dyDescent="0.55000000000000004">
      <c r="D336" s="165"/>
      <c r="E336" s="82" t="s">
        <v>58</v>
      </c>
      <c r="F336" s="73">
        <f t="shared" ref="F336" si="1651">SUM(F335*-10)</f>
        <v>0</v>
      </c>
      <c r="G336" s="73">
        <f t="shared" ref="G336" si="1652">SUM(G335*-10)</f>
        <v>0</v>
      </c>
      <c r="H336" s="73">
        <f t="shared" ref="H336" si="1653">SUM(H335*-10)</f>
        <v>0</v>
      </c>
      <c r="I336" s="73">
        <f t="shared" ref="I336" si="1654">SUM(I335*-10)</f>
        <v>0</v>
      </c>
      <c r="J336" s="73">
        <f t="shared" ref="J336" si="1655">SUM(J335*-10)</f>
        <v>0</v>
      </c>
      <c r="K336" s="73">
        <f t="shared" ref="K336" si="1656">SUM(K335*-10)</f>
        <v>0</v>
      </c>
      <c r="L336" s="73">
        <f t="shared" ref="L336" si="1657">SUM(L335*-10)</f>
        <v>0</v>
      </c>
      <c r="M336" s="73">
        <f t="shared" ref="M336" si="1658">SUM(M335*-10)</f>
        <v>0</v>
      </c>
      <c r="N336" s="73">
        <f t="shared" ref="N336" si="1659">SUM(N335*-10)</f>
        <v>0</v>
      </c>
      <c r="O336" s="73">
        <f t="shared" ref="O336" si="1660">SUM(O335*-10)</f>
        <v>0</v>
      </c>
      <c r="P336" s="73">
        <f t="shared" ref="P336" si="1661">SUM(P335*-10)</f>
        <v>0</v>
      </c>
      <c r="Q336" s="73">
        <f t="shared" ref="Q336" si="1662">SUM(Q335*-10)</f>
        <v>0</v>
      </c>
      <c r="R336" s="73">
        <f t="shared" ref="R336" si="1663">SUM(R335*-10)</f>
        <v>0</v>
      </c>
      <c r="S336" s="73">
        <f t="shared" ref="S336" si="1664">SUM(S335*-10)</f>
        <v>0</v>
      </c>
      <c r="T336" s="73">
        <f t="shared" ref="T336" si="1665">SUM(T335*-10)</f>
        <v>0</v>
      </c>
      <c r="U336" s="73">
        <f t="shared" ref="U336" si="1666">SUM(U335*-10)</f>
        <v>0</v>
      </c>
      <c r="V336" s="63">
        <f t="shared" ref="V336" si="1667">SUM(V335*-10)</f>
        <v>0</v>
      </c>
      <c r="AJ336" s="165"/>
      <c r="AK336" s="82" t="s">
        <v>58</v>
      </c>
      <c r="AL336" s="73">
        <f t="shared" ref="AL336" si="1668">SUM(AL335*-10)</f>
        <v>0</v>
      </c>
      <c r="AM336" s="73">
        <f t="shared" ref="AM336" si="1669">SUM(AM335*-10)</f>
        <v>0</v>
      </c>
      <c r="AN336" s="73">
        <f t="shared" ref="AN336" si="1670">SUM(AN335*-10)</f>
        <v>0</v>
      </c>
      <c r="AO336" s="73">
        <f t="shared" ref="AO336" si="1671">SUM(AO335*-10)</f>
        <v>0</v>
      </c>
      <c r="AP336" s="73">
        <f t="shared" ref="AP336" si="1672">SUM(AP335*-10)</f>
        <v>0</v>
      </c>
      <c r="AQ336" s="73">
        <f t="shared" ref="AQ336" si="1673">SUM(AQ335*-10)</f>
        <v>0</v>
      </c>
      <c r="AR336" s="73">
        <f t="shared" ref="AR336" si="1674">SUM(AR335*-10)</f>
        <v>0</v>
      </c>
      <c r="AS336" s="73">
        <f t="shared" ref="AS336" si="1675">SUM(AS335*-10)</f>
        <v>0</v>
      </c>
      <c r="AT336" s="73">
        <f t="shared" ref="AT336" si="1676">SUM(AT335*-10)</f>
        <v>0</v>
      </c>
      <c r="AU336" s="73">
        <f t="shared" ref="AU336" si="1677">SUM(AU335*-10)</f>
        <v>0</v>
      </c>
      <c r="AV336" s="73">
        <f t="shared" ref="AV336" si="1678">SUM(AV335*-10)</f>
        <v>0</v>
      </c>
      <c r="AW336" s="73">
        <f t="shared" ref="AW336" si="1679">SUM(AW335*-10)</f>
        <v>0</v>
      </c>
      <c r="AX336" s="73">
        <f t="shared" ref="AX336" si="1680">SUM(AX335*-10)</f>
        <v>0</v>
      </c>
      <c r="AY336" s="73">
        <f t="shared" ref="AY336" si="1681">SUM(AY335*-10)</f>
        <v>0</v>
      </c>
      <c r="AZ336" s="73">
        <f t="shared" ref="AZ336" si="1682">SUM(AZ335*-10)</f>
        <v>0</v>
      </c>
      <c r="BA336" s="73">
        <f t="shared" ref="BA336" si="1683">SUM(BA335*-10)</f>
        <v>0</v>
      </c>
      <c r="BB336" s="63">
        <f t="shared" ref="BB336" si="1684">SUM(BB335*-10)</f>
        <v>0</v>
      </c>
      <c r="BP336" s="165"/>
      <c r="BQ336" s="82" t="s">
        <v>58</v>
      </c>
      <c r="BR336" s="73">
        <f t="shared" ref="BR336" si="1685">SUM(BR335*-10)</f>
        <v>0</v>
      </c>
      <c r="BS336" s="73">
        <f t="shared" ref="BS336" si="1686">SUM(BS335*-10)</f>
        <v>0</v>
      </c>
      <c r="BT336" s="73">
        <f t="shared" ref="BT336" si="1687">SUM(BT335*-10)</f>
        <v>0</v>
      </c>
      <c r="BU336" s="73">
        <f t="shared" ref="BU336" si="1688">SUM(BU335*-10)</f>
        <v>0</v>
      </c>
      <c r="BV336" s="73">
        <f t="shared" ref="BV336" si="1689">SUM(BV335*-10)</f>
        <v>0</v>
      </c>
      <c r="BW336" s="73">
        <f t="shared" ref="BW336" si="1690">SUM(BW335*-10)</f>
        <v>0</v>
      </c>
      <c r="BX336" s="73">
        <f t="shared" ref="BX336" si="1691">SUM(BX335*-10)</f>
        <v>0</v>
      </c>
      <c r="BY336" s="73">
        <f t="shared" ref="BY336" si="1692">SUM(BY335*-10)</f>
        <v>0</v>
      </c>
      <c r="BZ336" s="73">
        <f t="shared" ref="BZ336" si="1693">SUM(BZ335*-10)</f>
        <v>0</v>
      </c>
      <c r="CA336" s="73">
        <f t="shared" ref="CA336" si="1694">SUM(CA335*-10)</f>
        <v>0</v>
      </c>
      <c r="CB336" s="73">
        <f t="shared" ref="CB336" si="1695">SUM(CB335*-10)</f>
        <v>0</v>
      </c>
      <c r="CC336" s="73">
        <f t="shared" ref="CC336" si="1696">SUM(CC335*-10)</f>
        <v>0</v>
      </c>
      <c r="CD336" s="73">
        <f t="shared" ref="CD336" si="1697">SUM(CD335*-10)</f>
        <v>0</v>
      </c>
      <c r="CE336" s="73">
        <f t="shared" ref="CE336" si="1698">SUM(CE335*-10)</f>
        <v>0</v>
      </c>
      <c r="CF336" s="73">
        <f t="shared" ref="CF336" si="1699">SUM(CF335*-10)</f>
        <v>0</v>
      </c>
      <c r="CG336" s="73">
        <f t="shared" ref="CG336" si="1700">SUM(CG335*-10)</f>
        <v>0</v>
      </c>
      <c r="CH336" s="63">
        <f t="shared" ref="CH336" si="1701">SUM(CH335*-10)</f>
        <v>0</v>
      </c>
    </row>
    <row r="337" spans="4:111" ht="16.149999999999999" thickBot="1" x14ac:dyDescent="0.55000000000000004">
      <c r="D337" s="165"/>
      <c r="E337" s="74" t="s">
        <v>69</v>
      </c>
      <c r="F337" s="67">
        <f t="shared" ref="F337:V337" si="1702">SUM(F314+F317+F320+F323+F326+F329+F332+(2*F334)+F336)</f>
        <v>132</v>
      </c>
      <c r="G337" s="67">
        <f t="shared" si="1702"/>
        <v>164</v>
      </c>
      <c r="H337" s="67">
        <f t="shared" si="1702"/>
        <v>135</v>
      </c>
      <c r="I337" s="67">
        <f t="shared" si="1702"/>
        <v>116</v>
      </c>
      <c r="J337" s="67">
        <f t="shared" si="1702"/>
        <v>183</v>
      </c>
      <c r="K337" s="67">
        <f t="shared" si="1702"/>
        <v>164</v>
      </c>
      <c r="L337" s="67">
        <f t="shared" si="1702"/>
        <v>137</v>
      </c>
      <c r="M337" s="67">
        <f t="shared" si="1702"/>
        <v>96</v>
      </c>
      <c r="N337" s="67">
        <f t="shared" si="1702"/>
        <v>128</v>
      </c>
      <c r="O337" s="67">
        <f t="shared" si="1702"/>
        <v>163</v>
      </c>
      <c r="P337" s="67">
        <f t="shared" si="1702"/>
        <v>162</v>
      </c>
      <c r="Q337" s="67">
        <f t="shared" si="1702"/>
        <v>128</v>
      </c>
      <c r="R337" s="67">
        <f t="shared" si="1702"/>
        <v>86</v>
      </c>
      <c r="S337" s="67">
        <f t="shared" si="1702"/>
        <v>182</v>
      </c>
      <c r="T337" s="67">
        <f t="shared" si="1702"/>
        <v>189</v>
      </c>
      <c r="U337" s="67">
        <f t="shared" si="1702"/>
        <v>206</v>
      </c>
      <c r="V337" s="68">
        <f t="shared" si="1702"/>
        <v>141</v>
      </c>
      <c r="AJ337" s="165"/>
      <c r="AK337" s="74" t="s">
        <v>69</v>
      </c>
      <c r="AL337" s="67">
        <f t="shared" ref="AL337:BB337" si="1703">SUM(AL314+AL317+AL320+AL323+AL326+AL329+AL332+(2*AL334)+AL336)</f>
        <v>66</v>
      </c>
      <c r="AM337" s="67">
        <f t="shared" si="1703"/>
        <v>110</v>
      </c>
      <c r="AN337" s="67">
        <f t="shared" si="1703"/>
        <v>144</v>
      </c>
      <c r="AO337" s="67">
        <f t="shared" si="1703"/>
        <v>158</v>
      </c>
      <c r="AP337" s="67">
        <f t="shared" si="1703"/>
        <v>157</v>
      </c>
      <c r="AQ337" s="67">
        <f t="shared" si="1703"/>
        <v>179</v>
      </c>
      <c r="AR337" s="67">
        <f t="shared" si="1703"/>
        <v>158</v>
      </c>
      <c r="AS337" s="67">
        <f t="shared" si="1703"/>
        <v>178</v>
      </c>
      <c r="AT337" s="67">
        <f t="shared" si="1703"/>
        <v>94</v>
      </c>
      <c r="AU337" s="67">
        <f t="shared" si="1703"/>
        <v>100</v>
      </c>
      <c r="AV337" s="67">
        <f t="shared" si="1703"/>
        <v>211</v>
      </c>
      <c r="AW337" s="67">
        <f t="shared" si="1703"/>
        <v>105</v>
      </c>
      <c r="AX337" s="67">
        <f t="shared" si="1703"/>
        <v>158</v>
      </c>
      <c r="AY337" s="67">
        <f t="shared" si="1703"/>
        <v>149</v>
      </c>
      <c r="AZ337" s="67">
        <f t="shared" si="1703"/>
        <v>88</v>
      </c>
      <c r="BA337" s="67">
        <f t="shared" si="1703"/>
        <v>181</v>
      </c>
      <c r="BB337" s="68">
        <f t="shared" si="1703"/>
        <v>100</v>
      </c>
      <c r="BP337" s="165"/>
      <c r="BQ337" s="74" t="s">
        <v>69</v>
      </c>
      <c r="BR337" s="67">
        <f t="shared" ref="BR337:CH337" si="1704">SUM(BR314+BR317+BR320+BR323+BR326+BR329+BR332+(2*BR334)+BR336)</f>
        <v>157</v>
      </c>
      <c r="BS337" s="67">
        <f t="shared" si="1704"/>
        <v>128</v>
      </c>
      <c r="BT337" s="67">
        <f t="shared" si="1704"/>
        <v>92</v>
      </c>
      <c r="BU337" s="67">
        <f t="shared" si="1704"/>
        <v>101</v>
      </c>
      <c r="BV337" s="67">
        <f t="shared" si="1704"/>
        <v>117</v>
      </c>
      <c r="BW337" s="67">
        <f t="shared" si="1704"/>
        <v>141</v>
      </c>
      <c r="BX337" s="67">
        <f t="shared" si="1704"/>
        <v>104</v>
      </c>
      <c r="BY337" s="67">
        <f t="shared" si="1704"/>
        <v>155</v>
      </c>
      <c r="BZ337" s="67">
        <f t="shared" si="1704"/>
        <v>119</v>
      </c>
      <c r="CA337" s="67">
        <f t="shared" si="1704"/>
        <v>79</v>
      </c>
      <c r="CB337" s="67">
        <f t="shared" si="1704"/>
        <v>123</v>
      </c>
      <c r="CC337" s="67">
        <f t="shared" si="1704"/>
        <v>100</v>
      </c>
      <c r="CD337" s="67">
        <f t="shared" si="1704"/>
        <v>108</v>
      </c>
      <c r="CE337" s="67">
        <f t="shared" si="1704"/>
        <v>210</v>
      </c>
      <c r="CF337" s="67">
        <f t="shared" si="1704"/>
        <v>215</v>
      </c>
      <c r="CG337" s="67">
        <f t="shared" si="1704"/>
        <v>155</v>
      </c>
      <c r="CH337" s="68">
        <f t="shared" si="1704"/>
        <v>154</v>
      </c>
      <c r="CI337" s="64" t="s">
        <v>54</v>
      </c>
      <c r="CJ337" s="27" t="str">
        <f>$D$2</f>
        <v>Austria</v>
      </c>
      <c r="CK337" s="80" t="str">
        <f>$D$3</f>
        <v>Styria</v>
      </c>
      <c r="CL337" s="80" t="str">
        <f>$D$4</f>
        <v>Hungary</v>
      </c>
      <c r="CM337" s="80" t="str">
        <f>$D$5</f>
        <v>Great Britain</v>
      </c>
      <c r="CN337" s="80" t="str">
        <f>$D$6</f>
        <v>70th Anniversary</v>
      </c>
      <c r="CO337" s="80" t="str">
        <f>$D$7</f>
        <v>Spain</v>
      </c>
      <c r="CP337" s="80" t="str">
        <f>$D$8</f>
        <v>Belgium</v>
      </c>
      <c r="CQ337" s="80" t="str">
        <f>$D$9</f>
        <v>Monza</v>
      </c>
      <c r="CR337" s="80" t="str">
        <f>$D$10</f>
        <v>Tuscany</v>
      </c>
      <c r="CS337" s="80" t="str">
        <f>$D$11</f>
        <v>Russia</v>
      </c>
      <c r="CT337" s="80" t="str">
        <f>$D$12</f>
        <v>Eifel</v>
      </c>
      <c r="CU337" s="80" t="str">
        <f>$D$13</f>
        <v>Portugal</v>
      </c>
      <c r="CV337" s="80" t="str">
        <f>$D$14</f>
        <v>Romagna</v>
      </c>
      <c r="CW337" s="80" t="str">
        <f>$D$15</f>
        <v>Turkey</v>
      </c>
      <c r="CX337" s="80" t="str">
        <f>$D$16</f>
        <v>Bahrain</v>
      </c>
      <c r="CY337" s="80" t="str">
        <f>$D$17</f>
        <v>Sakhir</v>
      </c>
      <c r="CZ337" s="74" t="str">
        <f>$D$18</f>
        <v>Abu Dhabi</v>
      </c>
    </row>
    <row r="338" spans="4:111" ht="16.149999999999999" thickBot="1" x14ac:dyDescent="0.55000000000000004">
      <c r="D338" s="166"/>
      <c r="E338" s="82" t="s">
        <v>70</v>
      </c>
      <c r="F338" s="73">
        <f>F337</f>
        <v>132</v>
      </c>
      <c r="G338" s="73">
        <f>SUM(F338+G337)</f>
        <v>296</v>
      </c>
      <c r="H338" s="73">
        <f t="shared" ref="H338" si="1705">SUM(G338+H337)</f>
        <v>431</v>
      </c>
      <c r="I338" s="73">
        <f t="shared" ref="I338" si="1706">SUM(H338+I337)</f>
        <v>547</v>
      </c>
      <c r="J338" s="73">
        <f t="shared" ref="J338" si="1707">SUM(I338+J337)</f>
        <v>730</v>
      </c>
      <c r="K338" s="73">
        <f t="shared" ref="K338" si="1708">SUM(J338+K337)</f>
        <v>894</v>
      </c>
      <c r="L338" s="73">
        <f t="shared" ref="L338" si="1709">SUM(K338+L337)</f>
        <v>1031</v>
      </c>
      <c r="M338" s="73">
        <f t="shared" ref="M338" si="1710">SUM(L338+M337)</f>
        <v>1127</v>
      </c>
      <c r="N338" s="73">
        <f t="shared" ref="N338" si="1711">SUM(M338+N337)</f>
        <v>1255</v>
      </c>
      <c r="O338" s="73">
        <f t="shared" ref="O338" si="1712">SUM(N338+O337)</f>
        <v>1418</v>
      </c>
      <c r="P338" s="73">
        <f t="shared" ref="P338" si="1713">SUM(O338+P337)</f>
        <v>1580</v>
      </c>
      <c r="Q338" s="73">
        <f t="shared" ref="Q338" si="1714">SUM(P338+Q337)</f>
        <v>1708</v>
      </c>
      <c r="R338" s="73">
        <f t="shared" ref="R338" si="1715">SUM(Q338+R337)</f>
        <v>1794</v>
      </c>
      <c r="S338" s="73">
        <f t="shared" ref="S338" si="1716">SUM(R338+S337)</f>
        <v>1976</v>
      </c>
      <c r="T338" s="73">
        <f t="shared" ref="T338" si="1717">SUM(S338+T337)</f>
        <v>2165</v>
      </c>
      <c r="U338" s="73">
        <f t="shared" ref="U338" si="1718">SUM(T338+U337)</f>
        <v>2371</v>
      </c>
      <c r="V338" s="63">
        <f t="shared" ref="V338" si="1719">SUM(U338+V337)</f>
        <v>2512</v>
      </c>
      <c r="AJ338" s="166"/>
      <c r="AK338" s="82" t="s">
        <v>70</v>
      </c>
      <c r="AL338" s="73">
        <f>AL337</f>
        <v>66</v>
      </c>
      <c r="AM338" s="73">
        <f>SUM(AL338+AM337)</f>
        <v>176</v>
      </c>
      <c r="AN338" s="73">
        <f t="shared" ref="AN338" si="1720">SUM(AM338+AN337)</f>
        <v>320</v>
      </c>
      <c r="AO338" s="73">
        <f t="shared" ref="AO338" si="1721">SUM(AN338+AO337)</f>
        <v>478</v>
      </c>
      <c r="AP338" s="73">
        <f t="shared" ref="AP338" si="1722">SUM(AO338+AP337)</f>
        <v>635</v>
      </c>
      <c r="AQ338" s="73">
        <f t="shared" ref="AQ338" si="1723">SUM(AP338+AQ337)</f>
        <v>814</v>
      </c>
      <c r="AR338" s="73">
        <f t="shared" ref="AR338" si="1724">SUM(AQ338+AR337)</f>
        <v>972</v>
      </c>
      <c r="AS338" s="73">
        <f t="shared" ref="AS338" si="1725">SUM(AR338+AS337)</f>
        <v>1150</v>
      </c>
      <c r="AT338" s="73">
        <f t="shared" ref="AT338" si="1726">SUM(AS338+AT337)</f>
        <v>1244</v>
      </c>
      <c r="AU338" s="73">
        <f t="shared" ref="AU338" si="1727">SUM(AT338+AU337)</f>
        <v>1344</v>
      </c>
      <c r="AV338" s="73">
        <f t="shared" ref="AV338" si="1728">SUM(AU338+AV337)</f>
        <v>1555</v>
      </c>
      <c r="AW338" s="73">
        <f t="shared" ref="AW338" si="1729">SUM(AV338+AW337)</f>
        <v>1660</v>
      </c>
      <c r="AX338" s="73">
        <f t="shared" ref="AX338" si="1730">SUM(AW338+AX337)</f>
        <v>1818</v>
      </c>
      <c r="AY338" s="73">
        <f t="shared" ref="AY338" si="1731">SUM(AX338+AY337)</f>
        <v>1967</v>
      </c>
      <c r="AZ338" s="73">
        <f t="shared" ref="AZ338" si="1732">SUM(AY338+AZ337)</f>
        <v>2055</v>
      </c>
      <c r="BA338" s="73">
        <f t="shared" ref="BA338" si="1733">SUM(AZ338+BA337)</f>
        <v>2236</v>
      </c>
      <c r="BB338" s="63">
        <f t="shared" ref="BB338" si="1734">SUM(BA338+BB337)</f>
        <v>2336</v>
      </c>
      <c r="BP338" s="166"/>
      <c r="BQ338" s="82" t="s">
        <v>70</v>
      </c>
      <c r="BR338" s="73">
        <f>BR337</f>
        <v>157</v>
      </c>
      <c r="BS338" s="73">
        <f>SUM(BR338+BS337)</f>
        <v>285</v>
      </c>
      <c r="BT338" s="73">
        <f t="shared" ref="BT338" si="1735">SUM(BS338+BT337)</f>
        <v>377</v>
      </c>
      <c r="BU338" s="73">
        <f t="shared" ref="BU338" si="1736">SUM(BT338+BU337)</f>
        <v>478</v>
      </c>
      <c r="BV338" s="73">
        <f t="shared" ref="BV338" si="1737">SUM(BU338+BV337)</f>
        <v>595</v>
      </c>
      <c r="BW338" s="73">
        <f t="shared" ref="BW338" si="1738">SUM(BV338+BW337)</f>
        <v>736</v>
      </c>
      <c r="BX338" s="73">
        <f t="shared" ref="BX338" si="1739">SUM(BW338+BX337)</f>
        <v>840</v>
      </c>
      <c r="BY338" s="73">
        <f t="shared" ref="BY338" si="1740">SUM(BX338+BY337)</f>
        <v>995</v>
      </c>
      <c r="BZ338" s="73">
        <f t="shared" ref="BZ338" si="1741">SUM(BY338+BZ337)</f>
        <v>1114</v>
      </c>
      <c r="CA338" s="73">
        <f t="shared" ref="CA338" si="1742">SUM(BZ338+CA337)</f>
        <v>1193</v>
      </c>
      <c r="CB338" s="73">
        <f t="shared" ref="CB338" si="1743">SUM(CA338+CB337)</f>
        <v>1316</v>
      </c>
      <c r="CC338" s="73">
        <f t="shared" ref="CC338" si="1744">SUM(CB338+CC337)</f>
        <v>1416</v>
      </c>
      <c r="CD338" s="73">
        <f t="shared" ref="CD338" si="1745">SUM(CC338+CD337)</f>
        <v>1524</v>
      </c>
      <c r="CE338" s="73">
        <f t="shared" ref="CE338" si="1746">SUM(CD338+CE337)</f>
        <v>1734</v>
      </c>
      <c r="CF338" s="73">
        <f t="shared" ref="CF338" si="1747">SUM(CE338+CF337)</f>
        <v>1949</v>
      </c>
      <c r="CG338" s="73">
        <f t="shared" ref="CG338" si="1748">SUM(CF338+CG337)</f>
        <v>2104</v>
      </c>
      <c r="CH338" s="63">
        <f t="shared" ref="CH338" si="1749">SUM(CG338+CH337)</f>
        <v>2258</v>
      </c>
      <c r="CI338" s="108" t="str">
        <f>$D313</f>
        <v>Nick Van Lith</v>
      </c>
      <c r="CJ338" s="106" t="s">
        <v>85</v>
      </c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8"/>
    </row>
    <row r="339" spans="4:111" ht="16.149999999999999" thickBot="1" x14ac:dyDescent="0.55000000000000004">
      <c r="D339" s="166"/>
      <c r="E339" s="74" t="s">
        <v>71</v>
      </c>
      <c r="F339" s="67">
        <f>SUM(F337/6)</f>
        <v>22</v>
      </c>
      <c r="G339" s="67">
        <f t="shared" ref="G339:V339" si="1750">SUM(G337/6)</f>
        <v>27.333333333333332</v>
      </c>
      <c r="H339" s="67">
        <f t="shared" si="1750"/>
        <v>22.5</v>
      </c>
      <c r="I339" s="67">
        <f t="shared" si="1750"/>
        <v>19.333333333333332</v>
      </c>
      <c r="J339" s="67">
        <f t="shared" si="1750"/>
        <v>30.5</v>
      </c>
      <c r="K339" s="67">
        <f t="shared" si="1750"/>
        <v>27.333333333333332</v>
      </c>
      <c r="L339" s="67">
        <f t="shared" si="1750"/>
        <v>22.833333333333332</v>
      </c>
      <c r="M339" s="67">
        <f t="shared" si="1750"/>
        <v>16</v>
      </c>
      <c r="N339" s="67">
        <f t="shared" si="1750"/>
        <v>21.333333333333332</v>
      </c>
      <c r="O339" s="67">
        <f t="shared" si="1750"/>
        <v>27.166666666666668</v>
      </c>
      <c r="P339" s="67">
        <f t="shared" si="1750"/>
        <v>27</v>
      </c>
      <c r="Q339" s="67">
        <f t="shared" si="1750"/>
        <v>21.333333333333332</v>
      </c>
      <c r="R339" s="67">
        <f t="shared" si="1750"/>
        <v>14.333333333333334</v>
      </c>
      <c r="S339" s="67">
        <f t="shared" si="1750"/>
        <v>30.333333333333332</v>
      </c>
      <c r="T339" s="67">
        <f t="shared" si="1750"/>
        <v>31.5</v>
      </c>
      <c r="U339" s="67">
        <f t="shared" si="1750"/>
        <v>34.333333333333336</v>
      </c>
      <c r="V339" s="68">
        <f t="shared" si="1750"/>
        <v>23.5</v>
      </c>
      <c r="AJ339" s="166"/>
      <c r="AK339" s="74" t="s">
        <v>71</v>
      </c>
      <c r="AL339" s="67">
        <f>SUM(AL337/6)</f>
        <v>11</v>
      </c>
      <c r="AM339" s="67">
        <f t="shared" ref="AM339:BB339" si="1751">SUM(AM337/6)</f>
        <v>18.333333333333332</v>
      </c>
      <c r="AN339" s="67">
        <f t="shared" si="1751"/>
        <v>24</v>
      </c>
      <c r="AO339" s="67">
        <f t="shared" si="1751"/>
        <v>26.333333333333332</v>
      </c>
      <c r="AP339" s="67">
        <f t="shared" si="1751"/>
        <v>26.166666666666668</v>
      </c>
      <c r="AQ339" s="67">
        <f t="shared" si="1751"/>
        <v>29.833333333333332</v>
      </c>
      <c r="AR339" s="67">
        <f t="shared" si="1751"/>
        <v>26.333333333333332</v>
      </c>
      <c r="AS339" s="67">
        <f t="shared" si="1751"/>
        <v>29.666666666666668</v>
      </c>
      <c r="AT339" s="67">
        <f t="shared" si="1751"/>
        <v>15.666666666666666</v>
      </c>
      <c r="AU339" s="67">
        <f t="shared" si="1751"/>
        <v>16.666666666666668</v>
      </c>
      <c r="AV339" s="67">
        <f t="shared" si="1751"/>
        <v>35.166666666666664</v>
      </c>
      <c r="AW339" s="67">
        <f t="shared" si="1751"/>
        <v>17.5</v>
      </c>
      <c r="AX339" s="67">
        <f t="shared" si="1751"/>
        <v>26.333333333333332</v>
      </c>
      <c r="AY339" s="67">
        <f t="shared" si="1751"/>
        <v>24.833333333333332</v>
      </c>
      <c r="AZ339" s="67">
        <f t="shared" si="1751"/>
        <v>14.666666666666666</v>
      </c>
      <c r="BA339" s="67">
        <f t="shared" si="1751"/>
        <v>30.166666666666668</v>
      </c>
      <c r="BB339" s="68">
        <f t="shared" si="1751"/>
        <v>16.666666666666668</v>
      </c>
      <c r="BP339" s="166"/>
      <c r="BQ339" s="74" t="s">
        <v>71</v>
      </c>
      <c r="BR339" s="67">
        <f>SUM(BR337/6)</f>
        <v>26.166666666666668</v>
      </c>
      <c r="BS339" s="67">
        <f t="shared" ref="BS339:CH339" si="1752">SUM(BS337/6)</f>
        <v>21.333333333333332</v>
      </c>
      <c r="BT339" s="67">
        <f t="shared" si="1752"/>
        <v>15.333333333333334</v>
      </c>
      <c r="BU339" s="67">
        <f t="shared" si="1752"/>
        <v>16.833333333333332</v>
      </c>
      <c r="BV339" s="67">
        <f t="shared" si="1752"/>
        <v>19.5</v>
      </c>
      <c r="BW339" s="67">
        <f t="shared" si="1752"/>
        <v>23.5</v>
      </c>
      <c r="BX339" s="67">
        <f t="shared" si="1752"/>
        <v>17.333333333333332</v>
      </c>
      <c r="BY339" s="67">
        <f t="shared" si="1752"/>
        <v>25.833333333333332</v>
      </c>
      <c r="BZ339" s="67">
        <f t="shared" si="1752"/>
        <v>19.833333333333332</v>
      </c>
      <c r="CA339" s="67">
        <f t="shared" si="1752"/>
        <v>13.166666666666666</v>
      </c>
      <c r="CB339" s="67">
        <f t="shared" si="1752"/>
        <v>20.5</v>
      </c>
      <c r="CC339" s="67">
        <f t="shared" si="1752"/>
        <v>16.666666666666668</v>
      </c>
      <c r="CD339" s="67">
        <f t="shared" si="1752"/>
        <v>18</v>
      </c>
      <c r="CE339" s="67">
        <f t="shared" si="1752"/>
        <v>35</v>
      </c>
      <c r="CF339" s="67">
        <f t="shared" si="1752"/>
        <v>35.833333333333336</v>
      </c>
      <c r="CG339" s="67">
        <f t="shared" si="1752"/>
        <v>25.833333333333332</v>
      </c>
      <c r="CH339" s="68">
        <f t="shared" si="1752"/>
        <v>25.666666666666668</v>
      </c>
      <c r="CI339" s="109" t="s">
        <v>126</v>
      </c>
      <c r="CJ339" s="72">
        <f>AVERAGE(CJ341,CJ343,CJ345)</f>
        <v>118.33333333333333</v>
      </c>
      <c r="CK339" s="73">
        <f t="shared" ref="CK339:CZ339" si="1753">AVERAGE(CK341,CK343,CK345)</f>
        <v>252.33333333333334</v>
      </c>
      <c r="CL339" s="73">
        <f t="shared" si="1753"/>
        <v>376</v>
      </c>
      <c r="CM339" s="73">
        <f t="shared" si="1753"/>
        <v>501</v>
      </c>
      <c r="CN339" s="73">
        <f t="shared" si="1753"/>
        <v>653.33333333333337</v>
      </c>
      <c r="CO339" s="73">
        <f t="shared" si="1753"/>
        <v>814.66666666666663</v>
      </c>
      <c r="CP339" s="73">
        <f t="shared" si="1753"/>
        <v>947.66666666666663</v>
      </c>
      <c r="CQ339" s="73">
        <f t="shared" si="1753"/>
        <v>1090.6666666666667</v>
      </c>
      <c r="CR339" s="73">
        <f t="shared" si="1753"/>
        <v>1204.3333333333333</v>
      </c>
      <c r="CS339" s="73">
        <f t="shared" si="1753"/>
        <v>1318.3333333333333</v>
      </c>
      <c r="CT339" s="73">
        <f t="shared" si="1753"/>
        <v>1483.6666666666667</v>
      </c>
      <c r="CU339" s="73">
        <f t="shared" si="1753"/>
        <v>1594.6666666666667</v>
      </c>
      <c r="CV339" s="73">
        <f t="shared" si="1753"/>
        <v>1712</v>
      </c>
      <c r="CW339" s="73">
        <f t="shared" si="1753"/>
        <v>1892.3333333333333</v>
      </c>
      <c r="CX339" s="73">
        <f t="shared" si="1753"/>
        <v>2056.3333333333335</v>
      </c>
      <c r="CY339" s="73">
        <f t="shared" si="1753"/>
        <v>2237</v>
      </c>
      <c r="CZ339" s="63">
        <f t="shared" si="1753"/>
        <v>2368.6666666666665</v>
      </c>
    </row>
    <row r="340" spans="4:111" ht="15.75" x14ac:dyDescent="0.5">
      <c r="D340" s="166"/>
      <c r="E340" s="81" t="s">
        <v>72</v>
      </c>
      <c r="F340" s="26">
        <f>SUM(F338/1)</f>
        <v>132</v>
      </c>
      <c r="G340" s="26">
        <f>SUM(G338/2)</f>
        <v>148</v>
      </c>
      <c r="H340" s="26">
        <f>SUM(H338/3)</f>
        <v>143.66666666666666</v>
      </c>
      <c r="I340" s="26">
        <f>SUM(I338/4)</f>
        <v>136.75</v>
      </c>
      <c r="J340" s="26">
        <f>SUM(J338/5)</f>
        <v>146</v>
      </c>
      <c r="K340" s="26">
        <f>SUM(K338/6)</f>
        <v>149</v>
      </c>
      <c r="L340" s="26">
        <f>SUM(L338/7)</f>
        <v>147.28571428571428</v>
      </c>
      <c r="M340" s="26">
        <f>SUM(M338/8)</f>
        <v>140.875</v>
      </c>
      <c r="N340" s="26">
        <f>SUM(N338/9)</f>
        <v>139.44444444444446</v>
      </c>
      <c r="O340" s="26">
        <f>SUM(O338/10)</f>
        <v>141.80000000000001</v>
      </c>
      <c r="P340" s="26">
        <f>SUM(P338/11)</f>
        <v>143.63636363636363</v>
      </c>
      <c r="Q340" s="26">
        <f>SUM(Q338/12)</f>
        <v>142.33333333333334</v>
      </c>
      <c r="R340" s="26">
        <f>SUM(R338/13)</f>
        <v>138</v>
      </c>
      <c r="S340" s="26">
        <f>SUM(S338/14)</f>
        <v>141.14285714285714</v>
      </c>
      <c r="T340" s="26">
        <f>SUM(T338/15)</f>
        <v>144.33333333333334</v>
      </c>
      <c r="U340" s="26">
        <f>SUM(U338/16)</f>
        <v>148.1875</v>
      </c>
      <c r="V340" s="29">
        <f>SUM(V338/17)</f>
        <v>147.76470588235293</v>
      </c>
      <c r="AJ340" s="166"/>
      <c r="AK340" s="81" t="s">
        <v>72</v>
      </c>
      <c r="AL340" s="26">
        <f>SUM(AL338/1)</f>
        <v>66</v>
      </c>
      <c r="AM340" s="26">
        <f>SUM(AM338/2)</f>
        <v>88</v>
      </c>
      <c r="AN340" s="26">
        <f>SUM(AN338/3)</f>
        <v>106.66666666666667</v>
      </c>
      <c r="AO340" s="26">
        <f>SUM(AO338/4)</f>
        <v>119.5</v>
      </c>
      <c r="AP340" s="26">
        <f>SUM(AP338/5)</f>
        <v>127</v>
      </c>
      <c r="AQ340" s="26">
        <f>SUM(AQ338/6)</f>
        <v>135.66666666666666</v>
      </c>
      <c r="AR340" s="26">
        <f>SUM(AR338/7)</f>
        <v>138.85714285714286</v>
      </c>
      <c r="AS340" s="26">
        <f>SUM(AS338/8)</f>
        <v>143.75</v>
      </c>
      <c r="AT340" s="26">
        <f>SUM(AT338/9)</f>
        <v>138.22222222222223</v>
      </c>
      <c r="AU340" s="26">
        <f>SUM(AU338/10)</f>
        <v>134.4</v>
      </c>
      <c r="AV340" s="26">
        <f>SUM(AV338/11)</f>
        <v>141.36363636363637</v>
      </c>
      <c r="AW340" s="26">
        <f>SUM(AW338/12)</f>
        <v>138.33333333333334</v>
      </c>
      <c r="AX340" s="26">
        <f>SUM(AX338/13)</f>
        <v>139.84615384615384</v>
      </c>
      <c r="AY340" s="26">
        <f>SUM(AY338/14)</f>
        <v>140.5</v>
      </c>
      <c r="AZ340" s="26">
        <f>SUM(AZ338/15)</f>
        <v>137</v>
      </c>
      <c r="BA340" s="26">
        <f>SUM(BA338/16)</f>
        <v>139.75</v>
      </c>
      <c r="BB340" s="29">
        <f>SUM(BB338/17)</f>
        <v>137.41176470588235</v>
      </c>
      <c r="BP340" s="166"/>
      <c r="BQ340" s="81" t="s">
        <v>72</v>
      </c>
      <c r="BR340" s="26">
        <f>SUM(BR338/1)</f>
        <v>157</v>
      </c>
      <c r="BS340" s="26">
        <f>SUM(BS338/2)</f>
        <v>142.5</v>
      </c>
      <c r="BT340" s="26">
        <f>SUM(BT338/3)</f>
        <v>125.66666666666667</v>
      </c>
      <c r="BU340" s="26">
        <f>SUM(BU338/4)</f>
        <v>119.5</v>
      </c>
      <c r="BV340" s="26">
        <f>SUM(BV338/5)</f>
        <v>119</v>
      </c>
      <c r="BW340" s="26">
        <f>SUM(BW338/6)</f>
        <v>122.66666666666667</v>
      </c>
      <c r="BX340" s="26">
        <f>SUM(BX338/7)</f>
        <v>120</v>
      </c>
      <c r="BY340" s="26">
        <f>SUM(BY338/8)</f>
        <v>124.375</v>
      </c>
      <c r="BZ340" s="26">
        <f>SUM(BZ338/9)</f>
        <v>123.77777777777777</v>
      </c>
      <c r="CA340" s="26">
        <f>SUM(CA338/10)</f>
        <v>119.3</v>
      </c>
      <c r="CB340" s="26">
        <f>SUM(CB338/11)</f>
        <v>119.63636363636364</v>
      </c>
      <c r="CC340" s="26">
        <f>SUM(CC338/12)</f>
        <v>118</v>
      </c>
      <c r="CD340" s="26">
        <f>SUM(CD338/13)</f>
        <v>117.23076923076923</v>
      </c>
      <c r="CE340" s="26">
        <f>SUM(CE338/14)</f>
        <v>123.85714285714286</v>
      </c>
      <c r="CF340" s="26">
        <f>SUM(CF338/15)</f>
        <v>129.93333333333334</v>
      </c>
      <c r="CG340" s="26">
        <f>SUM(CG338/16)</f>
        <v>131.5</v>
      </c>
      <c r="CH340" s="29">
        <f>SUM(CH338/17)</f>
        <v>132.8235294117647</v>
      </c>
      <c r="CI340" s="92" t="s">
        <v>57</v>
      </c>
      <c r="CJ340" s="110" t="s">
        <v>80</v>
      </c>
      <c r="CK340" s="76"/>
      <c r="CL340" s="76"/>
      <c r="CM340" s="76"/>
      <c r="CN340" s="76"/>
      <c r="CO340" s="76"/>
      <c r="CP340" s="76"/>
      <c r="CQ340" s="76"/>
      <c r="CR340" s="76"/>
      <c r="CS340" s="76"/>
      <c r="CT340" s="76"/>
      <c r="CU340" s="76"/>
      <c r="CV340" s="76"/>
      <c r="CW340" s="76"/>
      <c r="CX340" s="76"/>
      <c r="CY340" s="76"/>
      <c r="CZ340" s="29"/>
    </row>
    <row r="341" spans="4:111" ht="16.149999999999999" thickBot="1" x14ac:dyDescent="0.55000000000000004">
      <c r="D341" s="166"/>
      <c r="E341" s="82" t="s">
        <v>73</v>
      </c>
      <c r="F341" s="73">
        <f t="shared" ref="F341:V341" si="1754">SUM(F314,F317,F320,F323,F326, F332,F334)/5</f>
        <v>24.2</v>
      </c>
      <c r="G341" s="73">
        <f t="shared" si="1754"/>
        <v>22.8</v>
      </c>
      <c r="H341" s="73">
        <f t="shared" si="1754"/>
        <v>15.2</v>
      </c>
      <c r="I341" s="73">
        <f t="shared" si="1754"/>
        <v>11.8</v>
      </c>
      <c r="J341" s="73">
        <f t="shared" si="1754"/>
        <v>23.4</v>
      </c>
      <c r="K341" s="73">
        <f t="shared" si="1754"/>
        <v>24.6</v>
      </c>
      <c r="L341" s="73">
        <f t="shared" si="1754"/>
        <v>15.8</v>
      </c>
      <c r="M341" s="73">
        <f t="shared" si="1754"/>
        <v>18.2</v>
      </c>
      <c r="N341" s="73">
        <f t="shared" si="1754"/>
        <v>17.8</v>
      </c>
      <c r="O341" s="73">
        <f t="shared" si="1754"/>
        <v>22.2</v>
      </c>
      <c r="P341" s="73">
        <f t="shared" si="1754"/>
        <v>24.2</v>
      </c>
      <c r="Q341" s="73">
        <f t="shared" si="1754"/>
        <v>20.399999999999999</v>
      </c>
      <c r="R341" s="73">
        <f t="shared" si="1754"/>
        <v>14.2</v>
      </c>
      <c r="S341" s="73">
        <f t="shared" si="1754"/>
        <v>31.6</v>
      </c>
      <c r="T341" s="73">
        <f t="shared" si="1754"/>
        <v>25.8</v>
      </c>
      <c r="U341" s="73">
        <f t="shared" si="1754"/>
        <v>34.799999999999997</v>
      </c>
      <c r="V341" s="63">
        <f t="shared" si="1754"/>
        <v>15.6</v>
      </c>
      <c r="AJ341" s="166"/>
      <c r="AK341" s="82" t="s">
        <v>73</v>
      </c>
      <c r="AL341" s="73">
        <f t="shared" ref="AL341:BB341" si="1755">SUM(AL314,AL317,AL320,AL323,AL326, AL332,AL334)/5</f>
        <v>9</v>
      </c>
      <c r="AM341" s="73">
        <f t="shared" si="1755"/>
        <v>18.2</v>
      </c>
      <c r="AN341" s="73">
        <f t="shared" si="1755"/>
        <v>22.2</v>
      </c>
      <c r="AO341" s="73">
        <f t="shared" si="1755"/>
        <v>30.2</v>
      </c>
      <c r="AP341" s="73">
        <f t="shared" si="1755"/>
        <v>26</v>
      </c>
      <c r="AQ341" s="73">
        <f t="shared" si="1755"/>
        <v>27.2</v>
      </c>
      <c r="AR341" s="73">
        <f t="shared" si="1755"/>
        <v>26.2</v>
      </c>
      <c r="AS341" s="73">
        <f t="shared" si="1755"/>
        <v>28.8</v>
      </c>
      <c r="AT341" s="73">
        <f t="shared" si="1755"/>
        <v>12.8</v>
      </c>
      <c r="AU341" s="73">
        <f t="shared" si="1755"/>
        <v>15</v>
      </c>
      <c r="AV341" s="73">
        <f t="shared" si="1755"/>
        <v>33.4</v>
      </c>
      <c r="AW341" s="73">
        <f t="shared" si="1755"/>
        <v>18.2</v>
      </c>
      <c r="AX341" s="73">
        <f t="shared" si="1755"/>
        <v>26</v>
      </c>
      <c r="AY341" s="73">
        <f t="shared" si="1755"/>
        <v>22.2</v>
      </c>
      <c r="AZ341" s="73">
        <f t="shared" si="1755"/>
        <v>17.2</v>
      </c>
      <c r="BA341" s="73">
        <f t="shared" si="1755"/>
        <v>21.6</v>
      </c>
      <c r="BB341" s="63">
        <f t="shared" si="1755"/>
        <v>18.8</v>
      </c>
      <c r="BP341" s="166"/>
      <c r="BQ341" s="82" t="s">
        <v>73</v>
      </c>
      <c r="BR341" s="73">
        <f t="shared" ref="BR341:CH341" si="1756">SUM(BR314,BR317,BR320,BR323,BR326, BR332,BR334)/5</f>
        <v>21.6</v>
      </c>
      <c r="BS341" s="73">
        <f t="shared" si="1756"/>
        <v>19.399999999999999</v>
      </c>
      <c r="BT341" s="73">
        <f t="shared" si="1756"/>
        <v>16.399999999999999</v>
      </c>
      <c r="BU341" s="73">
        <f t="shared" si="1756"/>
        <v>16.600000000000001</v>
      </c>
      <c r="BV341" s="73">
        <f t="shared" si="1756"/>
        <v>21.2</v>
      </c>
      <c r="BW341" s="73">
        <f t="shared" si="1756"/>
        <v>23.8</v>
      </c>
      <c r="BX341" s="73">
        <f t="shared" si="1756"/>
        <v>16</v>
      </c>
      <c r="BY341" s="73">
        <f t="shared" si="1756"/>
        <v>18.600000000000001</v>
      </c>
      <c r="BZ341" s="73">
        <f t="shared" si="1756"/>
        <v>18.600000000000001</v>
      </c>
      <c r="CA341" s="73">
        <f t="shared" si="1756"/>
        <v>14.8</v>
      </c>
      <c r="CB341" s="73">
        <f t="shared" si="1756"/>
        <v>18.399999999999999</v>
      </c>
      <c r="CC341" s="73">
        <f t="shared" si="1756"/>
        <v>16</v>
      </c>
      <c r="CD341" s="73">
        <f t="shared" si="1756"/>
        <v>15.8</v>
      </c>
      <c r="CE341" s="73">
        <f t="shared" si="1756"/>
        <v>34</v>
      </c>
      <c r="CF341" s="73">
        <f t="shared" si="1756"/>
        <v>30.8</v>
      </c>
      <c r="CG341" s="73">
        <f t="shared" si="1756"/>
        <v>22.8</v>
      </c>
      <c r="CH341" s="63">
        <f t="shared" si="1756"/>
        <v>23.6</v>
      </c>
      <c r="CI341" s="94" t="str">
        <f>$D315</f>
        <v>Nick Team 1</v>
      </c>
      <c r="CJ341" s="72">
        <f>F338</f>
        <v>132</v>
      </c>
      <c r="CK341" s="73">
        <f t="shared" ref="CK341" si="1757">G338</f>
        <v>296</v>
      </c>
      <c r="CL341" s="73">
        <f t="shared" ref="CL341" si="1758">H338</f>
        <v>431</v>
      </c>
      <c r="CM341" s="73">
        <f t="shared" ref="CM341" si="1759">I338</f>
        <v>547</v>
      </c>
      <c r="CN341" s="73">
        <f t="shared" ref="CN341" si="1760">J338</f>
        <v>730</v>
      </c>
      <c r="CO341" s="73">
        <f t="shared" ref="CO341" si="1761">K338</f>
        <v>894</v>
      </c>
      <c r="CP341" s="73">
        <f t="shared" ref="CP341" si="1762">L338</f>
        <v>1031</v>
      </c>
      <c r="CQ341" s="73">
        <f t="shared" ref="CQ341" si="1763">M338</f>
        <v>1127</v>
      </c>
      <c r="CR341" s="73">
        <f t="shared" ref="CR341" si="1764">N338</f>
        <v>1255</v>
      </c>
      <c r="CS341" s="73">
        <f t="shared" ref="CS341" si="1765">O338</f>
        <v>1418</v>
      </c>
      <c r="CT341" s="73">
        <f t="shared" ref="CT341" si="1766">P338</f>
        <v>1580</v>
      </c>
      <c r="CU341" s="73">
        <f t="shared" ref="CU341" si="1767">Q338</f>
        <v>1708</v>
      </c>
      <c r="CV341" s="73">
        <f t="shared" ref="CV341" si="1768">R338</f>
        <v>1794</v>
      </c>
      <c r="CW341" s="73">
        <f t="shared" ref="CW341" si="1769">S338</f>
        <v>1976</v>
      </c>
      <c r="CX341" s="73">
        <f t="shared" ref="CX341" si="1770">T338</f>
        <v>2165</v>
      </c>
      <c r="CY341" s="73">
        <f t="shared" ref="CY341" si="1771">U338</f>
        <v>2371</v>
      </c>
      <c r="CZ341" s="63">
        <f t="shared" ref="CZ341" si="1772">V338</f>
        <v>2512</v>
      </c>
    </row>
    <row r="342" spans="4:111" ht="15.75" x14ac:dyDescent="0.5">
      <c r="D342" s="166"/>
      <c r="E342" s="74" t="s">
        <v>74</v>
      </c>
      <c r="F342" s="66">
        <f>SUM(F315,F318,F321,F324,F327,F330)</f>
        <v>99.5</v>
      </c>
      <c r="G342" s="67">
        <f t="shared" ref="G342:V342" si="1773">SUM(G315,G318,G321,G324,G327,G330)</f>
        <v>48.1</v>
      </c>
      <c r="H342" s="67">
        <f t="shared" si="1773"/>
        <v>48.7</v>
      </c>
      <c r="I342" s="67">
        <f t="shared" si="1773"/>
        <v>48.699999999999996</v>
      </c>
      <c r="J342" s="67">
        <f t="shared" si="1773"/>
        <v>100.5</v>
      </c>
      <c r="K342" s="67">
        <f t="shared" si="1773"/>
        <v>48.9</v>
      </c>
      <c r="L342" s="67">
        <f t="shared" si="1773"/>
        <v>100.60000000000001</v>
      </c>
      <c r="M342" s="67">
        <f t="shared" si="1773"/>
        <v>100.60000000000001</v>
      </c>
      <c r="N342" s="67">
        <f t="shared" si="1773"/>
        <v>100.7</v>
      </c>
      <c r="O342" s="67">
        <f t="shared" si="1773"/>
        <v>100.7</v>
      </c>
      <c r="P342" s="67">
        <f t="shared" si="1773"/>
        <v>100.60000000000001</v>
      </c>
      <c r="Q342" s="67">
        <f t="shared" si="1773"/>
        <v>100.5</v>
      </c>
      <c r="R342" s="67">
        <f t="shared" si="1773"/>
        <v>100.4</v>
      </c>
      <c r="S342" s="67">
        <f t="shared" si="1773"/>
        <v>100.10000000000001</v>
      </c>
      <c r="T342" s="67">
        <f t="shared" si="1773"/>
        <v>100.2</v>
      </c>
      <c r="U342" s="67">
        <f t="shared" si="1773"/>
        <v>100.3</v>
      </c>
      <c r="V342" s="68">
        <f t="shared" si="1773"/>
        <v>76.3</v>
      </c>
      <c r="AJ342" s="166"/>
      <c r="AK342" s="74" t="s">
        <v>74</v>
      </c>
      <c r="AL342" s="66">
        <f>SUM(AL315,AL318,AL321,AL324,AL327,AL330)</f>
        <v>100</v>
      </c>
      <c r="AM342" s="67">
        <f t="shared" ref="AM342:BB342" si="1774">SUM(AM315,AM318,AM321,AM324,AM327,AM330)</f>
        <v>45.2</v>
      </c>
      <c r="AN342" s="67">
        <f t="shared" si="1774"/>
        <v>44.9</v>
      </c>
      <c r="AO342" s="67">
        <f t="shared" si="1774"/>
        <v>45</v>
      </c>
      <c r="AP342" s="67">
        <f t="shared" si="1774"/>
        <v>100.2</v>
      </c>
      <c r="AQ342" s="67">
        <f t="shared" si="1774"/>
        <v>55.5</v>
      </c>
      <c r="AR342" s="67">
        <f t="shared" si="1774"/>
        <v>100.79999999999998</v>
      </c>
      <c r="AS342" s="67">
        <f t="shared" si="1774"/>
        <v>100.79999999999998</v>
      </c>
      <c r="AT342" s="67">
        <f t="shared" si="1774"/>
        <v>101.1</v>
      </c>
      <c r="AU342" s="67">
        <f t="shared" si="1774"/>
        <v>101.1</v>
      </c>
      <c r="AV342" s="67">
        <f t="shared" si="1774"/>
        <v>101.4</v>
      </c>
      <c r="AW342" s="67">
        <f t="shared" si="1774"/>
        <v>101.4</v>
      </c>
      <c r="AX342" s="67">
        <f t="shared" si="1774"/>
        <v>101.2</v>
      </c>
      <c r="AY342" s="67">
        <f t="shared" si="1774"/>
        <v>101.39999999999999</v>
      </c>
      <c r="AZ342" s="67">
        <f t="shared" si="1774"/>
        <v>101.39999999999999</v>
      </c>
      <c r="BA342" s="67">
        <f t="shared" si="1774"/>
        <v>101.29999999999998</v>
      </c>
      <c r="BB342" s="68">
        <f t="shared" si="1774"/>
        <v>100.99999999999999</v>
      </c>
      <c r="BP342" s="166"/>
      <c r="BQ342" s="74" t="s">
        <v>74</v>
      </c>
      <c r="BR342" s="66">
        <f>SUM(BR315,BR318,BR321,BR324,BR327,BR330)</f>
        <v>99.100000000000009</v>
      </c>
      <c r="BS342" s="67">
        <f t="shared" ref="BS342:CH342" si="1775">SUM(BS315,BS318,BS321,BS324,BS327,BS330)</f>
        <v>48.1</v>
      </c>
      <c r="BT342" s="67">
        <f t="shared" si="1775"/>
        <v>48.7</v>
      </c>
      <c r="BU342" s="67">
        <f t="shared" si="1775"/>
        <v>48.699999999999996</v>
      </c>
      <c r="BV342" s="67">
        <f t="shared" si="1775"/>
        <v>100.9</v>
      </c>
      <c r="BW342" s="67">
        <f t="shared" si="1775"/>
        <v>48.9</v>
      </c>
      <c r="BX342" s="67">
        <f t="shared" si="1775"/>
        <v>100.60000000000001</v>
      </c>
      <c r="BY342" s="67">
        <f t="shared" si="1775"/>
        <v>100.60000000000001</v>
      </c>
      <c r="BZ342" s="67">
        <f t="shared" si="1775"/>
        <v>100.5</v>
      </c>
      <c r="CA342" s="67">
        <f t="shared" si="1775"/>
        <v>100.5</v>
      </c>
      <c r="CB342" s="67">
        <f t="shared" si="1775"/>
        <v>100.4</v>
      </c>
      <c r="CC342" s="67">
        <f t="shared" si="1775"/>
        <v>100.3</v>
      </c>
      <c r="CD342" s="67">
        <f t="shared" si="1775"/>
        <v>100.2</v>
      </c>
      <c r="CE342" s="67">
        <f t="shared" si="1775"/>
        <v>99.9</v>
      </c>
      <c r="CF342" s="67">
        <f t="shared" si="1775"/>
        <v>99.9</v>
      </c>
      <c r="CG342" s="67">
        <f t="shared" si="1775"/>
        <v>100</v>
      </c>
      <c r="CH342" s="68">
        <f t="shared" si="1775"/>
        <v>100.3</v>
      </c>
      <c r="CI342" s="92" t="s">
        <v>57</v>
      </c>
      <c r="CJ342" s="107" t="s">
        <v>80</v>
      </c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8"/>
    </row>
    <row r="343" spans="4:111" ht="16.149999999999999" thickBot="1" x14ac:dyDescent="0.55000000000000004">
      <c r="D343" s="166"/>
      <c r="E343" s="82" t="s">
        <v>75</v>
      </c>
      <c r="F343" s="72">
        <f>F342</f>
        <v>99.5</v>
      </c>
      <c r="G343" s="73">
        <f>SUM(G342,F343)</f>
        <v>147.6</v>
      </c>
      <c r="H343" s="73">
        <f t="shared" ref="H343" si="1776">H342</f>
        <v>48.7</v>
      </c>
      <c r="I343" s="73">
        <f t="shared" ref="I343" si="1777">SUM(I342,H343)</f>
        <v>97.4</v>
      </c>
      <c r="J343" s="73">
        <f t="shared" ref="J343" si="1778">J342</f>
        <v>100.5</v>
      </c>
      <c r="K343" s="73">
        <f t="shared" ref="K343" si="1779">SUM(K342,J343)</f>
        <v>149.4</v>
      </c>
      <c r="L343" s="73">
        <f t="shared" ref="L343" si="1780">L342</f>
        <v>100.60000000000001</v>
      </c>
      <c r="M343" s="73">
        <f t="shared" ref="M343" si="1781">SUM(M342,L343)</f>
        <v>201.20000000000002</v>
      </c>
      <c r="N343" s="73">
        <f t="shared" ref="N343" si="1782">N342</f>
        <v>100.7</v>
      </c>
      <c r="O343" s="73">
        <f t="shared" ref="O343" si="1783">SUM(O342,N343)</f>
        <v>201.4</v>
      </c>
      <c r="P343" s="73">
        <f t="shared" ref="P343" si="1784">P342</f>
        <v>100.60000000000001</v>
      </c>
      <c r="Q343" s="73">
        <f t="shared" ref="Q343" si="1785">SUM(Q342,P343)</f>
        <v>201.10000000000002</v>
      </c>
      <c r="R343" s="73">
        <f t="shared" ref="R343" si="1786">R342</f>
        <v>100.4</v>
      </c>
      <c r="S343" s="73">
        <f t="shared" ref="S343" si="1787">SUM(S342,R343)</f>
        <v>200.5</v>
      </c>
      <c r="T343" s="73">
        <f t="shared" ref="T343" si="1788">T342</f>
        <v>100.2</v>
      </c>
      <c r="U343" s="73">
        <f t="shared" ref="U343" si="1789">SUM(U342,T343)</f>
        <v>200.5</v>
      </c>
      <c r="V343" s="63">
        <f t="shared" ref="V343" si="1790">V342</f>
        <v>76.3</v>
      </c>
      <c r="AJ343" s="166"/>
      <c r="AK343" s="82" t="s">
        <v>75</v>
      </c>
      <c r="AL343" s="72">
        <f>AL342</f>
        <v>100</v>
      </c>
      <c r="AM343" s="73">
        <f>SUM(AM342,AL343)</f>
        <v>145.19999999999999</v>
      </c>
      <c r="AN343" s="73">
        <f t="shared" ref="AN343" si="1791">AN342</f>
        <v>44.9</v>
      </c>
      <c r="AO343" s="73">
        <f t="shared" ref="AO343" si="1792">SUM(AO342,AN343)</f>
        <v>89.9</v>
      </c>
      <c r="AP343" s="73">
        <f t="shared" ref="AP343" si="1793">AP342</f>
        <v>100.2</v>
      </c>
      <c r="AQ343" s="73">
        <f t="shared" ref="AQ343" si="1794">SUM(AQ342,AP343)</f>
        <v>155.69999999999999</v>
      </c>
      <c r="AR343" s="73">
        <f t="shared" ref="AR343" si="1795">AR342</f>
        <v>100.79999999999998</v>
      </c>
      <c r="AS343" s="73">
        <f t="shared" ref="AS343" si="1796">SUM(AS342,AR343)</f>
        <v>201.59999999999997</v>
      </c>
      <c r="AT343" s="73">
        <f t="shared" ref="AT343" si="1797">AT342</f>
        <v>101.1</v>
      </c>
      <c r="AU343" s="73">
        <f t="shared" ref="AU343" si="1798">SUM(AU342,AT343)</f>
        <v>202.2</v>
      </c>
      <c r="AV343" s="73">
        <f t="shared" ref="AV343" si="1799">AV342</f>
        <v>101.4</v>
      </c>
      <c r="AW343" s="73">
        <f t="shared" ref="AW343" si="1800">SUM(AW342,AV343)</f>
        <v>202.8</v>
      </c>
      <c r="AX343" s="73">
        <f t="shared" ref="AX343" si="1801">AX342</f>
        <v>101.2</v>
      </c>
      <c r="AY343" s="73">
        <f t="shared" ref="AY343" si="1802">SUM(AY342,AX343)</f>
        <v>202.6</v>
      </c>
      <c r="AZ343" s="73">
        <f t="shared" ref="AZ343" si="1803">AZ342</f>
        <v>101.39999999999999</v>
      </c>
      <c r="BA343" s="73">
        <f t="shared" ref="BA343" si="1804">SUM(BA342,AZ343)</f>
        <v>202.7</v>
      </c>
      <c r="BB343" s="63">
        <f t="shared" ref="BB343" si="1805">BB342</f>
        <v>100.99999999999999</v>
      </c>
      <c r="BP343" s="166"/>
      <c r="BQ343" s="82" t="s">
        <v>75</v>
      </c>
      <c r="BR343" s="72">
        <f>BR342</f>
        <v>99.100000000000009</v>
      </c>
      <c r="BS343" s="73">
        <f>SUM(BS342,BR343)</f>
        <v>147.20000000000002</v>
      </c>
      <c r="BT343" s="73">
        <f t="shared" ref="BT343" si="1806">BT342</f>
        <v>48.7</v>
      </c>
      <c r="BU343" s="73">
        <f t="shared" ref="BU343" si="1807">SUM(BU342,BT343)</f>
        <v>97.4</v>
      </c>
      <c r="BV343" s="73">
        <f t="shared" ref="BV343" si="1808">BV342</f>
        <v>100.9</v>
      </c>
      <c r="BW343" s="73">
        <f t="shared" ref="BW343" si="1809">SUM(BW342,BV343)</f>
        <v>149.80000000000001</v>
      </c>
      <c r="BX343" s="73">
        <f t="shared" ref="BX343" si="1810">BX342</f>
        <v>100.60000000000001</v>
      </c>
      <c r="BY343" s="73">
        <f t="shared" ref="BY343" si="1811">SUM(BY342,BX343)</f>
        <v>201.20000000000002</v>
      </c>
      <c r="BZ343" s="73">
        <f t="shared" ref="BZ343" si="1812">BZ342</f>
        <v>100.5</v>
      </c>
      <c r="CA343" s="73">
        <f t="shared" ref="CA343" si="1813">SUM(CA342,BZ343)</f>
        <v>201</v>
      </c>
      <c r="CB343" s="73">
        <f t="shared" ref="CB343" si="1814">CB342</f>
        <v>100.4</v>
      </c>
      <c r="CC343" s="73">
        <f t="shared" ref="CC343" si="1815">SUM(CC342,CB343)</f>
        <v>200.7</v>
      </c>
      <c r="CD343" s="73">
        <f t="shared" ref="CD343" si="1816">CD342</f>
        <v>100.2</v>
      </c>
      <c r="CE343" s="73">
        <f t="shared" ref="CE343" si="1817">SUM(CE342,CD343)</f>
        <v>200.10000000000002</v>
      </c>
      <c r="CF343" s="73">
        <f t="shared" ref="CF343" si="1818">CF342</f>
        <v>99.9</v>
      </c>
      <c r="CG343" s="73">
        <f t="shared" ref="CG343" si="1819">SUM(CG342,CF343)</f>
        <v>199.9</v>
      </c>
      <c r="CH343" s="63">
        <f t="shared" ref="CH343" si="1820">CH342</f>
        <v>100.3</v>
      </c>
      <c r="CI343" s="94" t="str">
        <f>$AJ315</f>
        <v>Nick Team 2</v>
      </c>
      <c r="CJ343" s="72">
        <f>AL338</f>
        <v>66</v>
      </c>
      <c r="CK343" s="73">
        <f t="shared" ref="CK343" si="1821">AM338</f>
        <v>176</v>
      </c>
      <c r="CL343" s="73">
        <f t="shared" ref="CL343" si="1822">AN338</f>
        <v>320</v>
      </c>
      <c r="CM343" s="73">
        <f t="shared" ref="CM343" si="1823">AO338</f>
        <v>478</v>
      </c>
      <c r="CN343" s="73">
        <f t="shared" ref="CN343" si="1824">AP338</f>
        <v>635</v>
      </c>
      <c r="CO343" s="73">
        <f t="shared" ref="CO343" si="1825">AQ338</f>
        <v>814</v>
      </c>
      <c r="CP343" s="73">
        <f t="shared" ref="CP343" si="1826">AR338</f>
        <v>972</v>
      </c>
      <c r="CQ343" s="73">
        <f t="shared" ref="CQ343" si="1827">AS338</f>
        <v>1150</v>
      </c>
      <c r="CR343" s="73">
        <f t="shared" ref="CR343" si="1828">AT338</f>
        <v>1244</v>
      </c>
      <c r="CS343" s="73">
        <f t="shared" ref="CS343" si="1829">AU338</f>
        <v>1344</v>
      </c>
      <c r="CT343" s="73">
        <f t="shared" ref="CT343" si="1830">AV338</f>
        <v>1555</v>
      </c>
      <c r="CU343" s="73">
        <f t="shared" ref="CU343" si="1831">AW338</f>
        <v>1660</v>
      </c>
      <c r="CV343" s="73">
        <f t="shared" ref="CV343" si="1832">AX338</f>
        <v>1818</v>
      </c>
      <c r="CW343" s="73">
        <f t="shared" ref="CW343" si="1833">AY338</f>
        <v>1967</v>
      </c>
      <c r="CX343" s="73">
        <f t="shared" ref="CX343" si="1834">AZ338</f>
        <v>2055</v>
      </c>
      <c r="CY343" s="73">
        <f t="shared" ref="CY343" si="1835">BA338</f>
        <v>2236</v>
      </c>
      <c r="CZ343" s="63">
        <f t="shared" ref="CZ343" si="1836">BB338</f>
        <v>2336</v>
      </c>
    </row>
    <row r="344" spans="4:111" ht="15.75" x14ac:dyDescent="0.5">
      <c r="D344" s="166"/>
      <c r="E344" s="74" t="s">
        <v>76</v>
      </c>
      <c r="F344" s="66">
        <f>SUM(F342/6)</f>
        <v>16.583333333333332</v>
      </c>
      <c r="G344" s="67">
        <f t="shared" ref="G344:V344" si="1837">SUM(G342/6)</f>
        <v>8.0166666666666675</v>
      </c>
      <c r="H344" s="67">
        <f t="shared" si="1837"/>
        <v>8.1166666666666671</v>
      </c>
      <c r="I344" s="67">
        <f t="shared" si="1837"/>
        <v>8.1166666666666654</v>
      </c>
      <c r="J344" s="67">
        <f t="shared" si="1837"/>
        <v>16.75</v>
      </c>
      <c r="K344" s="67">
        <f t="shared" si="1837"/>
        <v>8.15</v>
      </c>
      <c r="L344" s="67">
        <f t="shared" si="1837"/>
        <v>16.766666666666669</v>
      </c>
      <c r="M344" s="67">
        <f t="shared" si="1837"/>
        <v>16.766666666666669</v>
      </c>
      <c r="N344" s="67">
        <f t="shared" si="1837"/>
        <v>16.783333333333335</v>
      </c>
      <c r="O344" s="67">
        <f t="shared" si="1837"/>
        <v>16.783333333333335</v>
      </c>
      <c r="P344" s="67">
        <f t="shared" si="1837"/>
        <v>16.766666666666669</v>
      </c>
      <c r="Q344" s="67">
        <f t="shared" si="1837"/>
        <v>16.75</v>
      </c>
      <c r="R344" s="67">
        <f t="shared" si="1837"/>
        <v>16.733333333333334</v>
      </c>
      <c r="S344" s="67">
        <f t="shared" si="1837"/>
        <v>16.683333333333334</v>
      </c>
      <c r="T344" s="67">
        <f t="shared" si="1837"/>
        <v>16.7</v>
      </c>
      <c r="U344" s="67">
        <f t="shared" si="1837"/>
        <v>16.716666666666665</v>
      </c>
      <c r="V344" s="68">
        <f t="shared" si="1837"/>
        <v>12.716666666666667</v>
      </c>
      <c r="AJ344" s="166"/>
      <c r="AK344" s="74" t="s">
        <v>76</v>
      </c>
      <c r="AL344" s="66">
        <f>SUM(AL342/6)</f>
        <v>16.666666666666668</v>
      </c>
      <c r="AM344" s="67">
        <f t="shared" ref="AM344:BB344" si="1838">SUM(AM342/6)</f>
        <v>7.5333333333333341</v>
      </c>
      <c r="AN344" s="67">
        <f t="shared" si="1838"/>
        <v>7.4833333333333334</v>
      </c>
      <c r="AO344" s="67">
        <f t="shared" si="1838"/>
        <v>7.5</v>
      </c>
      <c r="AP344" s="67">
        <f t="shared" si="1838"/>
        <v>16.7</v>
      </c>
      <c r="AQ344" s="67">
        <f t="shared" si="1838"/>
        <v>9.25</v>
      </c>
      <c r="AR344" s="67">
        <f t="shared" si="1838"/>
        <v>16.799999999999997</v>
      </c>
      <c r="AS344" s="67">
        <f t="shared" si="1838"/>
        <v>16.799999999999997</v>
      </c>
      <c r="AT344" s="67">
        <f t="shared" si="1838"/>
        <v>16.849999999999998</v>
      </c>
      <c r="AU344" s="67">
        <f t="shared" si="1838"/>
        <v>16.849999999999998</v>
      </c>
      <c r="AV344" s="67">
        <f t="shared" si="1838"/>
        <v>16.900000000000002</v>
      </c>
      <c r="AW344" s="67">
        <f t="shared" si="1838"/>
        <v>16.900000000000002</v>
      </c>
      <c r="AX344" s="67">
        <f t="shared" si="1838"/>
        <v>16.866666666666667</v>
      </c>
      <c r="AY344" s="67">
        <f t="shared" si="1838"/>
        <v>16.899999999999999</v>
      </c>
      <c r="AZ344" s="67">
        <f t="shared" si="1838"/>
        <v>16.899999999999999</v>
      </c>
      <c r="BA344" s="67">
        <f t="shared" si="1838"/>
        <v>16.883333333333329</v>
      </c>
      <c r="BB344" s="68">
        <f t="shared" si="1838"/>
        <v>16.833333333333332</v>
      </c>
      <c r="BP344" s="166"/>
      <c r="BQ344" s="74" t="s">
        <v>76</v>
      </c>
      <c r="BR344" s="66">
        <f>SUM(BR342/6)</f>
        <v>16.516666666666669</v>
      </c>
      <c r="BS344" s="67">
        <f t="shared" ref="BS344:CH344" si="1839">SUM(BS342/6)</f>
        <v>8.0166666666666675</v>
      </c>
      <c r="BT344" s="67">
        <f t="shared" si="1839"/>
        <v>8.1166666666666671</v>
      </c>
      <c r="BU344" s="67">
        <f t="shared" si="1839"/>
        <v>8.1166666666666654</v>
      </c>
      <c r="BV344" s="67">
        <f t="shared" si="1839"/>
        <v>16.816666666666666</v>
      </c>
      <c r="BW344" s="67">
        <f t="shared" si="1839"/>
        <v>8.15</v>
      </c>
      <c r="BX344" s="67">
        <f t="shared" si="1839"/>
        <v>16.766666666666669</v>
      </c>
      <c r="BY344" s="67">
        <f t="shared" si="1839"/>
        <v>16.766666666666669</v>
      </c>
      <c r="BZ344" s="67">
        <f t="shared" si="1839"/>
        <v>16.75</v>
      </c>
      <c r="CA344" s="67">
        <f t="shared" si="1839"/>
        <v>16.75</v>
      </c>
      <c r="CB344" s="67">
        <f t="shared" si="1839"/>
        <v>16.733333333333334</v>
      </c>
      <c r="CC344" s="67">
        <f t="shared" si="1839"/>
        <v>16.716666666666665</v>
      </c>
      <c r="CD344" s="67">
        <f t="shared" si="1839"/>
        <v>16.7</v>
      </c>
      <c r="CE344" s="67">
        <f t="shared" si="1839"/>
        <v>16.650000000000002</v>
      </c>
      <c r="CF344" s="67">
        <f t="shared" si="1839"/>
        <v>16.650000000000002</v>
      </c>
      <c r="CG344" s="67">
        <f t="shared" si="1839"/>
        <v>16.666666666666668</v>
      </c>
      <c r="CH344" s="68">
        <f t="shared" si="1839"/>
        <v>16.716666666666665</v>
      </c>
      <c r="CI344" s="92" t="s">
        <v>57</v>
      </c>
      <c r="CJ344" s="107" t="s">
        <v>80</v>
      </c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8"/>
    </row>
    <row r="345" spans="4:111" ht="16.149999999999999" thickBot="1" x14ac:dyDescent="0.55000000000000004">
      <c r="D345" s="166"/>
      <c r="E345" s="81" t="s">
        <v>77</v>
      </c>
      <c r="F345" s="70">
        <f>SUM(F343/1)</f>
        <v>99.5</v>
      </c>
      <c r="G345" s="26">
        <f>SUM(G343/2)</f>
        <v>73.8</v>
      </c>
      <c r="H345" s="26">
        <f>SUM(H343/3)</f>
        <v>16.233333333333334</v>
      </c>
      <c r="I345" s="26">
        <f>SUM(I343/4)</f>
        <v>24.35</v>
      </c>
      <c r="J345" s="26">
        <f>SUM(J343/5)</f>
        <v>20.100000000000001</v>
      </c>
      <c r="K345" s="26">
        <f>SUM(K343/6)</f>
        <v>24.900000000000002</v>
      </c>
      <c r="L345" s="26">
        <f>SUM(L343/7)</f>
        <v>14.371428571428572</v>
      </c>
      <c r="M345" s="26">
        <f>SUM(M343/8)</f>
        <v>25.150000000000002</v>
      </c>
      <c r="N345" s="26">
        <f>SUM(N343/9)</f>
        <v>11.18888888888889</v>
      </c>
      <c r="O345" s="26">
        <f>SUM(O343/10)</f>
        <v>20.14</v>
      </c>
      <c r="P345" s="26">
        <f>SUM(P343/11)</f>
        <v>9.1454545454545464</v>
      </c>
      <c r="Q345" s="26">
        <f>SUM(Q343/12)</f>
        <v>16.758333333333336</v>
      </c>
      <c r="R345" s="26">
        <f>SUM(R343/13)</f>
        <v>7.7230769230769232</v>
      </c>
      <c r="S345" s="26">
        <f>SUM(S343/14)</f>
        <v>14.321428571428571</v>
      </c>
      <c r="T345" s="26">
        <f>SUM(T343/15)</f>
        <v>6.6800000000000006</v>
      </c>
      <c r="U345" s="26">
        <f>SUM(U343/16)</f>
        <v>12.53125</v>
      </c>
      <c r="V345" s="29">
        <f>SUM(V343/17)</f>
        <v>4.4882352941176471</v>
      </c>
      <c r="AJ345" s="166"/>
      <c r="AK345" s="81" t="s">
        <v>77</v>
      </c>
      <c r="AL345" s="70">
        <f>SUM(AL343/1)</f>
        <v>100</v>
      </c>
      <c r="AM345" s="26">
        <f>SUM(AM343/2)</f>
        <v>72.599999999999994</v>
      </c>
      <c r="AN345" s="26">
        <f>SUM(AN343/3)</f>
        <v>14.966666666666667</v>
      </c>
      <c r="AO345" s="26">
        <f>SUM(AO343/4)</f>
        <v>22.475000000000001</v>
      </c>
      <c r="AP345" s="26">
        <f>SUM(AP343/5)</f>
        <v>20.04</v>
      </c>
      <c r="AQ345" s="26">
        <f>SUM(AQ343/6)</f>
        <v>25.95</v>
      </c>
      <c r="AR345" s="26">
        <f>SUM(AR343/7)</f>
        <v>14.399999999999997</v>
      </c>
      <c r="AS345" s="26">
        <f>SUM(AS343/8)</f>
        <v>25.199999999999996</v>
      </c>
      <c r="AT345" s="26">
        <f>SUM(AT343/9)</f>
        <v>11.233333333333333</v>
      </c>
      <c r="AU345" s="26">
        <f>SUM(AU343/10)</f>
        <v>20.22</v>
      </c>
      <c r="AV345" s="26">
        <f>SUM(AV343/11)</f>
        <v>9.2181818181818187</v>
      </c>
      <c r="AW345" s="26">
        <f>SUM(AW343/12)</f>
        <v>16.900000000000002</v>
      </c>
      <c r="AX345" s="26">
        <f>SUM(AX343/13)</f>
        <v>7.7846153846153845</v>
      </c>
      <c r="AY345" s="26">
        <f>SUM(AY343/14)</f>
        <v>14.471428571428572</v>
      </c>
      <c r="AZ345" s="26">
        <f>SUM(AZ343/15)</f>
        <v>6.76</v>
      </c>
      <c r="BA345" s="26">
        <f>SUM(BA343/16)</f>
        <v>12.668749999999999</v>
      </c>
      <c r="BB345" s="29">
        <f>SUM(BB343/17)</f>
        <v>5.9411764705882346</v>
      </c>
      <c r="BP345" s="166"/>
      <c r="BQ345" s="81" t="s">
        <v>77</v>
      </c>
      <c r="BR345" s="70">
        <f>SUM(BR343/1)</f>
        <v>99.100000000000009</v>
      </c>
      <c r="BS345" s="26">
        <f>SUM(BS343/2)</f>
        <v>73.600000000000009</v>
      </c>
      <c r="BT345" s="26">
        <f>SUM(BT343/3)</f>
        <v>16.233333333333334</v>
      </c>
      <c r="BU345" s="26">
        <f>SUM(BU343/4)</f>
        <v>24.35</v>
      </c>
      <c r="BV345" s="26">
        <f>SUM(BV343/5)</f>
        <v>20.18</v>
      </c>
      <c r="BW345" s="26">
        <f>SUM(BW343/6)</f>
        <v>24.966666666666669</v>
      </c>
      <c r="BX345" s="26">
        <f>SUM(BX343/7)</f>
        <v>14.371428571428572</v>
      </c>
      <c r="BY345" s="26">
        <f>SUM(BY343/8)</f>
        <v>25.150000000000002</v>
      </c>
      <c r="BZ345" s="26">
        <f>SUM(BZ343/9)</f>
        <v>11.166666666666666</v>
      </c>
      <c r="CA345" s="26">
        <f>SUM(CA343/10)</f>
        <v>20.100000000000001</v>
      </c>
      <c r="CB345" s="26">
        <f>SUM(CB343/11)</f>
        <v>9.127272727272727</v>
      </c>
      <c r="CC345" s="26">
        <f>SUM(CC343/12)</f>
        <v>16.724999999999998</v>
      </c>
      <c r="CD345" s="26">
        <f>SUM(CD343/13)</f>
        <v>7.7076923076923078</v>
      </c>
      <c r="CE345" s="26">
        <f>SUM(CE343/14)</f>
        <v>14.292857142857144</v>
      </c>
      <c r="CF345" s="26">
        <f>SUM(CF343/15)</f>
        <v>6.66</v>
      </c>
      <c r="CG345" s="26">
        <f>SUM(CG343/16)</f>
        <v>12.49375</v>
      </c>
      <c r="CH345" s="29">
        <f>SUM(CH343/17)</f>
        <v>5.8999999999999995</v>
      </c>
      <c r="CI345" s="94" t="str">
        <f>$BP315</f>
        <v>Nick Team 3</v>
      </c>
      <c r="CJ345" s="72">
        <f>BR338</f>
        <v>157</v>
      </c>
      <c r="CK345" s="73">
        <f t="shared" ref="CK345" si="1840">BS338</f>
        <v>285</v>
      </c>
      <c r="CL345" s="73">
        <f t="shared" ref="CL345" si="1841">BT338</f>
        <v>377</v>
      </c>
      <c r="CM345" s="73">
        <f t="shared" ref="CM345" si="1842">BU338</f>
        <v>478</v>
      </c>
      <c r="CN345" s="73">
        <f t="shared" ref="CN345" si="1843">BV338</f>
        <v>595</v>
      </c>
      <c r="CO345" s="73">
        <f t="shared" ref="CO345" si="1844">BW338</f>
        <v>736</v>
      </c>
      <c r="CP345" s="73">
        <f t="shared" ref="CP345" si="1845">BX338</f>
        <v>840</v>
      </c>
      <c r="CQ345" s="73">
        <f t="shared" ref="CQ345" si="1846">BY338</f>
        <v>995</v>
      </c>
      <c r="CR345" s="73">
        <f t="shared" ref="CR345" si="1847">BZ338</f>
        <v>1114</v>
      </c>
      <c r="CS345" s="73">
        <f t="shared" ref="CS345" si="1848">CA338</f>
        <v>1193</v>
      </c>
      <c r="CT345" s="73">
        <f t="shared" ref="CT345" si="1849">CB338</f>
        <v>1316</v>
      </c>
      <c r="CU345" s="73">
        <f t="shared" ref="CU345" si="1850">CC338</f>
        <v>1416</v>
      </c>
      <c r="CV345" s="73">
        <f t="shared" ref="CV345" si="1851">CD338</f>
        <v>1524</v>
      </c>
      <c r="CW345" s="73">
        <f t="shared" ref="CW345" si="1852">CE338</f>
        <v>1734</v>
      </c>
      <c r="CX345" s="73">
        <f t="shared" ref="CX345" si="1853">CF338</f>
        <v>1949</v>
      </c>
      <c r="CY345" s="73">
        <f t="shared" ref="CY345" si="1854">CG338</f>
        <v>2104</v>
      </c>
      <c r="CZ345" s="63">
        <f t="shared" ref="CZ345" si="1855">CH338</f>
        <v>2258</v>
      </c>
    </row>
    <row r="346" spans="4:111" ht="16.149999999999999" thickBot="1" x14ac:dyDescent="0.55000000000000004">
      <c r="D346" s="167"/>
      <c r="E346" s="82" t="s">
        <v>78</v>
      </c>
      <c r="F346" s="72">
        <f>SUM(F315,F318,F321,F324,F327)/5</f>
        <v>14.98</v>
      </c>
      <c r="G346" s="73">
        <f t="shared" ref="G346:V346" si="1856">SUM(G315,G318,G321,G324,G327)/5</f>
        <v>9.620000000000001</v>
      </c>
      <c r="H346" s="73">
        <f t="shared" si="1856"/>
        <v>9.74</v>
      </c>
      <c r="I346" s="73">
        <f t="shared" si="1856"/>
        <v>9.7399999999999984</v>
      </c>
      <c r="J346" s="73">
        <f t="shared" si="1856"/>
        <v>15.26</v>
      </c>
      <c r="K346" s="73">
        <f t="shared" si="1856"/>
        <v>9.7799999999999994</v>
      </c>
      <c r="L346" s="73">
        <f t="shared" si="1856"/>
        <v>15.280000000000001</v>
      </c>
      <c r="M346" s="73">
        <f t="shared" si="1856"/>
        <v>15.280000000000001</v>
      </c>
      <c r="N346" s="73">
        <f t="shared" si="1856"/>
        <v>15.3</v>
      </c>
      <c r="O346" s="73">
        <f t="shared" si="1856"/>
        <v>15.3</v>
      </c>
      <c r="P346" s="73">
        <f t="shared" si="1856"/>
        <v>15.280000000000001</v>
      </c>
      <c r="Q346" s="73">
        <f t="shared" si="1856"/>
        <v>15.26</v>
      </c>
      <c r="R346" s="73">
        <f t="shared" si="1856"/>
        <v>15.24</v>
      </c>
      <c r="S346" s="73">
        <f t="shared" si="1856"/>
        <v>15.180000000000001</v>
      </c>
      <c r="T346" s="73">
        <f t="shared" si="1856"/>
        <v>15.180000000000001</v>
      </c>
      <c r="U346" s="73">
        <f t="shared" si="1856"/>
        <v>15.2</v>
      </c>
      <c r="V346" s="63">
        <f t="shared" si="1856"/>
        <v>15.26</v>
      </c>
      <c r="AJ346" s="167"/>
      <c r="AK346" s="82" t="s">
        <v>78</v>
      </c>
      <c r="AL346" s="72">
        <f>SUM(AL315,AL318,AL321,AL324,AL327)/5</f>
        <v>17.48</v>
      </c>
      <c r="AM346" s="73">
        <f t="shared" ref="AM346:BB346" si="1857">SUM(AM315,AM318,AM321,AM324,AM327)/5</f>
        <v>9.0400000000000009</v>
      </c>
      <c r="AN346" s="73">
        <f t="shared" si="1857"/>
        <v>8.98</v>
      </c>
      <c r="AO346" s="73">
        <f t="shared" si="1857"/>
        <v>9</v>
      </c>
      <c r="AP346" s="73">
        <f t="shared" si="1857"/>
        <v>17.86</v>
      </c>
      <c r="AQ346" s="73">
        <f t="shared" si="1857"/>
        <v>11.1</v>
      </c>
      <c r="AR346" s="73">
        <f t="shared" si="1857"/>
        <v>17.939999999999998</v>
      </c>
      <c r="AS346" s="73">
        <f t="shared" si="1857"/>
        <v>17.939999999999998</v>
      </c>
      <c r="AT346" s="73">
        <f t="shared" si="1857"/>
        <v>18.02</v>
      </c>
      <c r="AU346" s="73">
        <f t="shared" si="1857"/>
        <v>18.02</v>
      </c>
      <c r="AV346" s="73">
        <f t="shared" si="1857"/>
        <v>18.080000000000002</v>
      </c>
      <c r="AW346" s="73">
        <f t="shared" si="1857"/>
        <v>18.080000000000002</v>
      </c>
      <c r="AX346" s="73">
        <f t="shared" si="1857"/>
        <v>18.059999999999999</v>
      </c>
      <c r="AY346" s="73">
        <f t="shared" si="1857"/>
        <v>18.119999999999997</v>
      </c>
      <c r="AZ346" s="73">
        <f t="shared" si="1857"/>
        <v>18.119999999999997</v>
      </c>
      <c r="BA346" s="73">
        <f t="shared" si="1857"/>
        <v>18.099999999999998</v>
      </c>
      <c r="BB346" s="63">
        <f t="shared" si="1857"/>
        <v>18.04</v>
      </c>
      <c r="BP346" s="167"/>
      <c r="BQ346" s="82" t="s">
        <v>78</v>
      </c>
      <c r="BR346" s="72">
        <f>SUM(BR315,BR318,BR321,BR324,BR327)/5</f>
        <v>16.84</v>
      </c>
      <c r="BS346" s="73">
        <f t="shared" ref="BS346:CH346" si="1858">SUM(BS315,BS318,BS321,BS324,BS327)/5</f>
        <v>9.620000000000001</v>
      </c>
      <c r="BT346" s="73">
        <f t="shared" si="1858"/>
        <v>9.74</v>
      </c>
      <c r="BU346" s="73">
        <f t="shared" si="1858"/>
        <v>9.7399999999999984</v>
      </c>
      <c r="BV346" s="73">
        <f t="shared" si="1858"/>
        <v>17</v>
      </c>
      <c r="BW346" s="73">
        <f t="shared" si="1858"/>
        <v>9.7799999999999994</v>
      </c>
      <c r="BX346" s="73">
        <f t="shared" si="1858"/>
        <v>16.98</v>
      </c>
      <c r="BY346" s="73">
        <f t="shared" si="1858"/>
        <v>16.98</v>
      </c>
      <c r="BZ346" s="73">
        <f t="shared" si="1858"/>
        <v>16.96</v>
      </c>
      <c r="CA346" s="73">
        <f t="shared" si="1858"/>
        <v>16.96</v>
      </c>
      <c r="CB346" s="73">
        <f t="shared" si="1858"/>
        <v>16.940000000000001</v>
      </c>
      <c r="CC346" s="73">
        <f t="shared" si="1858"/>
        <v>16.919999999999998</v>
      </c>
      <c r="CD346" s="73">
        <f t="shared" si="1858"/>
        <v>16.899999999999999</v>
      </c>
      <c r="CE346" s="73">
        <f t="shared" si="1858"/>
        <v>16.84</v>
      </c>
      <c r="CF346" s="73">
        <f t="shared" si="1858"/>
        <v>16.84</v>
      </c>
      <c r="CG346" s="73">
        <f t="shared" si="1858"/>
        <v>16.86</v>
      </c>
      <c r="CH346" s="63">
        <f t="shared" si="1858"/>
        <v>16.919999999999998</v>
      </c>
    </row>
    <row r="347" spans="4:111" ht="14.65" thickBot="1" x14ac:dyDescent="0.5"/>
    <row r="348" spans="4:111" ht="16.149999999999999" thickBot="1" x14ac:dyDescent="0.55000000000000004">
      <c r="D348" s="103" t="s">
        <v>53</v>
      </c>
      <c r="E348" s="86" t="s">
        <v>54</v>
      </c>
      <c r="F348" s="86" t="str">
        <f>$D$2</f>
        <v>Austria</v>
      </c>
      <c r="G348" s="87" t="str">
        <f>$D$3</f>
        <v>Styria</v>
      </c>
      <c r="H348" s="87" t="str">
        <f>$D$4</f>
        <v>Hungary</v>
      </c>
      <c r="I348" s="87" t="str">
        <f>$D$5</f>
        <v>Great Britain</v>
      </c>
      <c r="J348" s="87" t="str">
        <f>$D$6</f>
        <v>70th Anniversary</v>
      </c>
      <c r="K348" s="87" t="str">
        <f>$D$7</f>
        <v>Spain</v>
      </c>
      <c r="L348" s="87" t="str">
        <f>$D$8</f>
        <v>Belgium</v>
      </c>
      <c r="M348" s="87" t="str">
        <f>$D$9</f>
        <v>Monza</v>
      </c>
      <c r="N348" s="87" t="str">
        <f>$D$10</f>
        <v>Tuscany</v>
      </c>
      <c r="O348" s="87" t="str">
        <f>$D$11</f>
        <v>Russia</v>
      </c>
      <c r="P348" s="87" t="str">
        <f>$D$12</f>
        <v>Eifel</v>
      </c>
      <c r="Q348" s="87" t="str">
        <f>$D$13</f>
        <v>Portugal</v>
      </c>
      <c r="R348" s="87" t="str">
        <f>$D$14</f>
        <v>Romagna</v>
      </c>
      <c r="S348" s="87" t="str">
        <f>$D$15</f>
        <v>Turkey</v>
      </c>
      <c r="T348" s="87" t="str">
        <f>$D$16</f>
        <v>Bahrain</v>
      </c>
      <c r="U348" s="87" t="str">
        <f>$D$17</f>
        <v>Sakhir</v>
      </c>
      <c r="V348" s="88" t="str">
        <f>$D$18</f>
        <v>Abu Dhabi</v>
      </c>
      <c r="W348" s="181" t="s">
        <v>81</v>
      </c>
      <c r="X348" s="182"/>
      <c r="Y348" s="182"/>
      <c r="Z348" s="183"/>
      <c r="AA348" s="1" t="s">
        <v>65</v>
      </c>
      <c r="AB348" s="1" t="s">
        <v>66</v>
      </c>
      <c r="AC348" s="181" t="s">
        <v>83</v>
      </c>
      <c r="AD348" s="182"/>
      <c r="AE348" s="182"/>
      <c r="AF348" s="184"/>
      <c r="AG348" s="1" t="s">
        <v>65</v>
      </c>
      <c r="AH348" s="1" t="s">
        <v>66</v>
      </c>
      <c r="AJ348" s="103" t="s">
        <v>53</v>
      </c>
      <c r="AK348" s="86" t="s">
        <v>54</v>
      </c>
      <c r="AL348" s="86" t="str">
        <f>$D$2</f>
        <v>Austria</v>
      </c>
      <c r="AM348" s="87" t="str">
        <f>$D$3</f>
        <v>Styria</v>
      </c>
      <c r="AN348" s="87" t="str">
        <f>$D$4</f>
        <v>Hungary</v>
      </c>
      <c r="AO348" s="87" t="str">
        <f>$D$5</f>
        <v>Great Britain</v>
      </c>
      <c r="AP348" s="87" t="str">
        <f>$D$6</f>
        <v>70th Anniversary</v>
      </c>
      <c r="AQ348" s="87" t="str">
        <f>$D$7</f>
        <v>Spain</v>
      </c>
      <c r="AR348" s="87" t="str">
        <f>$D$8</f>
        <v>Belgium</v>
      </c>
      <c r="AS348" s="87" t="str">
        <f>$D$9</f>
        <v>Monza</v>
      </c>
      <c r="AT348" s="87" t="str">
        <f>$D$10</f>
        <v>Tuscany</v>
      </c>
      <c r="AU348" s="87" t="str">
        <f>$D$11</f>
        <v>Russia</v>
      </c>
      <c r="AV348" s="87" t="str">
        <f>$D$12</f>
        <v>Eifel</v>
      </c>
      <c r="AW348" s="87" t="str">
        <f>$D$13</f>
        <v>Portugal</v>
      </c>
      <c r="AX348" s="87" t="str">
        <f>$D$14</f>
        <v>Romagna</v>
      </c>
      <c r="AY348" s="87" t="str">
        <f>$D$15</f>
        <v>Turkey</v>
      </c>
      <c r="AZ348" s="87" t="str">
        <f>$D$16</f>
        <v>Bahrain</v>
      </c>
      <c r="BA348" s="87" t="str">
        <f>$D$17</f>
        <v>Sakhir</v>
      </c>
      <c r="BB348" s="88" t="str">
        <f>$D$18</f>
        <v>Abu Dhabi</v>
      </c>
      <c r="BC348" s="181" t="s">
        <v>81</v>
      </c>
      <c r="BD348" s="182"/>
      <c r="BE348" s="182"/>
      <c r="BF348" s="183"/>
      <c r="BG348" s="1" t="s">
        <v>65</v>
      </c>
      <c r="BH348" s="1" t="s">
        <v>66</v>
      </c>
      <c r="BI348" s="181" t="s">
        <v>83</v>
      </c>
      <c r="BJ348" s="182"/>
      <c r="BK348" s="182"/>
      <c r="BL348" s="184"/>
      <c r="BM348" s="1" t="s">
        <v>65</v>
      </c>
      <c r="BN348" s="1" t="s">
        <v>66</v>
      </c>
      <c r="BP348" s="103" t="s">
        <v>53</v>
      </c>
      <c r="BQ348" s="86" t="s">
        <v>54</v>
      </c>
      <c r="BR348" s="86" t="str">
        <f>$D$2</f>
        <v>Austria</v>
      </c>
      <c r="BS348" s="87" t="str">
        <f>$D$3</f>
        <v>Styria</v>
      </c>
      <c r="BT348" s="87" t="str">
        <f>$D$4</f>
        <v>Hungary</v>
      </c>
      <c r="BU348" s="87" t="str">
        <f>$D$5</f>
        <v>Great Britain</v>
      </c>
      <c r="BV348" s="87" t="str">
        <f>$D$6</f>
        <v>70th Anniversary</v>
      </c>
      <c r="BW348" s="87" t="str">
        <f>$D$7</f>
        <v>Spain</v>
      </c>
      <c r="BX348" s="87" t="str">
        <f>$D$8</f>
        <v>Belgium</v>
      </c>
      <c r="BY348" s="87" t="str">
        <f>$D$9</f>
        <v>Monza</v>
      </c>
      <c r="BZ348" s="87" t="str">
        <f>$D$10</f>
        <v>Tuscany</v>
      </c>
      <c r="CA348" s="87" t="str">
        <f>$D$11</f>
        <v>Russia</v>
      </c>
      <c r="CB348" s="87" t="str">
        <f>$D$12</f>
        <v>Eifel</v>
      </c>
      <c r="CC348" s="87" t="str">
        <f>$D$13</f>
        <v>Portugal</v>
      </c>
      <c r="CD348" s="87" t="str">
        <f>$D$14</f>
        <v>Romagna</v>
      </c>
      <c r="CE348" s="87" t="str">
        <f>$D$15</f>
        <v>Turkey</v>
      </c>
      <c r="CF348" s="87" t="str">
        <f>$D$16</f>
        <v>Bahrain</v>
      </c>
      <c r="CG348" s="87" t="str">
        <f>$D$17</f>
        <v>Sakhir</v>
      </c>
      <c r="CH348" s="88" t="str">
        <f>$D$18</f>
        <v>Abu Dhabi</v>
      </c>
      <c r="CI348" s="181" t="s">
        <v>81</v>
      </c>
      <c r="CJ348" s="182"/>
      <c r="CK348" s="182"/>
      <c r="CL348" s="183"/>
      <c r="CM348" s="1" t="s">
        <v>65</v>
      </c>
      <c r="CN348" s="1" t="s">
        <v>66</v>
      </c>
      <c r="CO348" s="181" t="s">
        <v>83</v>
      </c>
      <c r="CP348" s="182"/>
      <c r="CQ348" s="182"/>
      <c r="CR348" s="184"/>
      <c r="CS348" s="1" t="s">
        <v>65</v>
      </c>
      <c r="CT348" s="1" t="s">
        <v>66</v>
      </c>
      <c r="CV348" s="181" t="s">
        <v>81</v>
      </c>
      <c r="CW348" s="182"/>
      <c r="CX348" s="182"/>
      <c r="CY348" s="183"/>
      <c r="CZ348" s="1" t="s">
        <v>65</v>
      </c>
      <c r="DA348" s="1" t="s">
        <v>66</v>
      </c>
      <c r="DB348" s="181" t="s">
        <v>83</v>
      </c>
      <c r="DC348" s="182"/>
      <c r="DD348" s="182"/>
      <c r="DE348" s="184"/>
      <c r="DF348" s="1" t="s">
        <v>65</v>
      </c>
      <c r="DG348" s="1" t="s">
        <v>66</v>
      </c>
    </row>
    <row r="349" spans="4:111" ht="16.149999999999999" thickBot="1" x14ac:dyDescent="0.55000000000000004">
      <c r="D349" s="168" t="s">
        <v>118</v>
      </c>
      <c r="E349" s="80" t="s">
        <v>56</v>
      </c>
      <c r="F349" s="66" t="s">
        <v>3</v>
      </c>
      <c r="G349" s="67" t="s">
        <v>3</v>
      </c>
      <c r="H349" s="67" t="s">
        <v>3</v>
      </c>
      <c r="I349" s="67" t="s">
        <v>3</v>
      </c>
      <c r="J349" s="67" t="s">
        <v>3</v>
      </c>
      <c r="K349" s="67" t="s">
        <v>3</v>
      </c>
      <c r="L349" s="67" t="s">
        <v>3</v>
      </c>
      <c r="M349" s="67" t="s">
        <v>3</v>
      </c>
      <c r="N349" s="67" t="s">
        <v>3</v>
      </c>
      <c r="O349" s="67" t="s">
        <v>3</v>
      </c>
      <c r="P349" s="67" t="s">
        <v>3</v>
      </c>
      <c r="Q349" s="67" t="s">
        <v>3</v>
      </c>
      <c r="R349" s="67" t="s">
        <v>3</v>
      </c>
      <c r="S349" s="67" t="s">
        <v>3</v>
      </c>
      <c r="T349" s="67" t="s">
        <v>3</v>
      </c>
      <c r="U349" s="67" t="s">
        <v>3</v>
      </c>
      <c r="V349" s="68" t="s">
        <v>3</v>
      </c>
      <c r="W349" s="25" t="str">
        <f>$A$2</f>
        <v>Mercedes</v>
      </c>
      <c r="X349" s="66">
        <f>COUNTIF(F349:V366, W349)</f>
        <v>0</v>
      </c>
      <c r="Y349" s="98" t="str">
        <f>$B$2</f>
        <v>Hamilton</v>
      </c>
      <c r="Z349" s="66">
        <f>COUNTIF(F349:V366, Y349)</f>
        <v>17</v>
      </c>
      <c r="AA349" s="66">
        <f>COUNTIF(F367:V368,Y349)</f>
        <v>0</v>
      </c>
      <c r="AB349" s="99">
        <f>COUNTIF(F369:V370,Y349)</f>
        <v>1</v>
      </c>
      <c r="AC349" s="25" t="str">
        <f>$A$2</f>
        <v>Mercedes</v>
      </c>
      <c r="AD349" s="66">
        <f>SUM((X349/X371)*100)</f>
        <v>0</v>
      </c>
      <c r="AE349" s="98" t="str">
        <f>$B$2</f>
        <v>Hamilton</v>
      </c>
      <c r="AF349" s="99">
        <f>SUM((Z349/Z371)*100)</f>
        <v>20</v>
      </c>
      <c r="AG349" s="99">
        <f>SUM((AA349/AA371)*100)</f>
        <v>0</v>
      </c>
      <c r="AH349" s="99">
        <f>SUM((AB349/AB371)*100)</f>
        <v>100</v>
      </c>
      <c r="AJ349" s="168" t="s">
        <v>118</v>
      </c>
      <c r="AK349" s="80" t="s">
        <v>56</v>
      </c>
      <c r="AL349" s="66" t="s">
        <v>13</v>
      </c>
      <c r="AM349" s="67" t="s">
        <v>13</v>
      </c>
      <c r="AN349" s="67" t="s">
        <v>13</v>
      </c>
      <c r="AO349" s="67" t="s">
        <v>13</v>
      </c>
      <c r="AP349" s="67" t="s">
        <v>13</v>
      </c>
      <c r="AQ349" s="67" t="s">
        <v>13</v>
      </c>
      <c r="AR349" s="67" t="s">
        <v>13</v>
      </c>
      <c r="AS349" s="67" t="s">
        <v>13</v>
      </c>
      <c r="AT349" s="67" t="s">
        <v>13</v>
      </c>
      <c r="AU349" s="67" t="s">
        <v>13</v>
      </c>
      <c r="AV349" s="67" t="s">
        <v>13</v>
      </c>
      <c r="AW349" s="67" t="s">
        <v>13</v>
      </c>
      <c r="AX349" s="67" t="s">
        <v>13</v>
      </c>
      <c r="AY349" s="67" t="s">
        <v>13</v>
      </c>
      <c r="AZ349" s="67" t="s">
        <v>13</v>
      </c>
      <c r="BA349" s="67" t="s">
        <v>13</v>
      </c>
      <c r="BB349" s="68" t="s">
        <v>13</v>
      </c>
      <c r="BC349" s="25" t="str">
        <f>$A$2</f>
        <v>Mercedes</v>
      </c>
      <c r="BD349" s="66">
        <f>COUNTIF(AL349:BB366, BC349)</f>
        <v>17</v>
      </c>
      <c r="BE349" s="98" t="str">
        <f>$B$2</f>
        <v>Hamilton</v>
      </c>
      <c r="BF349" s="66">
        <f>COUNTIF(AL349:BB366, BE349)</f>
        <v>0</v>
      </c>
      <c r="BG349" s="66">
        <f>COUNTIF(AL367:BB368,BE349)</f>
        <v>0</v>
      </c>
      <c r="BH349" s="99">
        <f>COUNTIF(AL369:BB370,BE349)</f>
        <v>0</v>
      </c>
      <c r="BI349" s="25" t="str">
        <f>$A$2</f>
        <v>Mercedes</v>
      </c>
      <c r="BJ349" s="66">
        <f>SUM((BD349/BD371)*100)</f>
        <v>100</v>
      </c>
      <c r="BK349" s="98" t="str">
        <f>$B$2</f>
        <v>Hamilton</v>
      </c>
      <c r="BL349" s="99">
        <f>SUM((BF349/BF371)*100)</f>
        <v>0</v>
      </c>
      <c r="BM349" s="99">
        <f>SUM((BG349/BG371)*100)</f>
        <v>0</v>
      </c>
      <c r="BN349" s="99">
        <f>SUM((BH349/BH371)*100)</f>
        <v>0</v>
      </c>
      <c r="BP349" s="168" t="s">
        <v>118</v>
      </c>
      <c r="BQ349" s="80" t="s">
        <v>56</v>
      </c>
      <c r="BR349" s="66" t="s">
        <v>10</v>
      </c>
      <c r="BS349" s="67" t="s">
        <v>10</v>
      </c>
      <c r="BT349" s="67" t="s">
        <v>10</v>
      </c>
      <c r="BU349" s="67" t="s">
        <v>10</v>
      </c>
      <c r="BV349" s="67" t="s">
        <v>10</v>
      </c>
      <c r="BW349" s="67" t="s">
        <v>10</v>
      </c>
      <c r="BX349" s="67" t="s">
        <v>10</v>
      </c>
      <c r="BY349" s="67" t="s">
        <v>10</v>
      </c>
      <c r="BZ349" s="67" t="s">
        <v>10</v>
      </c>
      <c r="CA349" s="67" t="s">
        <v>10</v>
      </c>
      <c r="CB349" s="67" t="s">
        <v>10</v>
      </c>
      <c r="CC349" s="67" t="s">
        <v>10</v>
      </c>
      <c r="CD349" s="67" t="s">
        <v>10</v>
      </c>
      <c r="CE349" s="67" t="s">
        <v>10</v>
      </c>
      <c r="CF349" s="67" t="s">
        <v>10</v>
      </c>
      <c r="CG349" s="67" t="s">
        <v>10</v>
      </c>
      <c r="CH349" s="68" t="s">
        <v>10</v>
      </c>
      <c r="CI349" s="25" t="str">
        <f>$A$2</f>
        <v>Mercedes</v>
      </c>
      <c r="CJ349" s="66">
        <f>COUNTIF(BR349:CH366, CI349)</f>
        <v>0</v>
      </c>
      <c r="CK349" s="98" t="str">
        <f>$B$2</f>
        <v>Hamilton</v>
      </c>
      <c r="CL349" s="66">
        <f>COUNTIF(BR349:CH366, CK349)</f>
        <v>0</v>
      </c>
      <c r="CM349" s="66">
        <f>COUNTIF(BR367:CH368,CK349)</f>
        <v>0</v>
      </c>
      <c r="CN349" s="99">
        <f>COUNTIF(BR369:CH370,CK349)</f>
        <v>0</v>
      </c>
      <c r="CO349" s="25" t="str">
        <f>$A$2</f>
        <v>Mercedes</v>
      </c>
      <c r="CP349" s="66">
        <f>SUM((CJ349/CJ371)*100)</f>
        <v>0</v>
      </c>
      <c r="CQ349" s="98" t="str">
        <f>$B$2</f>
        <v>Hamilton</v>
      </c>
      <c r="CR349" s="99">
        <f>SUM((CL349/CL371)*100)</f>
        <v>0</v>
      </c>
      <c r="CS349" s="99">
        <f>SUM((CM349/CM371)*100)</f>
        <v>0</v>
      </c>
      <c r="CT349" s="99" t="e">
        <f>SUM((CN349/CN371)*100)</f>
        <v>#DIV/0!</v>
      </c>
      <c r="CV349" s="25" t="str">
        <f>$A$2</f>
        <v>Mercedes</v>
      </c>
      <c r="CW349" s="99">
        <f>SUM(X349,BD349,CJ349)</f>
        <v>17</v>
      </c>
      <c r="CX349" s="98" t="str">
        <f>$B$2</f>
        <v>Hamilton</v>
      </c>
      <c r="CY349" s="99">
        <f t="shared" ref="CY349:CY368" si="1859">SUM(Z349,BF349,CL349)</f>
        <v>17</v>
      </c>
      <c r="CZ349" s="99">
        <f t="shared" ref="CZ349:CZ368" si="1860">SUM(AA349,BG349,CM349)</f>
        <v>0</v>
      </c>
      <c r="DA349" s="99">
        <f t="shared" ref="DA349:DA368" si="1861">SUM(AB349,BH349,CN349)</f>
        <v>1</v>
      </c>
      <c r="DB349" s="25" t="str">
        <f>$A$2</f>
        <v>Mercedes</v>
      </c>
      <c r="DC349" s="66">
        <f>SUM((CW349/CW371)*100)</f>
        <v>33.333333333333329</v>
      </c>
      <c r="DD349" s="98" t="str">
        <f>$B$2</f>
        <v>Hamilton</v>
      </c>
      <c r="DE349" s="99">
        <f>SUM((CY349/CY371)*100)</f>
        <v>6.666666666666667</v>
      </c>
      <c r="DF349" s="99">
        <f>SUM((CZ349/CZ371)*100)</f>
        <v>0</v>
      </c>
      <c r="DG349" s="99">
        <f>SUM((DA349/DA371)*100)</f>
        <v>50</v>
      </c>
    </row>
    <row r="350" spans="4:111" ht="16.149999999999999" thickBot="1" x14ac:dyDescent="0.55000000000000004">
      <c r="D350" s="103" t="s">
        <v>57</v>
      </c>
      <c r="E350" s="75" t="s">
        <v>58</v>
      </c>
      <c r="F350" s="70">
        <f>SUM(VLOOKUP($D$2,$D$2:$BL$18,MATCH(F349,$D$1:$BL$1,0),FALSE))</f>
        <v>27</v>
      </c>
      <c r="G350" s="76">
        <f>SUM(VLOOKUP($D$3,$D$2:$BL$18,MATCH(G349,$D$1:$BL$1,0),FALSE))</f>
        <v>44</v>
      </c>
      <c r="H350" s="76">
        <f>SUM(VLOOKUP($D$4,$D$2:$BL$18,MATCH(H349,$D$1:$BL$1,0),FALSE))</f>
        <v>49</v>
      </c>
      <c r="I350" s="76">
        <f>SUM(VLOOKUP($D$5,$D$2:$BL$18,MATCH(I349,$D$1:$BL$1,0),FALSE))</f>
        <v>44</v>
      </c>
      <c r="J350" s="76">
        <f>SUM(VLOOKUP($D$6,$D$2:$BL$18,MATCH(J349,$D$1:$BL$1,0),FALSE))</f>
        <v>54</v>
      </c>
      <c r="K350" s="76">
        <f>SUM(VLOOKUP($D$7,$D$2:$BL$18,MATCH(K349,$D$1:$BL$1,0),FALSE))</f>
        <v>44</v>
      </c>
      <c r="L350" s="76">
        <f>SUM(VLOOKUP($D$8,$D$2:$BL$18,MATCH(L349,$D$1:$BL$1,0),FALSE))</f>
        <v>44</v>
      </c>
      <c r="M350" s="76">
        <f>SUM(VLOOKUP($D$9,$D$2:$BL$18,MATCH(M349,$D$1:$BL$1,0),FALSE))</f>
        <v>17</v>
      </c>
      <c r="N350" s="76">
        <f>SUM(VLOOKUP($D$10,$D$2:$BL$18,MATCH(N349,$D$1:$BL$1,0),FALSE))</f>
        <v>49</v>
      </c>
      <c r="O350" s="76">
        <f>SUM(VLOOKUP($D$11,$D$2:$BL$18,MATCH(O349,$D$1:$BL$1,0),FALSE))</f>
        <v>42</v>
      </c>
      <c r="P350" s="76">
        <f>SUM(VLOOKUP($D$12,$D$2:$BL$18,MATCH(P349,$D$1:$BL$1,0),FALSE))</f>
        <v>43</v>
      </c>
      <c r="Q350" s="76">
        <f>SUM(VLOOKUP($D$13,$D$2:$BL$18,MATCH(Q349,$D$1:$BL$1,0),FALSE))</f>
        <v>49</v>
      </c>
      <c r="R350" s="76">
        <f>SUM(VLOOKUP($D$14,$D$2:$BL$18,MATCH(R349,$D$1:$BL$1,0),FALSE))</f>
        <v>48</v>
      </c>
      <c r="S350" s="76">
        <f>SUM(VLOOKUP($D$15,$D$2:$BL$18,MATCH(S349,$D$1:$BL$1,0),FALSE))</f>
        <v>49</v>
      </c>
      <c r="T350" s="76">
        <f>SUM(VLOOKUP($D$16,$D$2:$BL$18,MATCH(T349,$D$1:$BL$1,0),FALSE))</f>
        <v>59</v>
      </c>
      <c r="U350" s="76">
        <f>SUM(VLOOKUP($D$17,$D$2:$BL$18,MATCH(U349,$D$1:$BL$1,0),FALSE))</f>
        <v>10</v>
      </c>
      <c r="V350" s="29">
        <f>SUM(VLOOKUP($D$18,$D$2:$BL$18,MATCH(V349,$D$1:$BL$1,0),FALSE))</f>
        <v>27</v>
      </c>
      <c r="W350" s="30"/>
      <c r="X350" s="72"/>
      <c r="Y350" s="100" t="str">
        <f>$B$3</f>
        <v>Bottas</v>
      </c>
      <c r="Z350" s="72">
        <f>COUNTIF(F349:V366, Y350)</f>
        <v>0</v>
      </c>
      <c r="AA350" s="72">
        <f>COUNTIF(F367:V368,Y350)</f>
        <v>0</v>
      </c>
      <c r="AB350" s="30">
        <f>COUNTIF(F369:V370,Y350)</f>
        <v>0</v>
      </c>
      <c r="AC350" s="30"/>
      <c r="AD350" s="72"/>
      <c r="AE350" s="100" t="str">
        <f>$B$3</f>
        <v>Bottas</v>
      </c>
      <c r="AF350" s="30">
        <f>SUM((Z350/Z371)*100)</f>
        <v>0</v>
      </c>
      <c r="AG350" s="30">
        <f>SUM((AA350/AA371)*100)</f>
        <v>0</v>
      </c>
      <c r="AH350" s="30">
        <f>SUM((AB350/AB371)*100)</f>
        <v>0</v>
      </c>
      <c r="AJ350" s="103" t="s">
        <v>57</v>
      </c>
      <c r="AK350" s="75" t="s">
        <v>58</v>
      </c>
      <c r="AL350" s="70">
        <f>SUM(VLOOKUP($D$2,$D$2:$BL$18,MATCH(AL349,$D$1:$BL$1,0),FALSE))</f>
        <v>-2</v>
      </c>
      <c r="AM350" s="76">
        <f>SUM(VLOOKUP($D$3,$D$2:$BL$18,MATCH(AM349,$D$1:$BL$1,0),FALSE))</f>
        <v>31</v>
      </c>
      <c r="AN350" s="76">
        <f>SUM(VLOOKUP($D$4,$D$2:$BL$18,MATCH(AN349,$D$1:$BL$1,0),FALSE))</f>
        <v>41</v>
      </c>
      <c r="AO350" s="76">
        <f>SUM(VLOOKUP($D$5,$D$2:$BL$18,MATCH(AO349,$D$1:$BL$1,0),FALSE))</f>
        <v>42</v>
      </c>
      <c r="AP350" s="76">
        <f>SUM(VLOOKUP($D$6,$D$2:$BL$18,MATCH(AP349,$D$1:$BL$1,0),FALSE))</f>
        <v>52</v>
      </c>
      <c r="AQ350" s="76">
        <f>SUM(VLOOKUP($D$7,$D$2:$BL$18,MATCH(AQ349,$D$1:$BL$1,0),FALSE))</f>
        <v>47</v>
      </c>
      <c r="AR350" s="76">
        <f>SUM(VLOOKUP($D$8,$D$2:$BL$18,MATCH(AR349,$D$1:$BL$1,0),FALSE))</f>
        <v>32</v>
      </c>
      <c r="AS350" s="76">
        <f>SUM(VLOOKUP($D$9,$D$2:$BL$18,MATCH(AS349,$D$1:$BL$1,0),FALSE))</f>
        <v>-4</v>
      </c>
      <c r="AT350" s="76">
        <f>SUM(VLOOKUP($D$10,$D$2:$BL$18,MATCH(AT349,$D$1:$BL$1,0),FALSE))</f>
        <v>-2</v>
      </c>
      <c r="AU350" s="76">
        <f>SUM(VLOOKUP($D$11,$D$2:$BL$18,MATCH(AU349,$D$1:$BL$1,0),FALSE))</f>
        <v>41</v>
      </c>
      <c r="AV350" s="76">
        <f>SUM(VLOOKUP($D$12,$D$2:$BL$18,MATCH(AV349,$D$1:$BL$1,0),FALSE))</f>
        <v>42</v>
      </c>
      <c r="AW350" s="76">
        <f>SUM(VLOOKUP($D$13,$D$2:$BL$18,MATCH(AW349,$D$1:$BL$1,0),FALSE))</f>
        <v>32</v>
      </c>
      <c r="AX350" s="76">
        <f>SUM(VLOOKUP($D$14,$D$2:$BL$18,MATCH(AX349,$D$1:$BL$1,0),FALSE))</f>
        <v>-2</v>
      </c>
      <c r="AY350" s="76">
        <f>SUM(VLOOKUP($D$15,$D$2:$BL$18,MATCH(AY349,$D$1:$BL$1,0),FALSE))</f>
        <v>18</v>
      </c>
      <c r="AZ350" s="76">
        <f>SUM(VLOOKUP($D$16,$D$2:$BL$18,MATCH(AZ349,$D$1:$BL$1,0),FALSE))</f>
        <v>47</v>
      </c>
      <c r="BA350" s="76">
        <f>SUM(VLOOKUP($D$17,$D$2:$BL$18,MATCH(BA349,$D$1:$BL$1,0),FALSE))</f>
        <v>-2</v>
      </c>
      <c r="BB350" s="29">
        <f>SUM(VLOOKUP($D$18,$D$2:$BL$18,MATCH(BB349,$D$1:$BL$1,0),FALSE))</f>
        <v>44</v>
      </c>
      <c r="BC350" s="30"/>
      <c r="BD350" s="72"/>
      <c r="BE350" s="100" t="str">
        <f>$B$3</f>
        <v>Bottas</v>
      </c>
      <c r="BF350" s="72">
        <f>COUNTIF(AL349:BB366, BE350)</f>
        <v>0</v>
      </c>
      <c r="BG350" s="72">
        <f>COUNTIF(AL367:BB368,BE350)</f>
        <v>0</v>
      </c>
      <c r="BH350" s="30">
        <f>COUNTIF(AL369:BB370,BE350)</f>
        <v>0</v>
      </c>
      <c r="BI350" s="30"/>
      <c r="BJ350" s="72"/>
      <c r="BK350" s="100" t="str">
        <f>$B$3</f>
        <v>Bottas</v>
      </c>
      <c r="BL350" s="30">
        <f>SUM((BF350/BF371)*100)</f>
        <v>0</v>
      </c>
      <c r="BM350" s="30">
        <f>SUM((BG350/BG371)*100)</f>
        <v>0</v>
      </c>
      <c r="BN350" s="30">
        <f>SUM((BH350/BH371)*100)</f>
        <v>0</v>
      </c>
      <c r="BP350" s="103" t="s">
        <v>57</v>
      </c>
      <c r="BQ350" s="75" t="s">
        <v>58</v>
      </c>
      <c r="BR350" s="70">
        <f>SUM(VLOOKUP($D$2,$D$2:$BL$18,MATCH(BR349,$D$1:$BL$1,0),FALSE))</f>
        <v>41</v>
      </c>
      <c r="BS350" s="76">
        <f>SUM(VLOOKUP($D$3,$D$2:$BL$18,MATCH(BS349,$D$1:$BL$1,0),FALSE))</f>
        <v>-13</v>
      </c>
      <c r="BT350" s="76">
        <f>SUM(VLOOKUP($D$4,$D$2:$BL$18,MATCH(BT349,$D$1:$BL$1,0),FALSE))</f>
        <v>-1</v>
      </c>
      <c r="BU350" s="76">
        <f>SUM(VLOOKUP($D$5,$D$2:$BL$18,MATCH(BU349,$D$1:$BL$1,0),FALSE))</f>
        <v>33</v>
      </c>
      <c r="BV350" s="76">
        <f>SUM(VLOOKUP($D$6,$D$2:$BL$18,MATCH(BV349,$D$1:$BL$1,0),FALSE))</f>
        <v>32</v>
      </c>
      <c r="BW350" s="76">
        <f>SUM(VLOOKUP($D$7,$D$2:$BL$18,MATCH(BW349,$D$1:$BL$1,0),FALSE))</f>
        <v>-8</v>
      </c>
      <c r="BX350" s="76">
        <f>SUM(VLOOKUP($D$8,$D$2:$BL$18,MATCH(BX349,$D$1:$BL$1,0),FALSE))</f>
        <v>4</v>
      </c>
      <c r="BY350" s="76">
        <f>SUM(VLOOKUP($D$9,$D$2:$BL$18,MATCH(BY349,$D$1:$BL$1,0),FALSE))</f>
        <v>-11</v>
      </c>
      <c r="BZ350" s="76">
        <f>SUM(VLOOKUP($D$10,$D$2:$BL$18,MATCH(BZ349,$D$1:$BL$1,0),FALSE))</f>
        <v>13</v>
      </c>
      <c r="CA350" s="76">
        <f>SUM(VLOOKUP($D$11,$D$2:$BL$18,MATCH(CA349,$D$1:$BL$1,0),FALSE))</f>
        <v>24</v>
      </c>
      <c r="CB350" s="76">
        <f>SUM(VLOOKUP($D$12,$D$2:$BL$18,MATCH(CB349,$D$1:$BL$1,0),FALSE))</f>
        <v>16</v>
      </c>
      <c r="CC350" s="76">
        <f>SUM(VLOOKUP($D$13,$D$2:$BL$18,MATCH(CC349,$D$1:$BL$1,0),FALSE))</f>
        <v>28</v>
      </c>
      <c r="CD350" s="76">
        <f>SUM(VLOOKUP($D$14,$D$2:$BL$18,MATCH(CD349,$D$1:$BL$1,0),FALSE))</f>
        <v>37</v>
      </c>
      <c r="CE350" s="76">
        <f>SUM(VLOOKUP($D$15,$D$2:$BL$18,MATCH(CE349,$D$1:$BL$1,0),FALSE))</f>
        <v>25</v>
      </c>
      <c r="CF350" s="76">
        <f>SUM(VLOOKUP($D$16,$D$2:$BL$18,MATCH(CF349,$D$1:$BL$1,0),FALSE))</f>
        <v>11</v>
      </c>
      <c r="CG350" s="76">
        <f>SUM(VLOOKUP($D$17,$D$2:$BL$18,MATCH(CG349,$D$1:$BL$1,0),FALSE))</f>
        <v>-3</v>
      </c>
      <c r="CH350" s="29">
        <f>SUM(VLOOKUP($D$18,$D$2:$BL$18,MATCH(CH349,$D$1:$BL$1,0),FALSE))</f>
        <v>10</v>
      </c>
      <c r="CI350" s="30"/>
      <c r="CJ350" s="72"/>
      <c r="CK350" s="100" t="str">
        <f>$B$3</f>
        <v>Bottas</v>
      </c>
      <c r="CL350" s="72">
        <f>COUNTIF(BR349:CH366, CK350)</f>
        <v>17</v>
      </c>
      <c r="CM350" s="72">
        <f>COUNTIF(BR367:CH368,CK350)</f>
        <v>0</v>
      </c>
      <c r="CN350" s="30">
        <f>COUNTIF(BR369:CH370,CK350)</f>
        <v>0</v>
      </c>
      <c r="CO350" s="30"/>
      <c r="CP350" s="72"/>
      <c r="CQ350" s="100" t="str">
        <f>$B$3</f>
        <v>Bottas</v>
      </c>
      <c r="CR350" s="30">
        <f>SUM((CL350/CL371)*100)</f>
        <v>20</v>
      </c>
      <c r="CS350" s="30">
        <f>SUM((CM350/CM371)*100)</f>
        <v>0</v>
      </c>
      <c r="CT350" s="30" t="e">
        <f>SUM((CN350/CN371)*100)</f>
        <v>#DIV/0!</v>
      </c>
      <c r="CV350" s="30"/>
      <c r="CW350" s="30"/>
      <c r="CX350" s="100" t="str">
        <f>$B$3</f>
        <v>Bottas</v>
      </c>
      <c r="CY350" s="30">
        <f t="shared" si="1859"/>
        <v>17</v>
      </c>
      <c r="CZ350" s="30">
        <f t="shared" si="1860"/>
        <v>0</v>
      </c>
      <c r="DA350" s="30">
        <f t="shared" si="1861"/>
        <v>0</v>
      </c>
      <c r="DB350" s="30"/>
      <c r="DC350" s="72"/>
      <c r="DD350" s="100" t="str">
        <f>$B$3</f>
        <v>Bottas</v>
      </c>
      <c r="DE350" s="30">
        <f>SUM((CY350/CY371)*100)</f>
        <v>6.666666666666667</v>
      </c>
      <c r="DF350" s="30">
        <f>SUM((CZ350/CZ371)*100)</f>
        <v>0</v>
      </c>
      <c r="DG350" s="30">
        <f>SUM((DA350/DA371)*100)</f>
        <v>0</v>
      </c>
    </row>
    <row r="351" spans="4:111" ht="16.149999999999999" thickBot="1" x14ac:dyDescent="0.55000000000000004">
      <c r="D351" s="104" t="s">
        <v>119</v>
      </c>
      <c r="E351" s="91" t="s">
        <v>1</v>
      </c>
      <c r="F351" s="72">
        <f>SUM(VLOOKUP($D$2,$BM$2:$CQ$18,MATCH(F349,$BM$1:$CQ$1,0),FALSE))</f>
        <v>31.3</v>
      </c>
      <c r="G351" s="73">
        <f>SUM(VLOOKUP($D$3,$BM$2:$CQ$18,MATCH(G349,$BM$1:$CQ$1,0),FALSE))</f>
        <v>31.3</v>
      </c>
      <c r="H351" s="73">
        <f>SUM(VLOOKUP($D$4,$BM$2:$CQ$18,MATCH(H349,$BM$1:$CQ$1,0),FALSE))</f>
        <v>31.2</v>
      </c>
      <c r="I351" s="73">
        <f>SUM(VLOOKUP($D$5,$BM$2:$CQ$18,MATCH(I349,$BM$1:$CQ$1,0),FALSE))</f>
        <v>31.3</v>
      </c>
      <c r="J351" s="73">
        <f>SUM(VLOOKUP($D$6,$BM$2:$CQ$18,MATCH(J349,$BM$1:$CQ$1,0),FALSE))</f>
        <v>31.3</v>
      </c>
      <c r="K351" s="73">
        <f>SUM(VLOOKUP($D$7,$BM$2:$CQ$18,MATCH(K349,$BM$1:$CQ$1,0),FALSE))</f>
        <v>31.3</v>
      </c>
      <c r="L351" s="73">
        <f>SUM(VLOOKUP($D$8,$BM$2:$CQ$18,MATCH(L349,$BM$1:$CQ$1,0),FALSE))</f>
        <v>31.4</v>
      </c>
      <c r="M351" s="73">
        <f>SUM(VLOOKUP($D$9,$BM$2:$CQ$18,MATCH(M349,$BM$1:$CQ$1,0),FALSE))</f>
        <v>31.4</v>
      </c>
      <c r="N351" s="73">
        <f>SUM(VLOOKUP($D$10,$BM$2:$CQ$18,MATCH(N349,$BM$1:$CQ$1,0),FALSE))</f>
        <v>31.4</v>
      </c>
      <c r="O351" s="73">
        <f>SUM(VLOOKUP($D$11,$BM$2:$CQ$18,MATCH(O349,$BM$1:$CQ$1,0),FALSE))</f>
        <v>31.4</v>
      </c>
      <c r="P351" s="73">
        <f>SUM(VLOOKUP($D$12,$BM$2:$CQ$18,MATCH(P349,$BM$1:$CQ$1,0),FALSE))</f>
        <v>31.4</v>
      </c>
      <c r="Q351" s="73">
        <f>SUM(VLOOKUP($D$13,$BM$2:$CQ$18,MATCH(Q349,$BM$1:$CQ$1,0),FALSE))</f>
        <v>31.5</v>
      </c>
      <c r="R351" s="73">
        <f>SUM(VLOOKUP($D$14,$BM$2:$CQ$18,MATCH(R349,$BM$1:$CQ$1,0),FALSE))</f>
        <v>31.5</v>
      </c>
      <c r="S351" s="73">
        <f>SUM(VLOOKUP($D$15,$BM$2:$CQ$18,MATCH(S349,$BM$1:$CQ$1,0),FALSE))</f>
        <v>31.5</v>
      </c>
      <c r="T351" s="73">
        <f>SUM(VLOOKUP($D$16,$BM$2:$CQ$18,MATCH(T349,$BM$1:$CQ$1,0),FALSE))</f>
        <v>31.5</v>
      </c>
      <c r="U351" s="73">
        <f>SUM(VLOOKUP($D$17,$BM$2:$CQ$18,MATCH(U349,$BM$1:$CQ$1,0),FALSE))</f>
        <v>31.5</v>
      </c>
      <c r="V351" s="63">
        <f>SUM(VLOOKUP($D$18,$BM$2:$CQ$18,MATCH(V349,$BM$1:$CQ$1,0),FALSE))</f>
        <v>31.3</v>
      </c>
      <c r="W351" s="34" t="str">
        <f>$A$4</f>
        <v>Ferrari</v>
      </c>
      <c r="X351" s="66">
        <f>COUNTIF(F349:V366, W351)</f>
        <v>17</v>
      </c>
      <c r="Y351" s="34" t="str">
        <f>$B$4</f>
        <v>Vettel</v>
      </c>
      <c r="Z351" s="99">
        <f>COUNTIF(F349:V366, Y351)</f>
        <v>0</v>
      </c>
      <c r="AA351" s="99">
        <f>COUNTIF(F367:V368,Y351)</f>
        <v>0</v>
      </c>
      <c r="AB351" s="99">
        <f>COUNTIF(F369:V370,Y351)</f>
        <v>0</v>
      </c>
      <c r="AC351" s="34" t="str">
        <f>$A$4</f>
        <v>Ferrari</v>
      </c>
      <c r="AD351" s="66">
        <f>SUM((X351/X371)*100)</f>
        <v>100</v>
      </c>
      <c r="AE351" s="34" t="str">
        <f>$B$4</f>
        <v>Vettel</v>
      </c>
      <c r="AF351" s="99">
        <f>SUM((Z351/Z371)*100)</f>
        <v>0</v>
      </c>
      <c r="AG351" s="99">
        <f>SUM((AA351/AA371)*100)</f>
        <v>0</v>
      </c>
      <c r="AH351" s="99">
        <f>SUM((AB351/AB371)*100)</f>
        <v>0</v>
      </c>
      <c r="AJ351" s="104" t="s">
        <v>120</v>
      </c>
      <c r="AK351" s="91" t="s">
        <v>1</v>
      </c>
      <c r="AL351" s="72">
        <f>SUM(VLOOKUP($D$2,$BM$2:$CQ$18,MATCH(AL349,$BM$1:$CQ$1,0),FALSE))</f>
        <v>26.1</v>
      </c>
      <c r="AM351" s="73">
        <f>SUM(VLOOKUP($D$3,$BM$2:$CQ$18,MATCH(AM349,$BM$1:$CQ$1,0),FALSE))</f>
        <v>26.1</v>
      </c>
      <c r="AN351" s="73">
        <f>SUM(VLOOKUP($D$4,$BM$2:$CQ$18,MATCH(AN349,$BM$1:$CQ$1,0),FALSE))</f>
        <v>26.1</v>
      </c>
      <c r="AO351" s="73">
        <f>SUM(VLOOKUP($D$5,$BM$2:$CQ$18,MATCH(AO349,$BM$1:$CQ$1,0),FALSE))</f>
        <v>26</v>
      </c>
      <c r="AP351" s="73">
        <f>SUM(VLOOKUP($D$6,$BM$2:$CQ$18,MATCH(AP349,$BM$1:$CQ$1,0),FALSE))</f>
        <v>26</v>
      </c>
      <c r="AQ351" s="73">
        <f>SUM(VLOOKUP($D$7,$BM$2:$CQ$18,MATCH(AQ349,$BM$1:$CQ$1,0),FALSE))</f>
        <v>26</v>
      </c>
      <c r="AR351" s="73">
        <f>SUM(VLOOKUP($D$8,$BM$2:$CQ$18,MATCH(AR349,$BM$1:$CQ$1,0),FALSE))</f>
        <v>26.1</v>
      </c>
      <c r="AS351" s="73">
        <f>SUM(VLOOKUP($D$9,$BM$2:$CQ$18,MATCH(AS349,$BM$1:$CQ$1,0),FALSE))</f>
        <v>26.1</v>
      </c>
      <c r="AT351" s="73">
        <f>SUM(VLOOKUP($D$10,$BM$2:$CQ$18,MATCH(AT349,$BM$1:$CQ$1,0),FALSE))</f>
        <v>26.1</v>
      </c>
      <c r="AU351" s="73">
        <f>SUM(VLOOKUP($D$11,$BM$2:$CQ$18,MATCH(AU349,$BM$1:$CQ$1,0),FALSE))</f>
        <v>26.1</v>
      </c>
      <c r="AV351" s="73">
        <f>SUM(VLOOKUP($D$12,$BM$2:$CQ$18,MATCH(AV349,$BM$1:$CQ$1,0),FALSE))</f>
        <v>26.1</v>
      </c>
      <c r="AW351" s="73">
        <f>SUM(VLOOKUP($D$13,$BM$2:$CQ$18,MATCH(AW349,$BM$1:$CQ$1,0),FALSE))</f>
        <v>26.1</v>
      </c>
      <c r="AX351" s="73">
        <f>SUM(VLOOKUP($D$14,$BM$2:$CQ$18,MATCH(AX349,$BM$1:$CQ$1,0),FALSE))</f>
        <v>26.1</v>
      </c>
      <c r="AY351" s="73">
        <f>SUM(VLOOKUP($D$15,$BM$2:$CQ$18,MATCH(AY349,$BM$1:$CQ$1,0),FALSE))</f>
        <v>26.1</v>
      </c>
      <c r="AZ351" s="73">
        <f>SUM(VLOOKUP($D$16,$BM$2:$CQ$18,MATCH(AZ349,$BM$1:$CQ$1,0),FALSE))</f>
        <v>26.1</v>
      </c>
      <c r="BA351" s="73">
        <f>SUM(VLOOKUP($D$17,$BM$2:$CQ$18,MATCH(BA349,$BM$1:$CQ$1,0),FALSE))</f>
        <v>26.2</v>
      </c>
      <c r="BB351" s="63">
        <f>SUM(VLOOKUP($D$18,$BM$2:$CQ$18,MATCH(BB349,$BM$1:$CQ$1,0),FALSE))</f>
        <v>26.3</v>
      </c>
      <c r="BC351" s="34" t="str">
        <f>$A$4</f>
        <v>Ferrari</v>
      </c>
      <c r="BD351" s="66">
        <f>COUNTIF(AL349:BB366, BC351)</f>
        <v>0</v>
      </c>
      <c r="BE351" s="34" t="str">
        <f>$B$4</f>
        <v>Vettel</v>
      </c>
      <c r="BF351" s="99">
        <f>COUNTIF(AL349:BB366, BE351)</f>
        <v>0</v>
      </c>
      <c r="BG351" s="99">
        <f>COUNTIF(AL367:BB368,BE351)</f>
        <v>0</v>
      </c>
      <c r="BH351" s="99">
        <f>COUNTIF(AL369:BB370,BE351)</f>
        <v>0</v>
      </c>
      <c r="BI351" s="34" t="str">
        <f>$A$4</f>
        <v>Ferrari</v>
      </c>
      <c r="BJ351" s="66">
        <f>SUM((BD351/BD371)*100)</f>
        <v>0</v>
      </c>
      <c r="BK351" s="34" t="str">
        <f>$B$4</f>
        <v>Vettel</v>
      </c>
      <c r="BL351" s="99">
        <f>SUM((BF351/BF371)*100)</f>
        <v>0</v>
      </c>
      <c r="BM351" s="99">
        <f>SUM((BG351/BG371)*100)</f>
        <v>0</v>
      </c>
      <c r="BN351" s="99">
        <f>SUM((BH351/BH371)*100)</f>
        <v>0</v>
      </c>
      <c r="BP351" s="104" t="s">
        <v>121</v>
      </c>
      <c r="BQ351" s="91" t="s">
        <v>1</v>
      </c>
      <c r="BR351" s="72">
        <f>SUM(VLOOKUP($D$2,$BM$2:$CQ$18,MATCH(BR349,$BM$1:$CQ$1,0),FALSE))</f>
        <v>24.2</v>
      </c>
      <c r="BS351" s="73">
        <f>SUM(VLOOKUP($D$3,$BM$2:$CQ$18,MATCH(BS349,$BM$1:$CQ$1,0),FALSE))</f>
        <v>0</v>
      </c>
      <c r="BT351" s="73">
        <f>SUM(VLOOKUP($D$4,$BM$2:$CQ$18,MATCH(BT349,$BM$1:$CQ$1,0),FALSE))</f>
        <v>0</v>
      </c>
      <c r="BU351" s="73">
        <f>SUM(VLOOKUP($D$5,$BM$2:$CQ$18,MATCH(BU349,$BM$1:$CQ$1,0),FALSE))</f>
        <v>0</v>
      </c>
      <c r="BV351" s="73">
        <f>SUM(VLOOKUP($D$6,$BM$2:$CQ$18,MATCH(BV349,$BM$1:$CQ$1,0),FALSE))</f>
        <v>23.6</v>
      </c>
      <c r="BW351" s="73">
        <f>SUM(VLOOKUP($D$7,$BM$2:$CQ$18,MATCH(BW349,$BM$1:$CQ$1,0),FALSE))</f>
        <v>0</v>
      </c>
      <c r="BX351" s="73">
        <f>SUM(VLOOKUP($D$8,$BM$2:$CQ$18,MATCH(BX349,$BM$1:$CQ$1,0),FALSE))</f>
        <v>23.5</v>
      </c>
      <c r="BY351" s="73">
        <f>SUM(VLOOKUP($D$9,$BM$2:$CQ$18,MATCH(BY349,$BM$1:$CQ$1,0),FALSE))</f>
        <v>23.5</v>
      </c>
      <c r="BZ351" s="73">
        <f>SUM(VLOOKUP($D$10,$BM$2:$CQ$18,MATCH(BZ349,$BM$1:$CQ$1,0),FALSE))</f>
        <v>23.4</v>
      </c>
      <c r="CA351" s="73">
        <f>SUM(VLOOKUP($D$11,$BM$2:$CQ$18,MATCH(CA349,$BM$1:$CQ$1,0),FALSE))</f>
        <v>23.4</v>
      </c>
      <c r="CB351" s="73">
        <f>SUM(VLOOKUP($D$12,$BM$2:$CQ$18,MATCH(CB349,$BM$1:$CQ$1,0),FALSE))</f>
        <v>23.3</v>
      </c>
      <c r="CC351" s="73">
        <f>SUM(VLOOKUP($D$13,$BM$2:$CQ$18,MATCH(CC349,$BM$1:$CQ$1,0),FALSE))</f>
        <v>23.2</v>
      </c>
      <c r="CD351" s="73">
        <f>SUM(VLOOKUP($D$14,$BM$2:$CQ$18,MATCH(CD349,$BM$1:$CQ$1,0),FALSE))</f>
        <v>23.2</v>
      </c>
      <c r="CE351" s="73">
        <f>SUM(VLOOKUP($D$15,$BM$2:$CQ$18,MATCH(CE349,$BM$1:$CQ$1,0),FALSE))</f>
        <v>23.3</v>
      </c>
      <c r="CF351" s="73">
        <f>SUM(VLOOKUP($D$16,$BM$2:$CQ$18,MATCH(CF349,$BM$1:$CQ$1,0),FALSE))</f>
        <v>23.3</v>
      </c>
      <c r="CG351" s="73">
        <f>SUM(VLOOKUP($D$17,$BM$2:$CQ$18,MATCH(CG349,$BM$1:$CQ$1,0),FALSE))</f>
        <v>23.3</v>
      </c>
      <c r="CH351" s="63">
        <f>SUM(VLOOKUP($D$18,$BM$2:$CQ$18,MATCH(CH349,$BM$1:$CQ$1,0),FALSE))</f>
        <v>23.2</v>
      </c>
      <c r="CI351" s="34" t="str">
        <f>$A$4</f>
        <v>Ferrari</v>
      </c>
      <c r="CJ351" s="66">
        <f>COUNTIF(BR349:CH366, CI351)</f>
        <v>0</v>
      </c>
      <c r="CK351" s="34" t="str">
        <f>$B$4</f>
        <v>Vettel</v>
      </c>
      <c r="CL351" s="99">
        <f>COUNTIF(BR349:CH366, CK351)</f>
        <v>0</v>
      </c>
      <c r="CM351" s="99">
        <f>COUNTIF(BR367:CH368,CK351)</f>
        <v>0</v>
      </c>
      <c r="CN351" s="99">
        <f>COUNTIF(BR369:CH370,CK351)</f>
        <v>0</v>
      </c>
      <c r="CO351" s="34" t="str">
        <f>$A$4</f>
        <v>Ferrari</v>
      </c>
      <c r="CP351" s="66">
        <f>SUM((CJ351/CJ371)*100)</f>
        <v>0</v>
      </c>
      <c r="CQ351" s="34" t="str">
        <f>$B$4</f>
        <v>Vettel</v>
      </c>
      <c r="CR351" s="99">
        <f>SUM((CL351/CL371)*100)</f>
        <v>0</v>
      </c>
      <c r="CS351" s="99">
        <f>SUM((CM351/CM371)*100)</f>
        <v>0</v>
      </c>
      <c r="CT351" s="99" t="e">
        <f>SUM((CN351/CN371)*100)</f>
        <v>#DIV/0!</v>
      </c>
      <c r="CV351" s="34" t="str">
        <f>$A$4</f>
        <v>Ferrari</v>
      </c>
      <c r="CW351" s="99">
        <f>SUM(X351,BD351,CJ351)</f>
        <v>17</v>
      </c>
      <c r="CX351" s="34" t="str">
        <f>$B$4</f>
        <v>Vettel</v>
      </c>
      <c r="CY351" s="99">
        <f t="shared" si="1859"/>
        <v>0</v>
      </c>
      <c r="CZ351" s="99">
        <f t="shared" si="1860"/>
        <v>0</v>
      </c>
      <c r="DA351" s="99">
        <f t="shared" si="1861"/>
        <v>0</v>
      </c>
      <c r="DB351" s="34" t="str">
        <f>$A$4</f>
        <v>Ferrari</v>
      </c>
      <c r="DC351" s="66">
        <f>SUM((CW351/CW371)*100)</f>
        <v>33.333333333333329</v>
      </c>
      <c r="DD351" s="34" t="str">
        <f>$B$4</f>
        <v>Vettel</v>
      </c>
      <c r="DE351" s="99">
        <f>SUM((CY351/CY371)*100)</f>
        <v>0</v>
      </c>
      <c r="DF351" s="99">
        <f>SUM((CZ351/CZ371)*100)</f>
        <v>0</v>
      </c>
      <c r="DG351" s="99">
        <f>SUM((DA351/DA371)*100)</f>
        <v>0</v>
      </c>
    </row>
    <row r="352" spans="4:111" ht="16.149999999999999" thickBot="1" x14ac:dyDescent="0.55000000000000004">
      <c r="D352" s="169"/>
      <c r="E352" s="74" t="s">
        <v>60</v>
      </c>
      <c r="F352" s="67" t="s">
        <v>35</v>
      </c>
      <c r="G352" s="67" t="s">
        <v>35</v>
      </c>
      <c r="H352" s="67" t="s">
        <v>35</v>
      </c>
      <c r="I352" s="67" t="s">
        <v>35</v>
      </c>
      <c r="J352" s="67" t="s">
        <v>35</v>
      </c>
      <c r="K352" s="67" t="s">
        <v>35</v>
      </c>
      <c r="L352" s="67" t="s">
        <v>35</v>
      </c>
      <c r="M352" s="67" t="s">
        <v>35</v>
      </c>
      <c r="N352" s="67" t="s">
        <v>35</v>
      </c>
      <c r="O352" s="67" t="s">
        <v>35</v>
      </c>
      <c r="P352" s="67" t="s">
        <v>35</v>
      </c>
      <c r="Q352" s="67" t="s">
        <v>35</v>
      </c>
      <c r="R352" s="67" t="s">
        <v>35</v>
      </c>
      <c r="S352" s="67" t="s">
        <v>35</v>
      </c>
      <c r="T352" s="67" t="s">
        <v>35</v>
      </c>
      <c r="U352" s="67" t="s">
        <v>35</v>
      </c>
      <c r="V352" s="68" t="s">
        <v>35</v>
      </c>
      <c r="W352" s="30"/>
      <c r="X352" s="72"/>
      <c r="Y352" s="35" t="str">
        <f>$B$5</f>
        <v>Leclerc</v>
      </c>
      <c r="Z352" s="30">
        <f>COUNTIF(F349:V366, Y352)</f>
        <v>0</v>
      </c>
      <c r="AA352" s="30">
        <f>COUNTIF(F367:V368,Y352)</f>
        <v>0</v>
      </c>
      <c r="AB352" s="30">
        <f>COUNTIF(F369:$V370,Y352)</f>
        <v>0</v>
      </c>
      <c r="AC352" s="30"/>
      <c r="AD352" s="72"/>
      <c r="AE352" s="35" t="str">
        <f>$B$5</f>
        <v>Leclerc</v>
      </c>
      <c r="AF352" s="30">
        <f>SUM((Z352/Z371)*100)</f>
        <v>0</v>
      </c>
      <c r="AG352" s="30">
        <f>SUM((AA352/AA371)*100)</f>
        <v>0</v>
      </c>
      <c r="AH352" s="30">
        <f>SUM((AB352/AB371)*100)</f>
        <v>0</v>
      </c>
      <c r="AJ352" s="169"/>
      <c r="AK352" s="74" t="s">
        <v>60</v>
      </c>
      <c r="AL352" s="66" t="s">
        <v>23</v>
      </c>
      <c r="AM352" s="67" t="s">
        <v>23</v>
      </c>
      <c r="AN352" s="67" t="s">
        <v>23</v>
      </c>
      <c r="AO352" s="67" t="s">
        <v>23</v>
      </c>
      <c r="AP352" s="67" t="s">
        <v>23</v>
      </c>
      <c r="AQ352" s="67" t="s">
        <v>23</v>
      </c>
      <c r="AR352" s="67" t="s">
        <v>23</v>
      </c>
      <c r="AS352" s="67" t="s">
        <v>23</v>
      </c>
      <c r="AT352" s="67" t="s">
        <v>23</v>
      </c>
      <c r="AU352" s="67" t="s">
        <v>23</v>
      </c>
      <c r="AV352" s="67" t="s">
        <v>23</v>
      </c>
      <c r="AW352" s="67" t="s">
        <v>23</v>
      </c>
      <c r="AX352" s="67" t="s">
        <v>23</v>
      </c>
      <c r="AY352" s="67" t="s">
        <v>23</v>
      </c>
      <c r="AZ352" s="67" t="s">
        <v>23</v>
      </c>
      <c r="BA352" s="67" t="s">
        <v>23</v>
      </c>
      <c r="BB352" s="68" t="s">
        <v>23</v>
      </c>
      <c r="BC352" s="30"/>
      <c r="BD352" s="72"/>
      <c r="BE352" s="35" t="str">
        <f>$B$5</f>
        <v>Leclerc</v>
      </c>
      <c r="BF352" s="30">
        <f>COUNTIF(AL349:BB366, BE352)</f>
        <v>0</v>
      </c>
      <c r="BG352" s="30">
        <f>COUNTIF(AL367:BB368,BE352)</f>
        <v>0</v>
      </c>
      <c r="BH352" s="30">
        <f>COUNTIF($V369:AL370,BE352)</f>
        <v>0</v>
      </c>
      <c r="BI352" s="30"/>
      <c r="BJ352" s="72"/>
      <c r="BK352" s="35" t="str">
        <f>$B$5</f>
        <v>Leclerc</v>
      </c>
      <c r="BL352" s="30">
        <f>SUM((BF352/BF371)*100)</f>
        <v>0</v>
      </c>
      <c r="BM352" s="30">
        <f>SUM((BG352/BG371)*100)</f>
        <v>0</v>
      </c>
      <c r="BN352" s="30">
        <f>SUM((BH352/BH371)*100)</f>
        <v>0</v>
      </c>
      <c r="BP352" s="169"/>
      <c r="BQ352" s="74" t="s">
        <v>60</v>
      </c>
      <c r="BR352" s="66" t="s">
        <v>5</v>
      </c>
      <c r="BS352" s="67" t="s">
        <v>5</v>
      </c>
      <c r="BT352" s="67" t="s">
        <v>5</v>
      </c>
      <c r="BU352" s="67" t="s">
        <v>5</v>
      </c>
      <c r="BV352" s="67" t="s">
        <v>5</v>
      </c>
      <c r="BW352" s="67" t="s">
        <v>5</v>
      </c>
      <c r="BX352" s="67" t="s">
        <v>5</v>
      </c>
      <c r="BY352" s="67" t="s">
        <v>5</v>
      </c>
      <c r="BZ352" s="67" t="s">
        <v>5</v>
      </c>
      <c r="CA352" s="67" t="s">
        <v>5</v>
      </c>
      <c r="CB352" s="67" t="s">
        <v>5</v>
      </c>
      <c r="CC352" s="67" t="s">
        <v>5</v>
      </c>
      <c r="CD352" s="67" t="s">
        <v>5</v>
      </c>
      <c r="CE352" s="67" t="s">
        <v>5</v>
      </c>
      <c r="CF352" s="67" t="s">
        <v>5</v>
      </c>
      <c r="CG352" s="67" t="s">
        <v>5</v>
      </c>
      <c r="CH352" s="68" t="s">
        <v>5</v>
      </c>
      <c r="CI352" s="30"/>
      <c r="CJ352" s="72"/>
      <c r="CK352" s="35" t="str">
        <f>$B$5</f>
        <v>Leclerc</v>
      </c>
      <c r="CL352" s="30">
        <f>COUNTIF(BR349:CH366, CK352)</f>
        <v>17</v>
      </c>
      <c r="CM352" s="30">
        <f>COUNTIF(BR367:CH368,CK352)</f>
        <v>0</v>
      </c>
      <c r="CN352" s="30">
        <f>COUNTIF($V369:BR370,CK352)</f>
        <v>0</v>
      </c>
      <c r="CO352" s="30"/>
      <c r="CP352" s="72"/>
      <c r="CQ352" s="35" t="str">
        <f>$B$5</f>
        <v>Leclerc</v>
      </c>
      <c r="CR352" s="30">
        <f>SUM((CL352/CL371)*100)</f>
        <v>20</v>
      </c>
      <c r="CS352" s="30">
        <f>SUM((CM352/CM371)*100)</f>
        <v>0</v>
      </c>
      <c r="CT352" s="30" t="e">
        <f>SUM((CN352/CN371)*100)</f>
        <v>#DIV/0!</v>
      </c>
      <c r="CV352" s="30"/>
      <c r="CW352" s="30"/>
      <c r="CX352" s="35" t="str">
        <f>$B$5</f>
        <v>Leclerc</v>
      </c>
      <c r="CY352" s="30">
        <f t="shared" si="1859"/>
        <v>17</v>
      </c>
      <c r="CZ352" s="30">
        <f t="shared" si="1860"/>
        <v>0</v>
      </c>
      <c r="DA352" s="30">
        <f t="shared" si="1861"/>
        <v>0</v>
      </c>
      <c r="DB352" s="30"/>
      <c r="DC352" s="72"/>
      <c r="DD352" s="35" t="str">
        <f>$B$5</f>
        <v>Leclerc</v>
      </c>
      <c r="DE352" s="30">
        <f>SUM((CY352/CY371)*100)</f>
        <v>6.666666666666667</v>
      </c>
      <c r="DF352" s="30">
        <f>SUM((CZ352/CZ371)*100)</f>
        <v>0</v>
      </c>
      <c r="DG352" s="30">
        <f>SUM((DA352/DA371)*100)</f>
        <v>0</v>
      </c>
    </row>
    <row r="353" spans="4:111" ht="15.75" x14ac:dyDescent="0.5">
      <c r="D353" s="169"/>
      <c r="E353" s="81" t="s">
        <v>58</v>
      </c>
      <c r="F353" s="70">
        <f>SUM(VLOOKUP($D$2,$D$2:$BL$18,MATCH(F352,$D$1:$BL$1,0),FALSE))</f>
        <v>-10</v>
      </c>
      <c r="G353" s="76">
        <f>SUM(VLOOKUP($D$3,$D$2:$BL$18,MATCH(G352,$D$1:$BL$1,0),FALSE))</f>
        <v>21</v>
      </c>
      <c r="H353" s="76">
        <f>SUM(VLOOKUP($D$4,$D$2:$BL$18,MATCH(H352,$D$1:$BL$1,0),FALSE))</f>
        <v>27</v>
      </c>
      <c r="I353" s="76">
        <f>SUM(VLOOKUP($D$5,$D$2:$BL$18,MATCH(I352,$D$1:$BL$1,0),FALSE))</f>
        <v>10</v>
      </c>
      <c r="J353" s="76">
        <f>SUM(VLOOKUP($D$6,$D$2:$BL$18,MATCH(J352,$D$1:$BL$1,0),FALSE))</f>
        <v>20</v>
      </c>
      <c r="K353" s="76">
        <f>SUM(VLOOKUP($D$7,$D$2:$BL$18,MATCH(K352,$D$1:$BL$1,0),FALSE))</f>
        <v>37</v>
      </c>
      <c r="L353" s="76">
        <f>SUM(VLOOKUP($D$8,$D$2:$BL$18,MATCH(L352,$D$1:$BL$1,0),FALSE))</f>
        <v>16</v>
      </c>
      <c r="M353" s="76">
        <f>SUM(VLOOKUP($D$9,$D$2:$BL$18,MATCH(M352,$D$1:$BL$1,0),FALSE))</f>
        <v>35</v>
      </c>
      <c r="N353" s="76">
        <f>SUM(VLOOKUP($D$10,$D$2:$BL$18,MATCH(N352,$D$1:$BL$1,0),FALSE))</f>
        <v>-8</v>
      </c>
      <c r="O353" s="76">
        <f>SUM(VLOOKUP($D$11,$D$2:$BL$18,MATCH(O352,$D$1:$BL$1,0),FALSE))</f>
        <v>-13</v>
      </c>
      <c r="P353" s="76">
        <f>SUM(VLOOKUP($D$12,$D$2:$BL$18,MATCH(P352,$D$1:$BL$1,0),FALSE))</f>
        <v>16</v>
      </c>
      <c r="Q353" s="76">
        <f>SUM(VLOOKUP($D$13,$D$2:$BL$18,MATCH(Q352,$D$1:$BL$1,0),FALSE))</f>
        <v>-13</v>
      </c>
      <c r="R353" s="76">
        <f>SUM(VLOOKUP($D$14,$D$2:$BL$18,MATCH(R352,$D$1:$BL$1,0),FALSE))</f>
        <v>7</v>
      </c>
      <c r="S353" s="76">
        <f>SUM(VLOOKUP($D$15,$D$2:$BL$18,MATCH(S352,$D$1:$BL$1,0),FALSE))</f>
        <v>8</v>
      </c>
      <c r="T353" s="76">
        <f>SUM(VLOOKUP($D$16,$D$2:$BL$18,MATCH(T352,$D$1:$BL$1,0),FALSE))</f>
        <v>-13</v>
      </c>
      <c r="U353" s="76">
        <f>SUM(VLOOKUP($D$17,$D$2:$BL$18,MATCH(U352,$D$1:$BL$1,0),FALSE))</f>
        <v>30</v>
      </c>
      <c r="V353" s="29">
        <f>SUM(VLOOKUP($D$18,$D$2:$BL$18,MATCH(V352,$D$1:$BL$1,0),FALSE))</f>
        <v>9</v>
      </c>
      <c r="W353" s="101" t="str">
        <f>$A$6</f>
        <v>Red Bull</v>
      </c>
      <c r="X353" s="66">
        <f>COUNTIF(F349:V366, W353)</f>
        <v>0</v>
      </c>
      <c r="Y353" s="101" t="str">
        <f>$B$6</f>
        <v>Verstappen</v>
      </c>
      <c r="Z353" s="99">
        <f>COUNTIF(F349:V366, Y353)</f>
        <v>0</v>
      </c>
      <c r="AA353" s="99">
        <f>COUNTIF(F367:V368,Y353)</f>
        <v>0</v>
      </c>
      <c r="AB353" s="99">
        <f>COUNTIF(F369:V370,Y353)</f>
        <v>0</v>
      </c>
      <c r="AC353" s="101" t="str">
        <f>$A$6</f>
        <v>Red Bull</v>
      </c>
      <c r="AD353" s="66">
        <f>SUM((X353/X371)*100)</f>
        <v>0</v>
      </c>
      <c r="AE353" s="101" t="str">
        <f>$B$6</f>
        <v>Verstappen</v>
      </c>
      <c r="AF353" s="99">
        <f>SUM((Z353/Z371)*100)</f>
        <v>0</v>
      </c>
      <c r="AG353" s="99">
        <f>SUM((AA353/AA371)*100)</f>
        <v>0</v>
      </c>
      <c r="AH353" s="99">
        <f>SUM((AB353/AB371)*100)</f>
        <v>0</v>
      </c>
      <c r="AJ353" s="169"/>
      <c r="AK353" s="81" t="s">
        <v>58</v>
      </c>
      <c r="AL353" s="70">
        <f>SUM(VLOOKUP($D$2,$D$2:$BL$18,MATCH(AL352,$D$1:$BL$1,0),FALSE))</f>
        <v>-9</v>
      </c>
      <c r="AM353" s="76">
        <f>SUM(VLOOKUP($D$3,$D$2:$BL$18,MATCH(AM352,$D$1:$BL$1,0),FALSE))</f>
        <v>13</v>
      </c>
      <c r="AN353" s="76">
        <f>SUM(VLOOKUP($D$4,$D$2:$BL$18,MATCH(AN352,$D$1:$BL$1,0),FALSE))</f>
        <v>18</v>
      </c>
      <c r="AO353" s="76">
        <f>SUM(VLOOKUP($D$5,$D$2:$BL$18,MATCH(AO352,$D$1:$BL$1,0),FALSE))</f>
        <v>32</v>
      </c>
      <c r="AP353" s="76">
        <f>SUM(VLOOKUP($D$6,$D$2:$BL$18,MATCH(AP352,$D$1:$BL$1,0),FALSE))</f>
        <v>2</v>
      </c>
      <c r="AQ353" s="76">
        <f>SUM(VLOOKUP($D$7,$D$2:$BL$18,MATCH(AQ352,$D$1:$BL$1,0),FALSE))</f>
        <v>12</v>
      </c>
      <c r="AR353" s="76">
        <f>SUM(VLOOKUP($D$8,$D$2:$BL$18,MATCH(AR352,$D$1:$BL$1,0),FALSE))</f>
        <v>33</v>
      </c>
      <c r="AS353" s="76">
        <f>SUM(VLOOKUP($D$9,$D$2:$BL$18,MATCH(AS352,$D$1:$BL$1,0),FALSE))</f>
        <v>23</v>
      </c>
      <c r="AT353" s="76">
        <f>SUM(VLOOKUP($D$10,$D$2:$BL$18,MATCH(AT352,$D$1:$BL$1,0),FALSE))</f>
        <v>32</v>
      </c>
      <c r="AU353" s="76">
        <f>SUM(VLOOKUP($D$11,$D$2:$BL$18,MATCH(AU352,$D$1:$BL$1,0),FALSE))</f>
        <v>25</v>
      </c>
      <c r="AV353" s="76">
        <f>SUM(VLOOKUP($D$12,$D$2:$BL$18,MATCH(AV352,$D$1:$BL$1,0),FALSE))</f>
        <v>50</v>
      </c>
      <c r="AW353" s="76">
        <f>SUM(VLOOKUP($D$13,$D$2:$BL$18,MATCH(AW352,$D$1:$BL$1,0),FALSE))</f>
        <v>11</v>
      </c>
      <c r="AX353" s="76">
        <f>SUM(VLOOKUP($D$14,$D$2:$BL$18,MATCH(AX352,$D$1:$BL$1,0),FALSE))</f>
        <v>34</v>
      </c>
      <c r="AY353" s="76">
        <f>SUM(VLOOKUP($D$15,$D$2:$BL$18,MATCH(AY352,$D$1:$BL$1,0),FALSE))</f>
        <v>6</v>
      </c>
      <c r="AZ353" s="76">
        <f>SUM(VLOOKUP($D$16,$D$2:$BL$18,MATCH(AZ352,$D$1:$BL$1,0),FALSE))</f>
        <v>18</v>
      </c>
      <c r="BA353" s="76">
        <f>SUM(VLOOKUP($D$17,$D$2:$BL$18,MATCH(BA352,$D$1:$BL$1,0),FALSE))</f>
        <v>39</v>
      </c>
      <c r="BB353" s="29">
        <f>SUM(VLOOKUP($D$18,$D$2:$BL$18,MATCH(BB352,$D$1:$BL$1,0),FALSE))</f>
        <v>25</v>
      </c>
      <c r="BC353" s="101" t="str">
        <f>$A$6</f>
        <v>Red Bull</v>
      </c>
      <c r="BD353" s="66">
        <f>COUNTIF(AL349:BB366, BC353)</f>
        <v>0</v>
      </c>
      <c r="BE353" s="101" t="str">
        <f>$B$6</f>
        <v>Verstappen</v>
      </c>
      <c r="BF353" s="99">
        <f>COUNTIF(AL349:BB366, BE353)</f>
        <v>17</v>
      </c>
      <c r="BG353" s="99">
        <f>COUNTIF(AL367:BB368,BE353)</f>
        <v>0</v>
      </c>
      <c r="BH353" s="99">
        <f>COUNTIF(AL369:BB370,BE353)</f>
        <v>1</v>
      </c>
      <c r="BI353" s="101" t="str">
        <f>$A$6</f>
        <v>Red Bull</v>
      </c>
      <c r="BJ353" s="66">
        <f>SUM((BD353/BD371)*100)</f>
        <v>0</v>
      </c>
      <c r="BK353" s="101" t="str">
        <f>$B$6</f>
        <v>Verstappen</v>
      </c>
      <c r="BL353" s="99">
        <f>SUM((BF353/BF371)*100)</f>
        <v>20</v>
      </c>
      <c r="BM353" s="99">
        <f>SUM((BG353/BG371)*100)</f>
        <v>0</v>
      </c>
      <c r="BN353" s="99">
        <f>SUM((BH353/BH371)*100)</f>
        <v>100</v>
      </c>
      <c r="BP353" s="169"/>
      <c r="BQ353" s="81" t="s">
        <v>58</v>
      </c>
      <c r="BR353" s="70">
        <f>SUM(VLOOKUP($D$2,$D$2:$BL$18,MATCH(BR352,$D$1:$BL$1,0),FALSE))</f>
        <v>44</v>
      </c>
      <c r="BS353" s="76">
        <f>SUM(VLOOKUP($D$3,$D$2:$BL$18,MATCH(BS352,$D$1:$BL$1,0),FALSE))</f>
        <v>33</v>
      </c>
      <c r="BT353" s="76">
        <f>SUM(VLOOKUP($D$4,$D$2:$BL$18,MATCH(BT352,$D$1:$BL$1,0),FALSE))</f>
        <v>26</v>
      </c>
      <c r="BU353" s="76">
        <f>SUM(VLOOKUP($D$5,$D$2:$BL$18,MATCH(BU352,$D$1:$BL$1,0),FALSE))</f>
        <v>3</v>
      </c>
      <c r="BV353" s="76">
        <f>SUM(VLOOKUP($D$6,$D$2:$BL$18,MATCH(BV352,$D$1:$BL$1,0),FALSE))</f>
        <v>32</v>
      </c>
      <c r="BW353" s="76">
        <f>SUM(VLOOKUP($D$7,$D$2:$BL$18,MATCH(BW352,$D$1:$BL$1,0),FALSE))</f>
        <v>31</v>
      </c>
      <c r="BX353" s="76">
        <f>SUM(VLOOKUP($D$8,$D$2:$BL$18,MATCH(BX352,$D$1:$BL$1,0),FALSE))</f>
        <v>31</v>
      </c>
      <c r="BY353" s="76">
        <f>SUM(VLOOKUP($D$9,$D$2:$BL$18,MATCH(BY352,$D$1:$BL$1,0),FALSE))</f>
        <v>20</v>
      </c>
      <c r="BZ353" s="76">
        <f>SUM(VLOOKUP($D$10,$D$2:$BL$18,MATCH(BZ352,$D$1:$BL$1,0),FALSE))</f>
        <v>41</v>
      </c>
      <c r="CA353" s="76">
        <f>SUM(VLOOKUP($D$11,$D$2:$BL$18,MATCH(CA352,$D$1:$BL$1,0),FALSE))</f>
        <v>54</v>
      </c>
      <c r="CB353" s="76">
        <f>SUM(VLOOKUP($D$12,$D$2:$BL$18,MATCH(CB352,$D$1:$BL$1,0),FALSE))</f>
        <v>0</v>
      </c>
      <c r="CC353" s="76">
        <f>SUM(VLOOKUP($D$13,$D$2:$BL$18,MATCH(CC352,$D$1:$BL$1,0),FALSE))</f>
        <v>31</v>
      </c>
      <c r="CD353" s="76">
        <f>SUM(VLOOKUP($D$14,$D$2:$BL$18,MATCH(CD352,$D$1:$BL$1,0),FALSE))</f>
        <v>32</v>
      </c>
      <c r="CE353" s="76">
        <f>SUM(VLOOKUP($D$15,$D$2:$BL$18,MATCH(CE352,$D$1:$BL$1,0),FALSE))</f>
        <v>-4</v>
      </c>
      <c r="CF353" s="76">
        <f>SUM(VLOOKUP($D$16,$D$2:$BL$18,MATCH(CF352,$D$1:$BL$1,0),FALSE))</f>
        <v>12</v>
      </c>
      <c r="CG353" s="76">
        <f>SUM(VLOOKUP($D$17,$D$2:$BL$18,MATCH(CG352,$D$1:$BL$1,0),FALSE))</f>
        <v>13</v>
      </c>
      <c r="CH353" s="29">
        <f>SUM(VLOOKUP($D$18,$D$2:$BL$18,MATCH(CH352,$D$1:$BL$1,0),FALSE))</f>
        <v>36</v>
      </c>
      <c r="CI353" s="101" t="str">
        <f>$A$6</f>
        <v>Red Bull</v>
      </c>
      <c r="CJ353" s="66">
        <f>COUNTIF(BR349:CH366, CI353)</f>
        <v>0</v>
      </c>
      <c r="CK353" s="101" t="str">
        <f>$B$6</f>
        <v>Verstappen</v>
      </c>
      <c r="CL353" s="99">
        <f>COUNTIF(BR349:CH366, CK353)</f>
        <v>0</v>
      </c>
      <c r="CM353" s="99">
        <f>COUNTIF(BR367:CH368,CK353)</f>
        <v>0</v>
      </c>
      <c r="CN353" s="99">
        <f>COUNTIF(BR369:CH370,CK353)</f>
        <v>0</v>
      </c>
      <c r="CO353" s="101" t="str">
        <f>$A$6</f>
        <v>Red Bull</v>
      </c>
      <c r="CP353" s="66">
        <f>SUM((CJ353/CJ371)*100)</f>
        <v>0</v>
      </c>
      <c r="CQ353" s="101" t="str">
        <f>$B$6</f>
        <v>Verstappen</v>
      </c>
      <c r="CR353" s="99">
        <f>SUM((CL353/CL371)*100)</f>
        <v>0</v>
      </c>
      <c r="CS353" s="99">
        <f>SUM((CM353/CM371)*100)</f>
        <v>0</v>
      </c>
      <c r="CT353" s="99" t="e">
        <f>SUM((CN353/CN371)*100)</f>
        <v>#DIV/0!</v>
      </c>
      <c r="CV353" s="101" t="str">
        <f>$A$6</f>
        <v>Red Bull</v>
      </c>
      <c r="CW353" s="99">
        <f>SUM(X353,BD353,CJ353)</f>
        <v>0</v>
      </c>
      <c r="CX353" s="101" t="str">
        <f>$B$6</f>
        <v>Verstappen</v>
      </c>
      <c r="CY353" s="99">
        <f t="shared" si="1859"/>
        <v>17</v>
      </c>
      <c r="CZ353" s="99">
        <f t="shared" si="1860"/>
        <v>0</v>
      </c>
      <c r="DA353" s="99">
        <f t="shared" si="1861"/>
        <v>1</v>
      </c>
      <c r="DB353" s="101" t="str">
        <f>$A$6</f>
        <v>Red Bull</v>
      </c>
      <c r="DC353" s="66">
        <f>SUM((CW353/CW371)*100)</f>
        <v>0</v>
      </c>
      <c r="DD353" s="101" t="str">
        <f>$B$6</f>
        <v>Verstappen</v>
      </c>
      <c r="DE353" s="99">
        <f>SUM((CY353/CY371)*100)</f>
        <v>6.666666666666667</v>
      </c>
      <c r="DF353" s="99">
        <f>SUM((CZ353/CZ371)*100)</f>
        <v>0</v>
      </c>
      <c r="DG353" s="99">
        <f>SUM((DA353/DA371)*100)</f>
        <v>50</v>
      </c>
    </row>
    <row r="354" spans="4:111" ht="16.149999999999999" thickBot="1" x14ac:dyDescent="0.55000000000000004">
      <c r="D354" s="169"/>
      <c r="E354" s="82" t="s">
        <v>1</v>
      </c>
      <c r="F354" s="72">
        <f>SUM(VLOOKUP($D$2,$BM$2:$CQ$18,MATCH(F352,$BM$1:$CQ$1,0),FALSE))</f>
        <v>7.9</v>
      </c>
      <c r="G354" s="73">
        <f>SUM(VLOOKUP($D$3,$BM$2:$CQ$18,MATCH(G352,$BM$1:$CQ$1,0),FALSE))</f>
        <v>0</v>
      </c>
      <c r="H354" s="73">
        <f>SUM(VLOOKUP($D$4,$BM$2:$CQ$18,MATCH(H352,$BM$1:$CQ$1,0),FALSE))</f>
        <v>0</v>
      </c>
      <c r="I354" s="73">
        <f>SUM(VLOOKUP($D$5,$BM$2:$CQ$18,MATCH(I352,$BM$1:$CQ$1,0),FALSE))</f>
        <v>0</v>
      </c>
      <c r="J354" s="73">
        <f>SUM(VLOOKUP($D$6,$BM$2:$CQ$18,MATCH(J352,$BM$1:$CQ$1,0),FALSE))</f>
        <v>10.4</v>
      </c>
      <c r="K354" s="73">
        <f>SUM(VLOOKUP($D$7,$BM$2:$CQ$18,MATCH(K352,$BM$1:$CQ$1,0),FALSE))</f>
        <v>10.4</v>
      </c>
      <c r="L354" s="73">
        <f>SUM(VLOOKUP($D$8,$BM$2:$CQ$18,MATCH(L352,$BM$1:$CQ$1,0),FALSE))</f>
        <v>10.6</v>
      </c>
      <c r="M354" s="73">
        <f>SUM(VLOOKUP($D$9,$BM$2:$CQ$18,MATCH(M352,$BM$1:$CQ$1,0),FALSE))</f>
        <v>10.6</v>
      </c>
      <c r="N354" s="73">
        <f>SUM(VLOOKUP($D$10,$BM$2:$CQ$18,MATCH(N352,$BM$1:$CQ$1,0),FALSE))</f>
        <v>10.6</v>
      </c>
      <c r="O354" s="73">
        <f>SUM(VLOOKUP($D$11,$BM$2:$CQ$18,MATCH(O352,$BM$1:$CQ$1,0),FALSE))</f>
        <v>10.6</v>
      </c>
      <c r="P354" s="73">
        <f>SUM(VLOOKUP($D$12,$BM$2:$CQ$18,MATCH(P352,$BM$1:$CQ$1,0),FALSE))</f>
        <v>10.6</v>
      </c>
      <c r="Q354" s="73">
        <f>SUM(VLOOKUP($D$13,$BM$2:$CQ$18,MATCH(Q352,$BM$1:$CQ$1,0),FALSE))</f>
        <v>10.5</v>
      </c>
      <c r="R354" s="73">
        <f>SUM(VLOOKUP($D$14,$BM$2:$CQ$18,MATCH(R352,$BM$1:$CQ$1,0),FALSE))</f>
        <v>10.4</v>
      </c>
      <c r="S354" s="73">
        <f>SUM(VLOOKUP($D$15,$BM$2:$CQ$18,MATCH(S352,$BM$1:$CQ$1,0),FALSE))</f>
        <v>10.3</v>
      </c>
      <c r="T354" s="73">
        <f>SUM(VLOOKUP($D$16,$BM$2:$CQ$18,MATCH(T352,$BM$1:$CQ$1,0),FALSE))</f>
        <v>10.199999999999999</v>
      </c>
      <c r="U354" s="73">
        <f>SUM(VLOOKUP($D$17,$BM$2:$CQ$18,MATCH(U352,$BM$1:$CQ$1,0),FALSE))</f>
        <v>10.1</v>
      </c>
      <c r="V354" s="63">
        <f>SUM(VLOOKUP($D$18,$BM$2:$CQ$18,MATCH(V352,$BM$1:$CQ$1,0),FALSE))</f>
        <v>10</v>
      </c>
      <c r="W354" s="30"/>
      <c r="X354" s="72"/>
      <c r="Y354" s="102" t="str">
        <f>$B$7</f>
        <v>Albon</v>
      </c>
      <c r="Z354" s="30">
        <f>COUNTIF(F349:V366, Y354)</f>
        <v>0</v>
      </c>
      <c r="AA354" s="30">
        <f>COUNTIF(F367:V368,Y354)</f>
        <v>0</v>
      </c>
      <c r="AB354" s="30">
        <f>COUNTIF(F369:V370,Y354)</f>
        <v>0</v>
      </c>
      <c r="AC354" s="30"/>
      <c r="AD354" s="72"/>
      <c r="AE354" s="102" t="str">
        <f>$B$7</f>
        <v>Albon</v>
      </c>
      <c r="AF354" s="30">
        <f>SUM((Z354/Z371)*100)</f>
        <v>0</v>
      </c>
      <c r="AG354" s="30">
        <f>SUM((AA354/AA371)*100)</f>
        <v>0</v>
      </c>
      <c r="AH354" s="30">
        <f>SUM((AB354/AB371)*100)</f>
        <v>0</v>
      </c>
      <c r="AJ354" s="169"/>
      <c r="AK354" s="82" t="s">
        <v>1</v>
      </c>
      <c r="AL354" s="72">
        <f>SUM(VLOOKUP($D$2,$BM$2:$CQ$18,MATCH(AL352,$BM$1:$CQ$1,0),FALSE))</f>
        <v>14.1</v>
      </c>
      <c r="AM354" s="73">
        <f>SUM(VLOOKUP($D$3,$BM$2:$CQ$18,MATCH(AM352,$BM$1:$CQ$1,0),FALSE))</f>
        <v>13.9</v>
      </c>
      <c r="AN354" s="73">
        <f>SUM(VLOOKUP($D$4,$BM$2:$CQ$18,MATCH(AN352,$BM$1:$CQ$1,0),FALSE))</f>
        <v>13.7</v>
      </c>
      <c r="AO354" s="73">
        <f>SUM(VLOOKUP($D$5,$BM$2:$CQ$18,MATCH(AO352,$BM$1:$CQ$1,0),FALSE))</f>
        <v>13.7</v>
      </c>
      <c r="AP354" s="73">
        <f>SUM(VLOOKUP($D$6,$BM$2:$CQ$18,MATCH(AP352,$BM$1:$CQ$1,0),FALSE))</f>
        <v>13.7</v>
      </c>
      <c r="AQ354" s="73">
        <f>SUM(VLOOKUP($D$7,$BM$2:$CQ$18,MATCH(AQ352,$BM$1:$CQ$1,0),FALSE))</f>
        <v>13.8</v>
      </c>
      <c r="AR354" s="73">
        <f>SUM(VLOOKUP($D$8,$BM$2:$CQ$18,MATCH(AR352,$BM$1:$CQ$1,0),FALSE))</f>
        <v>13.8</v>
      </c>
      <c r="AS354" s="73">
        <f>SUM(VLOOKUP($D$9,$BM$2:$CQ$18,MATCH(AS352,$BM$1:$CQ$1,0),FALSE))</f>
        <v>13.8</v>
      </c>
      <c r="AT354" s="73">
        <f>SUM(VLOOKUP($D$10,$BM$2:$CQ$18,MATCH(AT352,$BM$1:$CQ$1,0),FALSE))</f>
        <v>14</v>
      </c>
      <c r="AU354" s="73">
        <f>SUM(VLOOKUP($D$11,$BM$2:$CQ$18,MATCH(AU352,$BM$1:$CQ$1,0),FALSE))</f>
        <v>14</v>
      </c>
      <c r="AV354" s="73">
        <f>SUM(VLOOKUP($D$12,$BM$2:$CQ$18,MATCH(AV352,$BM$1:$CQ$1,0),FALSE))</f>
        <v>14.2</v>
      </c>
      <c r="AW354" s="73">
        <f>SUM(VLOOKUP($D$13,$BM$2:$CQ$18,MATCH(AW352,$BM$1:$CQ$1,0),FALSE))</f>
        <v>14.3</v>
      </c>
      <c r="AX354" s="73">
        <f>SUM(VLOOKUP($D$14,$BM$2:$CQ$18,MATCH(AX352,$BM$1:$CQ$1,0),FALSE))</f>
        <v>14.4</v>
      </c>
      <c r="AY354" s="73">
        <f>SUM(VLOOKUP($D$15,$BM$2:$CQ$18,MATCH(AY352,$BM$1:$CQ$1,0),FALSE))</f>
        <v>14.5</v>
      </c>
      <c r="AZ354" s="73">
        <f>SUM(VLOOKUP($D$16,$BM$2:$CQ$18,MATCH(AZ352,$BM$1:$CQ$1,0),FALSE))</f>
        <v>14.5</v>
      </c>
      <c r="BA354" s="73">
        <f>SUM(VLOOKUP($D$17,$BM$2:$CQ$18,MATCH(BA352,$BM$1:$CQ$1,0),FALSE))</f>
        <v>14.5</v>
      </c>
      <c r="BB354" s="63">
        <f>SUM(VLOOKUP($D$18,$BM$2:$CQ$18,MATCH(BB352,$BM$1:$CQ$1,0),FALSE))</f>
        <v>14.6</v>
      </c>
      <c r="BC354" s="30"/>
      <c r="BD354" s="72"/>
      <c r="BE354" s="102" t="str">
        <f>$B$7</f>
        <v>Albon</v>
      </c>
      <c r="BF354" s="30">
        <f>COUNTIF(AL349:BB366, BE354)</f>
        <v>0</v>
      </c>
      <c r="BG354" s="30">
        <f>COUNTIF(AL367:BB368,BE354)</f>
        <v>0</v>
      </c>
      <c r="BH354" s="30">
        <f>COUNTIF(AL369:BB370,BE354)</f>
        <v>0</v>
      </c>
      <c r="BI354" s="30"/>
      <c r="BJ354" s="72"/>
      <c r="BK354" s="102" t="str">
        <f>$B$7</f>
        <v>Albon</v>
      </c>
      <c r="BL354" s="30">
        <f>SUM((BF354/BF371)*100)</f>
        <v>0</v>
      </c>
      <c r="BM354" s="30">
        <f>SUM((BG354/BG371)*100)</f>
        <v>0</v>
      </c>
      <c r="BN354" s="30">
        <f>SUM((BH354/BH371)*100)</f>
        <v>0</v>
      </c>
      <c r="BP354" s="169"/>
      <c r="BQ354" s="82" t="s">
        <v>1</v>
      </c>
      <c r="BR354" s="72">
        <f>SUM(VLOOKUP($D$2,$BM$2:$CQ$18,MATCH(BR352,$BM$1:$CQ$1,0),FALSE))</f>
        <v>28.4</v>
      </c>
      <c r="BS354" s="73">
        <f>SUM(VLOOKUP($D$3,$BM$2:$CQ$18,MATCH(BS352,$BM$1:$CQ$1,0),FALSE))</f>
        <v>0</v>
      </c>
      <c r="BT354" s="73">
        <f>SUM(VLOOKUP($D$4,$BM$2:$CQ$18,MATCH(BT352,$BM$1:$CQ$1,0),FALSE))</f>
        <v>0</v>
      </c>
      <c r="BU354" s="73">
        <f>SUM(VLOOKUP($D$5,$BM$2:$CQ$18,MATCH(BU352,$BM$1:$CQ$1,0),FALSE))</f>
        <v>0</v>
      </c>
      <c r="BV354" s="73">
        <f>SUM(VLOOKUP($D$6,$BM$2:$CQ$18,MATCH(BV352,$BM$1:$CQ$1,0),FALSE))</f>
        <v>29.7</v>
      </c>
      <c r="BW354" s="73">
        <f>SUM(VLOOKUP($D$7,$BM$2:$CQ$18,MATCH(BW352,$BM$1:$CQ$1,0),FALSE))</f>
        <v>0</v>
      </c>
      <c r="BX354" s="73">
        <f>SUM(VLOOKUP($D$8,$BM$2:$CQ$18,MATCH(BX352,$BM$1:$CQ$1,0),FALSE))</f>
        <v>29.5</v>
      </c>
      <c r="BY354" s="73">
        <f>SUM(VLOOKUP($D$9,$BM$2:$CQ$18,MATCH(BY352,$BM$1:$CQ$1,0),FALSE))</f>
        <v>29.5</v>
      </c>
      <c r="BZ354" s="73">
        <f>SUM(VLOOKUP($D$10,$BM$2:$CQ$18,MATCH(BZ352,$BM$1:$CQ$1,0),FALSE))</f>
        <v>29.4</v>
      </c>
      <c r="CA354" s="73">
        <f>SUM(VLOOKUP($D$11,$BM$2:$CQ$18,MATCH(CA352,$BM$1:$CQ$1,0),FALSE))</f>
        <v>29.4</v>
      </c>
      <c r="CB354" s="73">
        <f>SUM(VLOOKUP($D$12,$BM$2:$CQ$18,MATCH(CB352,$BM$1:$CQ$1,0),FALSE))</f>
        <v>29.4</v>
      </c>
      <c r="CC354" s="73">
        <f>SUM(VLOOKUP($D$13,$BM$2:$CQ$18,MATCH(CC352,$BM$1:$CQ$1,0),FALSE))</f>
        <v>29.4</v>
      </c>
      <c r="CD354" s="73">
        <f>SUM(VLOOKUP($D$14,$BM$2:$CQ$18,MATCH(CD352,$BM$1:$CQ$1,0),FALSE))</f>
        <v>29.4</v>
      </c>
      <c r="CE354" s="73">
        <f>SUM(VLOOKUP($D$15,$BM$2:$CQ$18,MATCH(CE352,$BM$1:$CQ$1,0),FALSE))</f>
        <v>29.4</v>
      </c>
      <c r="CF354" s="73">
        <f>SUM(VLOOKUP($D$16,$BM$2:$CQ$18,MATCH(CF352,$BM$1:$CQ$1,0),FALSE))</f>
        <v>29.3</v>
      </c>
      <c r="CG354" s="73">
        <f>SUM(VLOOKUP($D$17,$BM$2:$CQ$18,MATCH(CG352,$BM$1:$CQ$1,0),FALSE))</f>
        <v>29.3</v>
      </c>
      <c r="CH354" s="63">
        <f>SUM(VLOOKUP($D$18,$BM$2:$CQ$18,MATCH(CH352,$BM$1:$CQ$1,0),FALSE))</f>
        <v>29.6</v>
      </c>
      <c r="CI354" s="30"/>
      <c r="CJ354" s="72"/>
      <c r="CK354" s="102" t="str">
        <f>$B$7</f>
        <v>Albon</v>
      </c>
      <c r="CL354" s="30">
        <f>COUNTIF(BR349:CH366, CK354)</f>
        <v>0</v>
      </c>
      <c r="CM354" s="30">
        <f>COUNTIF(BR367:CH368,CK354)</f>
        <v>0</v>
      </c>
      <c r="CN354" s="30">
        <f>COUNTIF(BR369:CH370,CK354)</f>
        <v>0</v>
      </c>
      <c r="CO354" s="30"/>
      <c r="CP354" s="72"/>
      <c r="CQ354" s="102" t="str">
        <f>$B$7</f>
        <v>Albon</v>
      </c>
      <c r="CR354" s="30">
        <f>SUM((CL354/CL371)*100)</f>
        <v>0</v>
      </c>
      <c r="CS354" s="30">
        <f>SUM((CM354/CM371)*100)</f>
        <v>0</v>
      </c>
      <c r="CT354" s="30" t="e">
        <f>SUM((CN354/CN371)*100)</f>
        <v>#DIV/0!</v>
      </c>
      <c r="CV354" s="30"/>
      <c r="CW354" s="30"/>
      <c r="CX354" s="102" t="str">
        <f>$B$7</f>
        <v>Albon</v>
      </c>
      <c r="CY354" s="30">
        <f t="shared" si="1859"/>
        <v>0</v>
      </c>
      <c r="CZ354" s="30">
        <f t="shared" si="1860"/>
        <v>0</v>
      </c>
      <c r="DA354" s="30">
        <f t="shared" si="1861"/>
        <v>0</v>
      </c>
      <c r="DB354" s="30"/>
      <c r="DC354" s="72"/>
      <c r="DD354" s="102" t="str">
        <f>$B$7</f>
        <v>Albon</v>
      </c>
      <c r="DE354" s="30">
        <f>SUM((CY354/CY371)*100)</f>
        <v>0</v>
      </c>
      <c r="DF354" s="30">
        <f>SUM((CZ354/CZ371)*100)</f>
        <v>0</v>
      </c>
      <c r="DG354" s="30">
        <f>SUM((DA354/DA371)*100)</f>
        <v>0</v>
      </c>
    </row>
    <row r="355" spans="4:111" ht="15.75" x14ac:dyDescent="0.5">
      <c r="D355" s="169"/>
      <c r="E355" s="74" t="s">
        <v>61</v>
      </c>
      <c r="F355" s="66" t="s">
        <v>33</v>
      </c>
      <c r="G355" s="67" t="s">
        <v>33</v>
      </c>
      <c r="H355" s="67" t="s">
        <v>33</v>
      </c>
      <c r="I355" s="67" t="s">
        <v>25</v>
      </c>
      <c r="J355" s="67" t="s">
        <v>25</v>
      </c>
      <c r="K355" s="67" t="s">
        <v>25</v>
      </c>
      <c r="L355" s="67" t="s">
        <v>25</v>
      </c>
      <c r="M355" s="67" t="s">
        <v>25</v>
      </c>
      <c r="N355" s="67" t="s">
        <v>25</v>
      </c>
      <c r="O355" s="67" t="s">
        <v>25</v>
      </c>
      <c r="P355" s="67" t="s">
        <v>25</v>
      </c>
      <c r="Q355" s="67" t="s">
        <v>25</v>
      </c>
      <c r="R355" s="67" t="s">
        <v>25</v>
      </c>
      <c r="S355" s="67" t="s">
        <v>25</v>
      </c>
      <c r="T355" s="67" t="s">
        <v>25</v>
      </c>
      <c r="U355" s="67" t="s">
        <v>25</v>
      </c>
      <c r="V355" s="67" t="s">
        <v>25</v>
      </c>
      <c r="W355" s="40" t="str">
        <f>$A$8</f>
        <v>McLaren</v>
      </c>
      <c r="X355" s="66">
        <f>COUNTIF(F349:V366, W355)</f>
        <v>0</v>
      </c>
      <c r="Y355" s="40" t="str">
        <f>$B$8</f>
        <v>Sainz</v>
      </c>
      <c r="Z355" s="99">
        <f>COUNTIF(F349:V366, Y355)</f>
        <v>17</v>
      </c>
      <c r="AA355" s="99">
        <f>COUNTIF(F367:V368,Y355)</f>
        <v>17</v>
      </c>
      <c r="AB355" s="99">
        <f>COUNTIF(F369:V370,Y355)</f>
        <v>0</v>
      </c>
      <c r="AC355" s="40" t="str">
        <f>$A$8</f>
        <v>McLaren</v>
      </c>
      <c r="AD355" s="66">
        <f>SUM((X355/X371)*100)</f>
        <v>0</v>
      </c>
      <c r="AE355" s="40" t="str">
        <f>$B$8</f>
        <v>Sainz</v>
      </c>
      <c r="AF355" s="99">
        <f>SUM((Z355/Z371)*100)</f>
        <v>20</v>
      </c>
      <c r="AG355" s="99">
        <f>SUM((AA355/AA371)*100)</f>
        <v>100</v>
      </c>
      <c r="AH355" s="99">
        <f>SUM((AB355/AB371)*100)</f>
        <v>0</v>
      </c>
      <c r="AJ355" s="169"/>
      <c r="AK355" s="74" t="s">
        <v>61</v>
      </c>
      <c r="AL355" s="66" t="s">
        <v>38</v>
      </c>
      <c r="AM355" s="67" t="s">
        <v>38</v>
      </c>
      <c r="AN355" s="67" t="s">
        <v>38</v>
      </c>
      <c r="AO355" s="67" t="s">
        <v>38</v>
      </c>
      <c r="AP355" s="67" t="s">
        <v>38</v>
      </c>
      <c r="AQ355" s="67" t="s">
        <v>38</v>
      </c>
      <c r="AR355" s="67" t="s">
        <v>38</v>
      </c>
      <c r="AS355" s="67" t="s">
        <v>38</v>
      </c>
      <c r="AT355" s="67" t="s">
        <v>38</v>
      </c>
      <c r="AU355" s="67" t="s">
        <v>38</v>
      </c>
      <c r="AV355" s="67" t="s">
        <v>38</v>
      </c>
      <c r="AW355" s="67" t="s">
        <v>38</v>
      </c>
      <c r="AX355" s="67" t="s">
        <v>38</v>
      </c>
      <c r="AY355" s="67" t="s">
        <v>38</v>
      </c>
      <c r="AZ355" s="67" t="s">
        <v>38</v>
      </c>
      <c r="BA355" s="67" t="s">
        <v>38</v>
      </c>
      <c r="BB355" s="68" t="s">
        <v>38</v>
      </c>
      <c r="BC355" s="40" t="str">
        <f>$A$8</f>
        <v>McLaren</v>
      </c>
      <c r="BD355" s="66">
        <f>COUNTIF(AL349:BB366, BC355)</f>
        <v>0</v>
      </c>
      <c r="BE355" s="40" t="str">
        <f>$B$8</f>
        <v>Sainz</v>
      </c>
      <c r="BF355" s="99">
        <f>COUNTIF(AL349:BB366, BE355)</f>
        <v>0</v>
      </c>
      <c r="BG355" s="99">
        <f>COUNTIF(AL367:BB368,BE355)</f>
        <v>0</v>
      </c>
      <c r="BH355" s="99">
        <f>COUNTIF(AL369:BB370,BE355)</f>
        <v>0</v>
      </c>
      <c r="BI355" s="40" t="str">
        <f>$A$8</f>
        <v>McLaren</v>
      </c>
      <c r="BJ355" s="66">
        <f>SUM((BD355/BD371)*100)</f>
        <v>0</v>
      </c>
      <c r="BK355" s="40" t="str">
        <f>$B$8</f>
        <v>Sainz</v>
      </c>
      <c r="BL355" s="99">
        <f>SUM((BF355/BF371)*100)</f>
        <v>0</v>
      </c>
      <c r="BM355" s="99">
        <f>SUM((BG355/BG371)*100)</f>
        <v>0</v>
      </c>
      <c r="BN355" s="99">
        <f>SUM((BH355/BH371)*100)</f>
        <v>0</v>
      </c>
      <c r="BP355" s="169"/>
      <c r="BQ355" s="74" t="s">
        <v>61</v>
      </c>
      <c r="BR355" s="66" t="s">
        <v>28</v>
      </c>
      <c r="BS355" s="67" t="s">
        <v>28</v>
      </c>
      <c r="BT355" s="67" t="s">
        <v>28</v>
      </c>
      <c r="BU355" s="67" t="s">
        <v>28</v>
      </c>
      <c r="BV355" s="67" t="s">
        <v>28</v>
      </c>
      <c r="BW355" s="67" t="s">
        <v>28</v>
      </c>
      <c r="BX355" s="67" t="s">
        <v>28</v>
      </c>
      <c r="BY355" s="67" t="s">
        <v>28</v>
      </c>
      <c r="BZ355" s="67" t="s">
        <v>28</v>
      </c>
      <c r="CA355" s="67" t="s">
        <v>28</v>
      </c>
      <c r="CB355" s="67" t="s">
        <v>28</v>
      </c>
      <c r="CC355" s="67" t="s">
        <v>28</v>
      </c>
      <c r="CD355" s="67" t="s">
        <v>28</v>
      </c>
      <c r="CE355" s="67" t="s">
        <v>28</v>
      </c>
      <c r="CF355" s="67" t="s">
        <v>28</v>
      </c>
      <c r="CG355" s="67" t="s">
        <v>28</v>
      </c>
      <c r="CH355" s="68" t="s">
        <v>28</v>
      </c>
      <c r="CI355" s="40" t="str">
        <f>$A$8</f>
        <v>McLaren</v>
      </c>
      <c r="CJ355" s="66">
        <f>COUNTIF(BR349:CH366, CI355)</f>
        <v>0</v>
      </c>
      <c r="CK355" s="40" t="str">
        <f>$B$8</f>
        <v>Sainz</v>
      </c>
      <c r="CL355" s="99">
        <f>COUNTIF(BR349:CH366, CK355)</f>
        <v>0</v>
      </c>
      <c r="CM355" s="99">
        <f>COUNTIF(BR367:CH368,CK355)</f>
        <v>0</v>
      </c>
      <c r="CN355" s="99">
        <f>COUNTIF(BR369:CH370,CK355)</f>
        <v>0</v>
      </c>
      <c r="CO355" s="40" t="str">
        <f>$A$8</f>
        <v>McLaren</v>
      </c>
      <c r="CP355" s="66">
        <f>SUM((CJ355/CJ371)*100)</f>
        <v>0</v>
      </c>
      <c r="CQ355" s="40" t="str">
        <f>$B$8</f>
        <v>Sainz</v>
      </c>
      <c r="CR355" s="99">
        <f>SUM((CL355/CL371)*100)</f>
        <v>0</v>
      </c>
      <c r="CS355" s="99">
        <f>SUM((CM355/CM371)*100)</f>
        <v>0</v>
      </c>
      <c r="CT355" s="99" t="e">
        <f>SUM((CN355/CN371)*100)</f>
        <v>#DIV/0!</v>
      </c>
      <c r="CV355" s="40" t="str">
        <f>$A$8</f>
        <v>McLaren</v>
      </c>
      <c r="CW355" s="99">
        <f>SUM(X355,BD355,CJ355)</f>
        <v>0</v>
      </c>
      <c r="CX355" s="40" t="str">
        <f>$B$8</f>
        <v>Sainz</v>
      </c>
      <c r="CY355" s="99">
        <f t="shared" si="1859"/>
        <v>17</v>
      </c>
      <c r="CZ355" s="99">
        <f t="shared" si="1860"/>
        <v>17</v>
      </c>
      <c r="DA355" s="99">
        <f t="shared" si="1861"/>
        <v>0</v>
      </c>
      <c r="DB355" s="40" t="str">
        <f>$A$8</f>
        <v>McLaren</v>
      </c>
      <c r="DC355" s="66">
        <f>SUM((CW355/CW371)*100)</f>
        <v>0</v>
      </c>
      <c r="DD355" s="40" t="str">
        <f>$B$8</f>
        <v>Sainz</v>
      </c>
      <c r="DE355" s="99">
        <f>SUM((CY355/CY371)*100)</f>
        <v>6.666666666666667</v>
      </c>
      <c r="DF355" s="99">
        <f>SUM((CZ355/CZ371)*100)</f>
        <v>33.333333333333329</v>
      </c>
      <c r="DG355" s="99">
        <f>SUM((DA355/DA371)*100)</f>
        <v>0</v>
      </c>
    </row>
    <row r="356" spans="4:111" ht="16.149999999999999" thickBot="1" x14ac:dyDescent="0.55000000000000004">
      <c r="D356" s="169"/>
      <c r="E356" s="81" t="s">
        <v>58</v>
      </c>
      <c r="F356" s="70">
        <f>SUM(VLOOKUP($D$2,$D$2:$BL$18,MATCH(F355,$D$1:$BL$1,0),FALSE))</f>
        <v>22</v>
      </c>
      <c r="G356" s="76">
        <f>SUM(VLOOKUP($D$3,$D$2:$BL$18,MATCH(G355,$D$1:$BL$1,0),FALSE))</f>
        <v>23</v>
      </c>
      <c r="H356" s="76">
        <f>SUM(VLOOKUP($D$4,$D$2:$BL$18,MATCH(H355,$D$1:$BL$1,0),FALSE))</f>
        <v>11</v>
      </c>
      <c r="I356" s="76">
        <f>SUM(VLOOKUP($D$5,$D$2:$BL$18,MATCH(I355,$D$1:$BL$1,0),FALSE))</f>
        <v>20</v>
      </c>
      <c r="J356" s="76">
        <f>SUM(VLOOKUP($D$6,$D$2:$BL$18,MATCH(J355,$D$1:$BL$1,0),FALSE))</f>
        <v>20</v>
      </c>
      <c r="K356" s="76">
        <f>SUM(VLOOKUP($D$7,$D$2:$BL$18,MATCH(K355,$D$1:$BL$1,0),FALSE))</f>
        <v>7</v>
      </c>
      <c r="L356" s="76">
        <f>SUM(VLOOKUP($D$8,$D$2:$BL$18,MATCH(L355,$D$1:$BL$1,0),FALSE))</f>
        <v>21</v>
      </c>
      <c r="M356" s="76">
        <f>SUM(VLOOKUP($D$9,$D$2:$BL$18,MATCH(M355,$D$1:$BL$1,0),FALSE))</f>
        <v>15</v>
      </c>
      <c r="N356" s="76">
        <f>SUM(VLOOKUP($D$10,$D$2:$BL$18,MATCH(N355,$D$1:$BL$1,0),FALSE))</f>
        <v>-11</v>
      </c>
      <c r="O356" s="76">
        <f>SUM(VLOOKUP($D$11,$D$2:$BL$18,MATCH(O355,$D$1:$BL$1,0),FALSE))</f>
        <v>14</v>
      </c>
      <c r="P356" s="76">
        <f>SUM(VLOOKUP($D$12,$D$2:$BL$18,MATCH(P355,$D$1:$BL$1,0),FALSE))</f>
        <v>-8</v>
      </c>
      <c r="Q356" s="76">
        <f>SUM(VLOOKUP($D$13,$D$2:$BL$18,MATCH(Q355,$D$1:$BL$1,0),FALSE))</f>
        <v>16</v>
      </c>
      <c r="R356" s="76">
        <f>SUM(VLOOKUP($D$14,$D$2:$BL$18,MATCH(R355,$D$1:$BL$1,0),FALSE))</f>
        <v>-13</v>
      </c>
      <c r="S356" s="76">
        <f>SUM(VLOOKUP($D$15,$D$2:$BL$18,MATCH(S355,$D$1:$BL$1,0),FALSE))</f>
        <v>0</v>
      </c>
      <c r="T356" s="76">
        <f>SUM(VLOOKUP($D$16,$D$2:$BL$18,MATCH(T355,$D$1:$BL$1,0),FALSE))</f>
        <v>6</v>
      </c>
      <c r="U356" s="76">
        <f>SUM(VLOOKUP($D$17,$D$2:$BL$18,MATCH(U355,$D$1:$BL$1,0),FALSE))</f>
        <v>34</v>
      </c>
      <c r="V356" s="29">
        <f>SUM(VLOOKUP($D$18,$D$2:$BL$18,MATCH(V355,$D$1:$BL$1,0),FALSE))</f>
        <v>9</v>
      </c>
      <c r="W356" s="30"/>
      <c r="X356" s="72"/>
      <c r="Y356" s="41" t="str">
        <f>$B$9</f>
        <v>Norris</v>
      </c>
      <c r="Z356" s="30">
        <f>COUNTIF(F349:V366, Y356)</f>
        <v>0</v>
      </c>
      <c r="AA356" s="30">
        <f>COUNTIF(F367:V368,Y356)</f>
        <v>0</v>
      </c>
      <c r="AB356" s="30">
        <f>COUNTIF(F369:V370,Y356)</f>
        <v>0</v>
      </c>
      <c r="AC356" s="30"/>
      <c r="AD356" s="72"/>
      <c r="AE356" s="41" t="str">
        <f>$B$9</f>
        <v>Norris</v>
      </c>
      <c r="AF356" s="30">
        <f>SUM((Z356/Z371)*100)</f>
        <v>0</v>
      </c>
      <c r="AG356" s="30">
        <f>SUM((AA356/AA371)*100)</f>
        <v>0</v>
      </c>
      <c r="AH356" s="30">
        <f>SUM((AB356/AB371)*100)</f>
        <v>0</v>
      </c>
      <c r="AJ356" s="169"/>
      <c r="AK356" s="81" t="s">
        <v>58</v>
      </c>
      <c r="AL356" s="70">
        <f>SUM(VLOOKUP($D$2,$D$2:$BL$18,MATCH(AL355,$D$1:$BL$1,0),FALSE))</f>
        <v>-14</v>
      </c>
      <c r="AM356" s="76">
        <f>SUM(VLOOKUP($D$3,$D$2:$BL$18,MATCH(AM355,$D$1:$BL$1,0),FALSE))</f>
        <v>17</v>
      </c>
      <c r="AN356" s="76">
        <f>SUM(VLOOKUP($D$4,$D$2:$BL$18,MATCH(AN355,$D$1:$BL$1,0),FALSE))</f>
        <v>15</v>
      </c>
      <c r="AO356" s="76">
        <f>SUM(VLOOKUP($D$5,$D$2:$BL$18,MATCH(AO355,$D$1:$BL$1,0),FALSE))</f>
        <v>1</v>
      </c>
      <c r="AP356" s="76">
        <f>SUM(VLOOKUP($D$6,$D$2:$BL$18,MATCH(AP355,$D$1:$BL$1,0),FALSE))</f>
        <v>15</v>
      </c>
      <c r="AQ356" s="76">
        <f>SUM(VLOOKUP($D$7,$D$2:$BL$18,MATCH(AQ355,$D$1:$BL$1,0),FALSE))</f>
        <v>8</v>
      </c>
      <c r="AR356" s="76">
        <f>SUM(VLOOKUP($D$8,$D$2:$BL$18,MATCH(AR355,$D$1:$BL$1,0),FALSE))</f>
        <v>15</v>
      </c>
      <c r="AS356" s="76">
        <f>SUM(VLOOKUP($D$9,$D$2:$BL$18,MATCH(AS355,$D$1:$BL$1,0),FALSE))</f>
        <v>10</v>
      </c>
      <c r="AT356" s="76">
        <f>SUM(VLOOKUP($D$10,$D$2:$BL$18,MATCH(AT355,$D$1:$BL$1,0),FALSE))</f>
        <v>18</v>
      </c>
      <c r="AU356" s="76">
        <f>SUM(VLOOKUP($D$11,$D$2:$BL$18,MATCH(AU355,$D$1:$BL$1,0),FALSE))</f>
        <v>12</v>
      </c>
      <c r="AV356" s="76">
        <f>SUM(VLOOKUP($D$12,$D$2:$BL$18,MATCH(AV355,$D$1:$BL$1,0),FALSE))</f>
        <v>12</v>
      </c>
      <c r="AW356" s="76">
        <f>SUM(VLOOKUP($D$13,$D$2:$BL$18,MATCH(AW355,$D$1:$BL$1,0),FALSE))</f>
        <v>17</v>
      </c>
      <c r="AX356" s="76">
        <f>SUM(VLOOKUP($D$14,$D$2:$BL$18,MATCH(AX355,$D$1:$BL$1,0),FALSE))</f>
        <v>19</v>
      </c>
      <c r="AY356" s="76">
        <f>SUM(VLOOKUP($D$15,$D$2:$BL$18,MATCH(AY355,$D$1:$BL$1,0),FALSE))</f>
        <v>2</v>
      </c>
      <c r="AZ356" s="76">
        <f>SUM(VLOOKUP($D$16,$D$2:$BL$18,MATCH(AZ355,$D$1:$BL$1,0),FALSE))</f>
        <v>9</v>
      </c>
      <c r="BA356" s="76">
        <f>SUM(VLOOKUP($D$17,$D$2:$BL$18,MATCH(BA355,$D$1:$BL$1,0),FALSE))</f>
        <v>10</v>
      </c>
      <c r="BB356" s="29">
        <f>SUM(VLOOKUP($D$18,$D$2:$BL$18,MATCH(BB355,$D$1:$BL$1,0),FALSE))</f>
        <v>11</v>
      </c>
      <c r="BC356" s="30"/>
      <c r="BD356" s="72"/>
      <c r="BE356" s="41" t="str">
        <f>$B$9</f>
        <v>Norris</v>
      </c>
      <c r="BF356" s="30">
        <f>COUNTIF(AL349:BB366, BE356)</f>
        <v>0</v>
      </c>
      <c r="BG356" s="30">
        <f>COUNTIF(AL367:BB368,BE356)</f>
        <v>0</v>
      </c>
      <c r="BH356" s="30">
        <f>COUNTIF(AL369:BB370,BE356)</f>
        <v>0</v>
      </c>
      <c r="BI356" s="30"/>
      <c r="BJ356" s="72"/>
      <c r="BK356" s="41" t="str">
        <f>$B$9</f>
        <v>Norris</v>
      </c>
      <c r="BL356" s="30">
        <f>SUM((BF356/BF371)*100)</f>
        <v>0</v>
      </c>
      <c r="BM356" s="30">
        <f>SUM((BG356/BG371)*100)</f>
        <v>0</v>
      </c>
      <c r="BN356" s="30">
        <f>SUM((BH356/BH371)*100)</f>
        <v>0</v>
      </c>
      <c r="BP356" s="169"/>
      <c r="BQ356" s="81" t="s">
        <v>58</v>
      </c>
      <c r="BR356" s="70">
        <f>SUM(VLOOKUP($D$2,$D$2:$BL$18,MATCH(BR355,$D$1:$BL$1,0),FALSE))</f>
        <v>5</v>
      </c>
      <c r="BS356" s="76">
        <f>SUM(VLOOKUP($D$3,$D$2:$BL$18,MATCH(BS355,$D$1:$BL$1,0),FALSE))</f>
        <v>13</v>
      </c>
      <c r="BT356" s="76">
        <f>SUM(VLOOKUP($D$4,$D$2:$BL$18,MATCH(BT355,$D$1:$BL$1,0),FALSE))</f>
        <v>15</v>
      </c>
      <c r="BU356" s="76">
        <f>SUM(VLOOKUP($D$5,$D$2:$BL$18,MATCH(BU355,$D$1:$BL$1,0),FALSE))</f>
        <v>-13</v>
      </c>
      <c r="BV356" s="76">
        <f>SUM(VLOOKUP($D$6,$D$2:$BL$18,MATCH(BV355,$D$1:$BL$1,0),FALSE))</f>
        <v>16</v>
      </c>
      <c r="BW356" s="76">
        <f>SUM(VLOOKUP($D$7,$D$2:$BL$18,MATCH(BW355,$D$1:$BL$1,0),FALSE))</f>
        <v>3</v>
      </c>
      <c r="BX356" s="76">
        <f>SUM(VLOOKUP($D$8,$D$2:$BL$18,MATCH(BX355,$D$1:$BL$1,0),FALSE))</f>
        <v>5</v>
      </c>
      <c r="BY356" s="76">
        <f>SUM(VLOOKUP($D$9,$D$2:$BL$18,MATCH(BY355,$D$1:$BL$1,0),FALSE))</f>
        <v>9</v>
      </c>
      <c r="BZ356" s="76">
        <f>SUM(VLOOKUP($D$10,$D$2:$BL$18,MATCH(BZ355,$D$1:$BL$1,0),FALSE))</f>
        <v>24</v>
      </c>
      <c r="CA356" s="76">
        <f>SUM(VLOOKUP($D$11,$D$2:$BL$18,MATCH(CA355,$D$1:$BL$1,0),FALSE))</f>
        <v>16</v>
      </c>
      <c r="CB356" s="76">
        <f>SUM(VLOOKUP($D$12,$D$2:$BL$18,MATCH(CB355,$D$1:$BL$1,0),FALSE))</f>
        <v>1</v>
      </c>
      <c r="CC356" s="76">
        <f>SUM(VLOOKUP($D$13,$D$2:$BL$18,MATCH(CC355,$D$1:$BL$1,0),FALSE))</f>
        <v>-2</v>
      </c>
      <c r="CD356" s="76">
        <f>SUM(VLOOKUP($D$14,$D$2:$BL$18,MATCH(CD355,$D$1:$BL$1,0),FALSE))</f>
        <v>30</v>
      </c>
      <c r="CE356" s="76">
        <f>SUM(VLOOKUP($D$15,$D$2:$BL$18,MATCH(CE355,$D$1:$BL$1,0),FALSE))</f>
        <v>13</v>
      </c>
      <c r="CF356" s="76">
        <f>SUM(VLOOKUP($D$16,$D$2:$BL$18,MATCH(CF355,$D$1:$BL$1,0),FALSE))</f>
        <v>3</v>
      </c>
      <c r="CG356" s="76">
        <f>SUM(VLOOKUP($D$17,$D$2:$BL$18,MATCH(CG355,$D$1:$BL$1,0),FALSE))</f>
        <v>18</v>
      </c>
      <c r="CH356" s="29">
        <f>SUM(VLOOKUP($D$18,$D$2:$BL$18,MATCH(CH355,$D$1:$BL$1,0),FALSE))</f>
        <v>2</v>
      </c>
      <c r="CI356" s="30"/>
      <c r="CJ356" s="72"/>
      <c r="CK356" s="41" t="str">
        <f>$B$9</f>
        <v>Norris</v>
      </c>
      <c r="CL356" s="30">
        <f>COUNTIF(BR349:CH366, CK356)</f>
        <v>0</v>
      </c>
      <c r="CM356" s="30">
        <f>COUNTIF(BR367:CH368,CK356)</f>
        <v>0</v>
      </c>
      <c r="CN356" s="30">
        <f>COUNTIF(BR369:CH370,CK356)</f>
        <v>0</v>
      </c>
      <c r="CO356" s="30"/>
      <c r="CP356" s="72"/>
      <c r="CQ356" s="41" t="str">
        <f>$B$9</f>
        <v>Norris</v>
      </c>
      <c r="CR356" s="30">
        <f>SUM((CL356/CL371)*100)</f>
        <v>0</v>
      </c>
      <c r="CS356" s="30">
        <f>SUM((CM356/CM371)*100)</f>
        <v>0</v>
      </c>
      <c r="CT356" s="30" t="e">
        <f>SUM((CN356/CN371)*100)</f>
        <v>#DIV/0!</v>
      </c>
      <c r="CV356" s="30"/>
      <c r="CW356" s="30"/>
      <c r="CX356" s="41" t="str">
        <f>$B$9</f>
        <v>Norris</v>
      </c>
      <c r="CY356" s="30">
        <f t="shared" si="1859"/>
        <v>0</v>
      </c>
      <c r="CZ356" s="30">
        <f t="shared" si="1860"/>
        <v>0</v>
      </c>
      <c r="DA356" s="30">
        <f t="shared" si="1861"/>
        <v>0</v>
      </c>
      <c r="DB356" s="30"/>
      <c r="DC356" s="72"/>
      <c r="DD356" s="41" t="str">
        <f>$B$9</f>
        <v>Norris</v>
      </c>
      <c r="DE356" s="30">
        <f>SUM((CY356/CY371)*100)</f>
        <v>0</v>
      </c>
      <c r="DF356" s="30">
        <f>SUM((CZ356/CZ371)*100)</f>
        <v>0</v>
      </c>
      <c r="DG356" s="30">
        <f>SUM((DA356/DA371)*100)</f>
        <v>0</v>
      </c>
    </row>
    <row r="357" spans="4:111" ht="16.149999999999999" thickBot="1" x14ac:dyDescent="0.55000000000000004">
      <c r="D357" s="169"/>
      <c r="E357" s="82" t="s">
        <v>1</v>
      </c>
      <c r="F357" s="72">
        <f>SUM(VLOOKUP($D$2,$BM$2:$CQ$18,MATCH(F355,$BM$1:$CQ$1,0),FALSE))</f>
        <v>9.3000000000000007</v>
      </c>
      <c r="G357" s="73">
        <f>SUM(VLOOKUP($D$3,$BM$2:$CQ$18,MATCH(G355,$BM$1:$CQ$1,0),FALSE))</f>
        <v>9.6</v>
      </c>
      <c r="H357" s="73">
        <f>SUM(VLOOKUP($D$4,$BM$2:$CQ$18,MATCH(H355,$BM$1:$CQ$1,0),FALSE))</f>
        <v>9.8000000000000007</v>
      </c>
      <c r="I357" s="73">
        <f>SUM(VLOOKUP($D$5,$BM$2:$CQ$18,MATCH(I355,$BM$1:$CQ$1,0),FALSE))</f>
        <v>0</v>
      </c>
      <c r="J357" s="73">
        <f>SUM(VLOOKUP($D$6,$BM$2:$CQ$18,MATCH(J355,$BM$1:$CQ$1,0),FALSE))</f>
        <v>12.1</v>
      </c>
      <c r="K357" s="73">
        <f>SUM(VLOOKUP($D$7,$BM$2:$CQ$18,MATCH(K355,$BM$1:$CQ$1,0),FALSE))</f>
        <v>0</v>
      </c>
      <c r="L357" s="73">
        <f>SUM(VLOOKUP($D$8,$BM$2:$CQ$18,MATCH(L355,$BM$1:$CQ$1,0),FALSE))</f>
        <v>12.1</v>
      </c>
      <c r="M357" s="73">
        <f>SUM(VLOOKUP($D$9,$BM$2:$CQ$18,MATCH(M355,$BM$1:$CQ$1,0),FALSE))</f>
        <v>12.1</v>
      </c>
      <c r="N357" s="73">
        <f>SUM(VLOOKUP($D$10,$BM$2:$CQ$18,MATCH(N355,$BM$1:$CQ$1,0),FALSE))</f>
        <v>12.2</v>
      </c>
      <c r="O357" s="73">
        <f>SUM(VLOOKUP($D$11,$BM$2:$CQ$18,MATCH(O355,$BM$1:$CQ$1,0),FALSE))</f>
        <v>12.2</v>
      </c>
      <c r="P357" s="73">
        <f>SUM(VLOOKUP($D$12,$BM$2:$CQ$18,MATCH(P355,$BM$1:$CQ$1,0),FALSE))</f>
        <v>12.1</v>
      </c>
      <c r="Q357" s="73">
        <f>SUM(VLOOKUP($D$13,$BM$2:$CQ$18,MATCH(Q355,$BM$1:$CQ$1,0),FALSE))</f>
        <v>12.1</v>
      </c>
      <c r="R357" s="73">
        <f>SUM(VLOOKUP($D$14,$BM$2:$CQ$18,MATCH(R355,$BM$1:$CQ$1,0),FALSE))</f>
        <v>12.1</v>
      </c>
      <c r="S357" s="73">
        <f>SUM(VLOOKUP($D$15,$BM$2:$CQ$18,MATCH(S355,$BM$1:$CQ$1,0),FALSE))</f>
        <v>12</v>
      </c>
      <c r="T357" s="73">
        <f>SUM(VLOOKUP($D$16,$BM$2:$CQ$18,MATCH(T355,$BM$1:$CQ$1,0),FALSE))</f>
        <v>12</v>
      </c>
      <c r="U357" s="73">
        <f>SUM(VLOOKUP($D$17,$BM$2:$CQ$18,MATCH(U355,$BM$1:$CQ$1,0),FALSE))</f>
        <v>12</v>
      </c>
      <c r="V357" s="63">
        <f>SUM(VLOOKUP($D$18,$BM$2:$CQ$18,MATCH(V355,$BM$1:$CQ$1,0),FALSE))</f>
        <v>12</v>
      </c>
      <c r="W357" s="43" t="str">
        <f>$A$10</f>
        <v>Renault</v>
      </c>
      <c r="X357" s="66">
        <f>COUNTIF(F349:V366, W357)</f>
        <v>0</v>
      </c>
      <c r="Y357" s="43" t="str">
        <f>$B$10</f>
        <v>Ricciardo</v>
      </c>
      <c r="Z357" s="99">
        <f>COUNTIF(F349:V366, Y357)</f>
        <v>0</v>
      </c>
      <c r="AA357" s="99">
        <f>COUNTIF(F367:V368,Y357)</f>
        <v>0</v>
      </c>
      <c r="AB357" s="99">
        <f>COUNTIF(F369:V370,Y357)</f>
        <v>0</v>
      </c>
      <c r="AC357" s="43" t="str">
        <f>$A$10</f>
        <v>Renault</v>
      </c>
      <c r="AD357" s="66">
        <f>SUM((X357/X371)*100)</f>
        <v>0</v>
      </c>
      <c r="AE357" s="43" t="str">
        <f>$B$10</f>
        <v>Ricciardo</v>
      </c>
      <c r="AF357" s="99">
        <f>SUM((Z357/Z371)*100)</f>
        <v>0</v>
      </c>
      <c r="AG357" s="99">
        <f>SUM((AA357/AA371)*100)</f>
        <v>0</v>
      </c>
      <c r="AH357" s="99">
        <f>SUM((AB357/AB371)*100)</f>
        <v>0</v>
      </c>
      <c r="AJ357" s="169"/>
      <c r="AK357" s="82" t="s">
        <v>1</v>
      </c>
      <c r="AL357" s="72">
        <f>SUM(VLOOKUP($D$2,$BM$2:$CQ$18,MATCH(AL355,$BM$1:$CQ$1,0),FALSE))</f>
        <v>10.3</v>
      </c>
      <c r="AM357" s="73">
        <f>SUM(VLOOKUP($D$3,$BM$2:$CQ$18,MATCH(AM355,$BM$1:$CQ$1,0),FALSE))</f>
        <v>0</v>
      </c>
      <c r="AN357" s="73">
        <f>SUM(VLOOKUP($D$4,$BM$2:$CQ$18,MATCH(AN355,$BM$1:$CQ$1,0),FALSE))</f>
        <v>0</v>
      </c>
      <c r="AO357" s="73">
        <f>SUM(VLOOKUP($D$5,$BM$2:$CQ$18,MATCH(AO355,$BM$1:$CQ$1,0),FALSE))</f>
        <v>0</v>
      </c>
      <c r="AP357" s="73">
        <f>SUM(VLOOKUP($D$6,$BM$2:$CQ$18,MATCH(AP355,$BM$1:$CQ$1,0),FALSE))</f>
        <v>9.6</v>
      </c>
      <c r="AQ357" s="73">
        <f>SUM(VLOOKUP($D$7,$BM$2:$CQ$18,MATCH(AQ355,$BM$1:$CQ$1,0),FALSE))</f>
        <v>0</v>
      </c>
      <c r="AR357" s="73">
        <f>SUM(VLOOKUP($D$8,$BM$2:$CQ$18,MATCH(AR355,$BM$1:$CQ$1,0),FALSE))</f>
        <v>9.5</v>
      </c>
      <c r="AS357" s="73">
        <f>SUM(VLOOKUP($D$9,$BM$2:$CQ$18,MATCH(AS355,$BM$1:$CQ$1,0),FALSE))</f>
        <v>9.5</v>
      </c>
      <c r="AT357" s="73">
        <f>SUM(VLOOKUP($D$10,$BM$2:$CQ$18,MATCH(AT355,$BM$1:$CQ$1,0),FALSE))</f>
        <v>9.5</v>
      </c>
      <c r="AU357" s="73">
        <f>SUM(VLOOKUP($D$11,$BM$2:$CQ$18,MATCH(AU355,$BM$1:$CQ$1,0),FALSE))</f>
        <v>9.5</v>
      </c>
      <c r="AV357" s="73">
        <f>SUM(VLOOKUP($D$12,$BM$2:$CQ$18,MATCH(AV355,$BM$1:$CQ$1,0),FALSE))</f>
        <v>9.5</v>
      </c>
      <c r="AW357" s="73">
        <f>SUM(VLOOKUP($D$13,$BM$2:$CQ$18,MATCH(AW355,$BM$1:$CQ$1,0),FALSE))</f>
        <v>9.5</v>
      </c>
      <c r="AX357" s="73">
        <f>SUM(VLOOKUP($D$14,$BM$2:$CQ$18,MATCH(AX355,$BM$1:$CQ$1,0),FALSE))</f>
        <v>9.5</v>
      </c>
      <c r="AY357" s="73">
        <f>SUM(VLOOKUP($D$15,$BM$2:$CQ$18,MATCH(AY355,$BM$1:$CQ$1,0),FALSE))</f>
        <v>9.5</v>
      </c>
      <c r="AZ357" s="73">
        <f>SUM(VLOOKUP($D$16,$BM$2:$CQ$18,MATCH(AZ355,$BM$1:$CQ$1,0),FALSE))</f>
        <v>9.5</v>
      </c>
      <c r="BA357" s="73">
        <f>SUM(VLOOKUP($D$17,$BM$2:$CQ$18,MATCH(BA355,$BM$1:$CQ$1,0),FALSE))</f>
        <v>9.5</v>
      </c>
      <c r="BB357" s="63">
        <f>SUM(VLOOKUP($D$18,$BM$2:$CQ$18,MATCH(BB355,$BM$1:$CQ$1,0),FALSE))</f>
        <v>9.5</v>
      </c>
      <c r="BC357" s="43" t="str">
        <f>$A$10</f>
        <v>Renault</v>
      </c>
      <c r="BD357" s="66">
        <f>COUNTIF(AL349:BB366, BC357)</f>
        <v>0</v>
      </c>
      <c r="BE357" s="43" t="str">
        <f>$B$10</f>
        <v>Ricciardo</v>
      </c>
      <c r="BF357" s="99">
        <f>COUNTIF(AL349:BB366, BE357)</f>
        <v>17</v>
      </c>
      <c r="BG357" s="99">
        <f>COUNTIF(AL367:BB368,BE357)</f>
        <v>17</v>
      </c>
      <c r="BH357" s="99">
        <f>COUNTIF(AL369:BB370,BE357)</f>
        <v>0</v>
      </c>
      <c r="BI357" s="43" t="str">
        <f>$A$10</f>
        <v>Renault</v>
      </c>
      <c r="BJ357" s="66">
        <f>SUM((BD357/BD371)*100)</f>
        <v>0</v>
      </c>
      <c r="BK357" s="43" t="str">
        <f>$B$10</f>
        <v>Ricciardo</v>
      </c>
      <c r="BL357" s="99">
        <f>SUM((BF357/BF371)*100)</f>
        <v>20</v>
      </c>
      <c r="BM357" s="99">
        <f>SUM((BG357/BG371)*100)</f>
        <v>100</v>
      </c>
      <c r="BN357" s="99">
        <f>SUM((BH357/BH371)*100)</f>
        <v>0</v>
      </c>
      <c r="BP357" s="169"/>
      <c r="BQ357" s="82" t="s">
        <v>1</v>
      </c>
      <c r="BR357" s="72">
        <f>SUM(VLOOKUP($D$2,$BM$2:$CQ$18,MATCH(BR355,$BM$1:$CQ$1,0),FALSE))</f>
        <v>9.9</v>
      </c>
      <c r="BS357" s="73">
        <f>SUM(VLOOKUP($D$3,$BM$2:$CQ$18,MATCH(BS355,$BM$1:$CQ$1,0),FALSE))</f>
        <v>0</v>
      </c>
      <c r="BT357" s="73">
        <f>SUM(VLOOKUP($D$4,$BM$2:$CQ$18,MATCH(BT355,$BM$1:$CQ$1,0),FALSE))</f>
        <v>0</v>
      </c>
      <c r="BU357" s="73">
        <f>SUM(VLOOKUP($D$5,$BM$2:$CQ$18,MATCH(BU355,$BM$1:$CQ$1,0),FALSE))</f>
        <v>0</v>
      </c>
      <c r="BV357" s="73">
        <f>SUM(VLOOKUP($D$6,$BM$2:$CQ$18,MATCH(BV355,$BM$1:$CQ$1,0),FALSE))</f>
        <v>9.6</v>
      </c>
      <c r="BW357" s="73">
        <f>SUM(VLOOKUP($D$7,$BM$2:$CQ$18,MATCH(BW355,$BM$1:$CQ$1,0),FALSE))</f>
        <v>0</v>
      </c>
      <c r="BX357" s="73">
        <f>SUM(VLOOKUP($D$8,$BM$2:$CQ$18,MATCH(BX355,$BM$1:$CQ$1,0),FALSE))</f>
        <v>9.5</v>
      </c>
      <c r="BY357" s="73">
        <f>SUM(VLOOKUP($D$9,$BM$2:$CQ$18,MATCH(BY355,$BM$1:$CQ$1,0),FALSE))</f>
        <v>9.5</v>
      </c>
      <c r="BZ357" s="73">
        <f>SUM(VLOOKUP($D$10,$BM$2:$CQ$18,MATCH(BZ355,$BM$1:$CQ$1,0),FALSE))</f>
        <v>9.5</v>
      </c>
      <c r="CA357" s="73">
        <f>SUM(VLOOKUP($D$11,$BM$2:$CQ$18,MATCH(CA355,$BM$1:$CQ$1,0),FALSE))</f>
        <v>9.5</v>
      </c>
      <c r="CB357" s="73">
        <f>SUM(VLOOKUP($D$12,$BM$2:$CQ$18,MATCH(CB355,$BM$1:$CQ$1,0),FALSE))</f>
        <v>9.8000000000000007</v>
      </c>
      <c r="CC357" s="73">
        <f>SUM(VLOOKUP($D$13,$BM$2:$CQ$18,MATCH(CC355,$BM$1:$CQ$1,0),FALSE))</f>
        <v>9.9</v>
      </c>
      <c r="CD357" s="73">
        <f>SUM(VLOOKUP($D$14,$BM$2:$CQ$18,MATCH(CD355,$BM$1:$CQ$1,0),FALSE))</f>
        <v>9.9</v>
      </c>
      <c r="CE357" s="73">
        <f>SUM(VLOOKUP($D$15,$BM$2:$CQ$18,MATCH(CE355,$BM$1:$CQ$1,0),FALSE))</f>
        <v>9.9</v>
      </c>
      <c r="CF357" s="73">
        <f>SUM(VLOOKUP($D$16,$BM$2:$CQ$18,MATCH(CF355,$BM$1:$CQ$1,0),FALSE))</f>
        <v>9.8000000000000007</v>
      </c>
      <c r="CG357" s="73">
        <f>SUM(VLOOKUP($D$17,$BM$2:$CQ$18,MATCH(CG355,$BM$1:$CQ$1,0),FALSE))</f>
        <v>9.8000000000000007</v>
      </c>
      <c r="CH357" s="63">
        <f>SUM(VLOOKUP($D$18,$BM$2:$CQ$18,MATCH(CH355,$BM$1:$CQ$1,0),FALSE))</f>
        <v>9.8000000000000007</v>
      </c>
      <c r="CI357" s="43" t="str">
        <f>$A$10</f>
        <v>Renault</v>
      </c>
      <c r="CJ357" s="66">
        <f>COUNTIF(BR349:CH366, CI357)</f>
        <v>17</v>
      </c>
      <c r="CK357" s="43" t="str">
        <f>$B$10</f>
        <v>Ricciardo</v>
      </c>
      <c r="CL357" s="99">
        <f>COUNTIF(BR349:CH366, CK357)</f>
        <v>0</v>
      </c>
      <c r="CM357" s="99">
        <f>COUNTIF(BR367:CH368,CK357)</f>
        <v>0</v>
      </c>
      <c r="CN357" s="99">
        <f>COUNTIF(BR369:CH370,CK357)</f>
        <v>0</v>
      </c>
      <c r="CO357" s="43" t="str">
        <f>$A$10</f>
        <v>Renault</v>
      </c>
      <c r="CP357" s="66">
        <f>SUM((CJ357/CJ371)*100)</f>
        <v>100</v>
      </c>
      <c r="CQ357" s="43" t="str">
        <f>$B$10</f>
        <v>Ricciardo</v>
      </c>
      <c r="CR357" s="99">
        <f>SUM((CL357/CL371)*100)</f>
        <v>0</v>
      </c>
      <c r="CS357" s="99">
        <f>SUM((CM357/CM371)*100)</f>
        <v>0</v>
      </c>
      <c r="CT357" s="99" t="e">
        <f>SUM((CN357/CN371)*100)</f>
        <v>#DIV/0!</v>
      </c>
      <c r="CV357" s="43" t="str">
        <f>$A$10</f>
        <v>Renault</v>
      </c>
      <c r="CW357" s="99">
        <f>SUM(X357,BD357,CJ357)</f>
        <v>17</v>
      </c>
      <c r="CX357" s="43" t="str">
        <f>$B$10</f>
        <v>Ricciardo</v>
      </c>
      <c r="CY357" s="99">
        <f t="shared" si="1859"/>
        <v>17</v>
      </c>
      <c r="CZ357" s="99">
        <f t="shared" si="1860"/>
        <v>17</v>
      </c>
      <c r="DA357" s="99">
        <f t="shared" si="1861"/>
        <v>0</v>
      </c>
      <c r="DB357" s="43" t="str">
        <f>$A$10</f>
        <v>Renault</v>
      </c>
      <c r="DC357" s="66">
        <f>SUM((CW357/CW371)*100)</f>
        <v>33.333333333333329</v>
      </c>
      <c r="DD357" s="43" t="str">
        <f>$B$10</f>
        <v>Ricciardo</v>
      </c>
      <c r="DE357" s="99">
        <f>SUM((CY357/CY371)*100)</f>
        <v>6.666666666666667</v>
      </c>
      <c r="DF357" s="99">
        <f>SUM((CZ357/CZ371)*100)</f>
        <v>33.333333333333329</v>
      </c>
      <c r="DG357" s="99">
        <f>SUM((DA357/DA371)*100)</f>
        <v>0</v>
      </c>
    </row>
    <row r="358" spans="4:111" ht="16.149999999999999" thickBot="1" x14ac:dyDescent="0.55000000000000004">
      <c r="D358" s="169"/>
      <c r="E358" s="74" t="s">
        <v>62</v>
      </c>
      <c r="F358" s="67" t="s">
        <v>18</v>
      </c>
      <c r="G358" s="67" t="s">
        <v>18</v>
      </c>
      <c r="H358" s="67" t="s">
        <v>18</v>
      </c>
      <c r="I358" s="67" t="s">
        <v>18</v>
      </c>
      <c r="J358" s="67" t="s">
        <v>18</v>
      </c>
      <c r="K358" s="67" t="s">
        <v>18</v>
      </c>
      <c r="L358" s="67" t="s">
        <v>18</v>
      </c>
      <c r="M358" s="67" t="s">
        <v>18</v>
      </c>
      <c r="N358" s="67" t="s">
        <v>18</v>
      </c>
      <c r="O358" s="67" t="s">
        <v>18</v>
      </c>
      <c r="P358" s="67" t="s">
        <v>18</v>
      </c>
      <c r="Q358" s="67" t="s">
        <v>18</v>
      </c>
      <c r="R358" s="67" t="s">
        <v>18</v>
      </c>
      <c r="S358" s="67" t="s">
        <v>18</v>
      </c>
      <c r="T358" s="67" t="s">
        <v>18</v>
      </c>
      <c r="U358" s="67" t="s">
        <v>18</v>
      </c>
      <c r="V358" s="68" t="s">
        <v>18</v>
      </c>
      <c r="W358" s="30"/>
      <c r="X358" s="72"/>
      <c r="Y358" s="44" t="str">
        <f>$B$11</f>
        <v>Ocon</v>
      </c>
      <c r="Z358" s="30">
        <f>COUNTIF(F349:V366, Y358)</f>
        <v>14</v>
      </c>
      <c r="AA358" s="30">
        <f>COUNTIF(F367:V368,Y358)</f>
        <v>0</v>
      </c>
      <c r="AB358" s="30">
        <f>COUNTIF(F369:V370,Y358)</f>
        <v>0</v>
      </c>
      <c r="AC358" s="30"/>
      <c r="AD358" s="72"/>
      <c r="AE358" s="44" t="str">
        <f>$B$11</f>
        <v>Ocon</v>
      </c>
      <c r="AF358" s="30">
        <f>SUM((Z358/Z371)*100)</f>
        <v>16.470588235294116</v>
      </c>
      <c r="AG358" s="30">
        <f>SUM((AA358/AA371)*100)</f>
        <v>0</v>
      </c>
      <c r="AH358" s="30">
        <f>SUM((AB358/AB371)*100)</f>
        <v>0</v>
      </c>
      <c r="AJ358" s="169"/>
      <c r="AK358" s="74" t="s">
        <v>62</v>
      </c>
      <c r="AL358" s="66" t="s">
        <v>43</v>
      </c>
      <c r="AM358" s="67" t="s">
        <v>43</v>
      </c>
      <c r="AN358" s="67" t="s">
        <v>43</v>
      </c>
      <c r="AO358" s="67" t="s">
        <v>43</v>
      </c>
      <c r="AP358" s="67" t="s">
        <v>43</v>
      </c>
      <c r="AQ358" s="67" t="s">
        <v>43</v>
      </c>
      <c r="AR358" s="67" t="s">
        <v>43</v>
      </c>
      <c r="AS358" s="67" t="s">
        <v>43</v>
      </c>
      <c r="AT358" s="67" t="s">
        <v>43</v>
      </c>
      <c r="AU358" s="67" t="s">
        <v>43</v>
      </c>
      <c r="AV358" s="67" t="s">
        <v>43</v>
      </c>
      <c r="AW358" s="67" t="s">
        <v>43</v>
      </c>
      <c r="AX358" s="67" t="s">
        <v>43</v>
      </c>
      <c r="AY358" s="67" t="s">
        <v>43</v>
      </c>
      <c r="AZ358" s="67" t="s">
        <v>43</v>
      </c>
      <c r="BA358" s="67" t="s">
        <v>43</v>
      </c>
      <c r="BB358" s="68" t="s">
        <v>43</v>
      </c>
      <c r="BC358" s="30"/>
      <c r="BD358" s="72"/>
      <c r="BE358" s="44" t="str">
        <f>$B$11</f>
        <v>Ocon</v>
      </c>
      <c r="BF358" s="30">
        <f>COUNTIF(AL349:BB366, BE358)</f>
        <v>0</v>
      </c>
      <c r="BG358" s="30">
        <f>COUNTIF(AL367:BB368,BE358)</f>
        <v>0</v>
      </c>
      <c r="BH358" s="30">
        <f>COUNTIF(AL369:BB370,BE358)</f>
        <v>0</v>
      </c>
      <c r="BI358" s="30"/>
      <c r="BJ358" s="72"/>
      <c r="BK358" s="44" t="str">
        <f>$B$11</f>
        <v>Ocon</v>
      </c>
      <c r="BL358" s="30">
        <f>SUM((BF358/BF371)*100)</f>
        <v>0</v>
      </c>
      <c r="BM358" s="30">
        <f>SUM((BG358/BG371)*100)</f>
        <v>0</v>
      </c>
      <c r="BN358" s="30">
        <f>SUM((BH358/BH371)*100)</f>
        <v>0</v>
      </c>
      <c r="BP358" s="169"/>
      <c r="BQ358" s="74" t="s">
        <v>62</v>
      </c>
      <c r="BR358" s="66" t="s">
        <v>30</v>
      </c>
      <c r="BS358" s="67" t="s">
        <v>30</v>
      </c>
      <c r="BT358" s="67" t="s">
        <v>30</v>
      </c>
      <c r="BU358" s="67" t="s">
        <v>30</v>
      </c>
      <c r="BV358" s="67" t="s">
        <v>30</v>
      </c>
      <c r="BW358" s="67" t="s">
        <v>30</v>
      </c>
      <c r="BX358" s="67" t="s">
        <v>30</v>
      </c>
      <c r="BY358" s="67" t="s">
        <v>30</v>
      </c>
      <c r="BZ358" s="67" t="s">
        <v>30</v>
      </c>
      <c r="CA358" s="67" t="s">
        <v>30</v>
      </c>
      <c r="CB358" s="67" t="s">
        <v>30</v>
      </c>
      <c r="CC358" s="67" t="s">
        <v>30</v>
      </c>
      <c r="CD358" s="67" t="s">
        <v>30</v>
      </c>
      <c r="CE358" s="67" t="s">
        <v>30</v>
      </c>
      <c r="CF358" s="67" t="s">
        <v>30</v>
      </c>
      <c r="CG358" s="67" t="s">
        <v>30</v>
      </c>
      <c r="CH358" s="68" t="s">
        <v>30</v>
      </c>
      <c r="CI358" s="30"/>
      <c r="CJ358" s="72"/>
      <c r="CK358" s="44" t="str">
        <f>$B$11</f>
        <v>Ocon</v>
      </c>
      <c r="CL358" s="30">
        <f>COUNTIF(BR349:CH366, CK358)</f>
        <v>0</v>
      </c>
      <c r="CM358" s="30">
        <f>COUNTIF(BR367:CH368,CK358)</f>
        <v>0</v>
      </c>
      <c r="CN358" s="30">
        <f>COUNTIF(BR369:CH370,CK358)</f>
        <v>0</v>
      </c>
      <c r="CO358" s="30"/>
      <c r="CP358" s="72"/>
      <c r="CQ358" s="44" t="str">
        <f>$B$11</f>
        <v>Ocon</v>
      </c>
      <c r="CR358" s="30">
        <f>SUM((CL358/CL371)*100)</f>
        <v>0</v>
      </c>
      <c r="CS358" s="30">
        <f>SUM((CM358/CM371)*100)</f>
        <v>0</v>
      </c>
      <c r="CT358" s="30" t="e">
        <f>SUM((CN358/CN371)*100)</f>
        <v>#DIV/0!</v>
      </c>
      <c r="CV358" s="30"/>
      <c r="CW358" s="30"/>
      <c r="CX358" s="44" t="str">
        <f>$B$11</f>
        <v>Ocon</v>
      </c>
      <c r="CY358" s="30">
        <f t="shared" si="1859"/>
        <v>14</v>
      </c>
      <c r="CZ358" s="30">
        <f t="shared" si="1860"/>
        <v>0</v>
      </c>
      <c r="DA358" s="30">
        <f t="shared" si="1861"/>
        <v>0</v>
      </c>
      <c r="DB358" s="30"/>
      <c r="DC358" s="72"/>
      <c r="DD358" s="44" t="str">
        <f>$B$11</f>
        <v>Ocon</v>
      </c>
      <c r="DE358" s="30">
        <f>SUM((CY358/CY371)*100)</f>
        <v>5.4901960784313726</v>
      </c>
      <c r="DF358" s="30">
        <f>SUM((CZ358/CZ371)*100)</f>
        <v>0</v>
      </c>
      <c r="DG358" s="30">
        <f>SUM((DA358/DA371)*100)</f>
        <v>0</v>
      </c>
    </row>
    <row r="359" spans="4:111" ht="15.75" x14ac:dyDescent="0.5">
      <c r="D359" s="169"/>
      <c r="E359" s="81" t="s">
        <v>58</v>
      </c>
      <c r="F359" s="70">
        <f>SUM(VLOOKUP($D$2,$D$2:$BL$18,MATCH(F358,$D$1:$BL$1,0),FALSE))</f>
        <v>23</v>
      </c>
      <c r="G359" s="76">
        <f>SUM(VLOOKUP($D$3,$D$2:$BL$18,MATCH(G358,$D$1:$BL$1,0),FALSE))</f>
        <v>11</v>
      </c>
      <c r="H359" s="76">
        <f>SUM(VLOOKUP($D$4,$D$2:$BL$18,MATCH(H358,$D$1:$BL$1,0),FALSE))</f>
        <v>11</v>
      </c>
      <c r="I359" s="76">
        <f>SUM(VLOOKUP($D$5,$D$2:$BL$18,MATCH(I358,$D$1:$BL$1,0),FALSE))</f>
        <v>-2</v>
      </c>
      <c r="J359" s="76">
        <f>SUM(VLOOKUP($D$6,$D$2:$BL$18,MATCH(J358,$D$1:$BL$1,0),FALSE))</f>
        <v>2</v>
      </c>
      <c r="K359" s="76">
        <f>SUM(VLOOKUP($D$7,$D$2:$BL$18,MATCH(K358,$D$1:$BL$1,0),FALSE))</f>
        <v>23</v>
      </c>
      <c r="L359" s="76">
        <f>SUM(VLOOKUP($D$8,$D$2:$BL$18,MATCH(L358,$D$1:$BL$1,0),FALSE))</f>
        <v>-6</v>
      </c>
      <c r="M359" s="76">
        <f>SUM(VLOOKUP($D$9,$D$2:$BL$18,MATCH(M358,$D$1:$BL$1,0),FALSE))</f>
        <v>37</v>
      </c>
      <c r="N359" s="76">
        <f>SUM(VLOOKUP($D$10,$D$2:$BL$18,MATCH(N358,$D$1:$BL$1,0),FALSE))</f>
        <v>-8</v>
      </c>
      <c r="O359" s="76">
        <f>SUM(VLOOKUP($D$11,$D$2:$BL$18,MATCH(O358,$D$1:$BL$1,0),FALSE))</f>
        <v>0</v>
      </c>
      <c r="P359" s="76">
        <f>SUM(VLOOKUP($D$12,$D$2:$BL$18,MATCH(P358,$D$1:$BL$1,0),FALSE))</f>
        <v>28</v>
      </c>
      <c r="Q359" s="76">
        <f>SUM(VLOOKUP($D$13,$D$2:$BL$18,MATCH(Q358,$D$1:$BL$1,0),FALSE))</f>
        <v>23</v>
      </c>
      <c r="R359" s="76">
        <f>SUM(VLOOKUP($D$14,$D$2:$BL$18,MATCH(R358,$D$1:$BL$1,0),FALSE))</f>
        <v>20</v>
      </c>
      <c r="S359" s="76">
        <f>SUM(VLOOKUP($D$15,$D$2:$BL$18,MATCH(S358,$D$1:$BL$1,0),FALSE))</f>
        <v>26</v>
      </c>
      <c r="T359" s="76">
        <f>SUM(VLOOKUP($D$16,$D$2:$BL$18,MATCH(T358,$D$1:$BL$1,0),FALSE))</f>
        <v>33</v>
      </c>
      <c r="U359" s="76">
        <f>SUM(VLOOKUP($D$17,$D$2:$BL$18,MATCH(U358,$D$1:$BL$1,0),FALSE))</f>
        <v>32</v>
      </c>
      <c r="V359" s="29">
        <f>SUM(VLOOKUP($D$18,$D$2:$BL$18,MATCH(V358,$D$1:$BL$1,0),FALSE))</f>
        <v>17</v>
      </c>
      <c r="W359" s="46" t="str">
        <f>$A$12</f>
        <v>AlphaTauri</v>
      </c>
      <c r="X359" s="66">
        <f>COUNTIF(F349:V366, W359)</f>
        <v>0</v>
      </c>
      <c r="Y359" s="46" t="str">
        <f>$B$12</f>
        <v>Kvyat</v>
      </c>
      <c r="Z359" s="99">
        <f>COUNTIF(F349:V366, Y359)</f>
        <v>0</v>
      </c>
      <c r="AA359" s="99">
        <f>COUNTIF(F367:V368,Y359)</f>
        <v>0</v>
      </c>
      <c r="AB359" s="99">
        <f>COUNTIF(F369:V370,Y359)</f>
        <v>0</v>
      </c>
      <c r="AC359" s="46" t="str">
        <f>$A$12</f>
        <v>AlphaTauri</v>
      </c>
      <c r="AD359" s="66">
        <f>SUM((X359/X371)*100)</f>
        <v>0</v>
      </c>
      <c r="AE359" s="46" t="str">
        <f>$B$12</f>
        <v>Kvyat</v>
      </c>
      <c r="AF359" s="99">
        <f>SUM((Z359/Z371)*100)</f>
        <v>0</v>
      </c>
      <c r="AG359" s="99">
        <f>SUM((AA359/AA371)*100)</f>
        <v>0</v>
      </c>
      <c r="AH359" s="99">
        <f>SUM((AB359/AB371)*100)</f>
        <v>0</v>
      </c>
      <c r="AJ359" s="169"/>
      <c r="AK359" s="81" t="s">
        <v>58</v>
      </c>
      <c r="AL359" s="70">
        <f>SUM(VLOOKUP($D$2,$D$2:$BL$18,MATCH(AL358,$D$1:$BL$1,0),FALSE))</f>
        <v>-11</v>
      </c>
      <c r="AM359" s="76">
        <f>SUM(VLOOKUP($D$3,$D$2:$BL$18,MATCH(AM358,$D$1:$BL$1,0),FALSE))</f>
        <v>6</v>
      </c>
      <c r="AN359" s="76">
        <f>SUM(VLOOKUP($D$4,$D$2:$BL$18,MATCH(AN358,$D$1:$BL$1,0),FALSE))</f>
        <v>6</v>
      </c>
      <c r="AO359" s="76">
        <f>SUM(VLOOKUP($D$5,$D$2:$BL$18,MATCH(AO358,$D$1:$BL$1,0),FALSE))</f>
        <v>7</v>
      </c>
      <c r="AP359" s="76">
        <f>SUM(VLOOKUP($D$6,$D$2:$BL$18,MATCH(AP358,$D$1:$BL$1,0),FALSE))</f>
        <v>5</v>
      </c>
      <c r="AQ359" s="76">
        <f>SUM(VLOOKUP($D$7,$D$2:$BL$18,MATCH(AQ358,$D$1:$BL$1,0),FALSE))</f>
        <v>0</v>
      </c>
      <c r="AR359" s="76">
        <f>SUM(VLOOKUP($D$8,$D$2:$BL$18,MATCH(AR358,$D$1:$BL$1,0),FALSE))</f>
        <v>11</v>
      </c>
      <c r="AS359" s="76">
        <f>SUM(VLOOKUP($D$9,$D$2:$BL$18,MATCH(AS358,$D$1:$BL$1,0),FALSE))</f>
        <v>13</v>
      </c>
      <c r="AT359" s="76">
        <f>SUM(VLOOKUP($D$10,$D$2:$BL$18,MATCH(AT358,$D$1:$BL$1,0),FALSE))</f>
        <v>14</v>
      </c>
      <c r="AU359" s="76">
        <f>SUM(VLOOKUP($D$11,$D$2:$BL$18,MATCH(AU358,$D$1:$BL$1,0),FALSE))</f>
        <v>3</v>
      </c>
      <c r="AV359" s="76">
        <f>SUM(VLOOKUP($D$12,$D$2:$BL$18,MATCH(AV358,$D$1:$BL$1,0),FALSE))</f>
        <v>17</v>
      </c>
      <c r="AW359" s="76">
        <f>SUM(VLOOKUP($D$13,$D$2:$BL$18,MATCH(AW358,$D$1:$BL$1,0),FALSE))</f>
        <v>6</v>
      </c>
      <c r="AX359" s="76">
        <f>SUM(VLOOKUP($D$14,$D$2:$BL$18,MATCH(AX358,$D$1:$BL$1,0),FALSE))</f>
        <v>11</v>
      </c>
      <c r="AY359" s="76">
        <f>SUM(VLOOKUP($D$15,$D$2:$BL$18,MATCH(AY358,$D$1:$BL$1,0),FALSE))</f>
        <v>-14</v>
      </c>
      <c r="AZ359" s="76">
        <f>SUM(VLOOKUP($D$16,$D$2:$BL$18,MATCH(AZ358,$D$1:$BL$1,0),FALSE))</f>
        <v>-14</v>
      </c>
      <c r="BA359" s="76">
        <f>SUM(VLOOKUP($D$17,$D$2:$BL$18,MATCH(BA358,$D$1:$BL$1,0),FALSE))</f>
        <v>8</v>
      </c>
      <c r="BB359" s="29">
        <f>SUM(VLOOKUP($D$18,$D$2:$BL$18,MATCH(BB358,$D$1:$BL$1,0),FALSE))</f>
        <v>0</v>
      </c>
      <c r="BC359" s="46" t="str">
        <f>$A$12</f>
        <v>AlphaTauri</v>
      </c>
      <c r="BD359" s="66">
        <f>COUNTIF(AL349:BB366, BC359)</f>
        <v>0</v>
      </c>
      <c r="BE359" s="46" t="str">
        <f>$B$12</f>
        <v>Kvyat</v>
      </c>
      <c r="BF359" s="99">
        <f>COUNTIF(AL349:BB366, BE359)</f>
        <v>0</v>
      </c>
      <c r="BG359" s="99">
        <f>COUNTIF(AL367:BB368,BE359)</f>
        <v>0</v>
      </c>
      <c r="BH359" s="99">
        <f>COUNTIF(AL369:BB370,BE359)</f>
        <v>0</v>
      </c>
      <c r="BI359" s="46" t="str">
        <f>$A$12</f>
        <v>AlphaTauri</v>
      </c>
      <c r="BJ359" s="66">
        <f>SUM((BD359/BD371)*100)</f>
        <v>0</v>
      </c>
      <c r="BK359" s="46" t="str">
        <f>$B$12</f>
        <v>Kvyat</v>
      </c>
      <c r="BL359" s="99">
        <f>SUM((BF359/BF371)*100)</f>
        <v>0</v>
      </c>
      <c r="BM359" s="99">
        <f>SUM((BG359/BG371)*100)</f>
        <v>0</v>
      </c>
      <c r="BN359" s="99">
        <f>SUM((BH359/BH371)*100)</f>
        <v>0</v>
      </c>
      <c r="BP359" s="169"/>
      <c r="BQ359" s="81" t="s">
        <v>58</v>
      </c>
      <c r="BR359" s="70">
        <f>SUM(VLOOKUP($D$2,$D$2:$BL$18,MATCH(BR358,$D$1:$BL$1,0),FALSE))</f>
        <v>24</v>
      </c>
      <c r="BS359" s="76">
        <f>SUM(VLOOKUP($D$3,$D$2:$BL$18,MATCH(BS358,$D$1:$BL$1,0),FALSE))</f>
        <v>-1</v>
      </c>
      <c r="BT359" s="76">
        <f>SUM(VLOOKUP($D$4,$D$2:$BL$18,MATCH(BT358,$D$1:$BL$1,0),FALSE))</f>
        <v>-9</v>
      </c>
      <c r="BU359" s="76">
        <f>SUM(VLOOKUP($D$5,$D$2:$BL$18,MATCH(BU358,$D$1:$BL$1,0),FALSE))</f>
        <v>22</v>
      </c>
      <c r="BV359" s="76">
        <f>SUM(VLOOKUP($D$6,$D$2:$BL$18,MATCH(BV358,$D$1:$BL$1,0),FALSE))</f>
        <v>2</v>
      </c>
      <c r="BW359" s="76">
        <f>SUM(VLOOKUP($D$7,$D$2:$BL$18,MATCH(BW358,$D$1:$BL$1,0),FALSE))</f>
        <v>14</v>
      </c>
      <c r="BX359" s="76">
        <f>SUM(VLOOKUP($D$8,$D$2:$BL$18,MATCH(BX358,$D$1:$BL$1,0),FALSE))</f>
        <v>18</v>
      </c>
      <c r="BY359" s="76">
        <f>SUM(VLOOKUP($D$9,$D$2:$BL$18,MATCH(BY358,$D$1:$BL$1,0),FALSE))</f>
        <v>45</v>
      </c>
      <c r="BZ359" s="76">
        <f>SUM(VLOOKUP($D$10,$D$2:$BL$18,MATCH(BZ358,$D$1:$BL$1,0),FALSE))</f>
        <v>-14</v>
      </c>
      <c r="CA359" s="76">
        <f>SUM(VLOOKUP($D$11,$D$2:$BL$18,MATCH(CA358,$D$1:$BL$1,0),FALSE))</f>
        <v>10</v>
      </c>
      <c r="CB359" s="76">
        <f>SUM(VLOOKUP($D$12,$D$2:$BL$18,MATCH(CB358,$D$1:$BL$1,0),FALSE))</f>
        <v>26</v>
      </c>
      <c r="CC359" s="76">
        <f>SUM(VLOOKUP($D$13,$D$2:$BL$18,MATCH(CC358,$D$1:$BL$1,0),FALSE))</f>
        <v>29</v>
      </c>
      <c r="CD359" s="76">
        <f>SUM(VLOOKUP($D$14,$D$2:$BL$18,MATCH(CD358,$D$1:$BL$1,0),FALSE))</f>
        <v>-3</v>
      </c>
      <c r="CE359" s="76">
        <f>SUM(VLOOKUP($D$15,$D$2:$BL$18,MATCH(CE358,$D$1:$BL$1,0),FALSE))</f>
        <v>15</v>
      </c>
      <c r="CF359" s="76">
        <f>SUM(VLOOKUP($D$16,$D$2:$BL$18,MATCH(CF358,$D$1:$BL$1,0),FALSE))</f>
        <v>24</v>
      </c>
      <c r="CG359" s="76">
        <f>SUM(VLOOKUP($D$17,$D$2:$BL$18,MATCH(CG358,$D$1:$BL$1,0),FALSE))</f>
        <v>2</v>
      </c>
      <c r="CH359" s="29">
        <f>SUM(VLOOKUP($D$18,$D$2:$BL$18,MATCH(CH358,$D$1:$BL$1,0),FALSE))</f>
        <v>14</v>
      </c>
      <c r="CI359" s="46" t="str">
        <f>$A$12</f>
        <v>AlphaTauri</v>
      </c>
      <c r="CJ359" s="66">
        <f>COUNTIF(BR349:CH366, CI359)</f>
        <v>0</v>
      </c>
      <c r="CK359" s="46" t="str">
        <f>$B$12</f>
        <v>Kvyat</v>
      </c>
      <c r="CL359" s="99">
        <f>COUNTIF(BR349:CH366, CK359)</f>
        <v>17</v>
      </c>
      <c r="CM359" s="99">
        <f>COUNTIF(BR367:CH368,CK359)</f>
        <v>0</v>
      </c>
      <c r="CN359" s="99">
        <f>COUNTIF(BR369:CH370,CK359)</f>
        <v>0</v>
      </c>
      <c r="CO359" s="46" t="str">
        <f>$A$12</f>
        <v>AlphaTauri</v>
      </c>
      <c r="CP359" s="66">
        <f>SUM((CJ359/CJ371)*100)</f>
        <v>0</v>
      </c>
      <c r="CQ359" s="46" t="str">
        <f>$B$12</f>
        <v>Kvyat</v>
      </c>
      <c r="CR359" s="99">
        <f>SUM((CL359/CL371)*100)</f>
        <v>20</v>
      </c>
      <c r="CS359" s="99">
        <f>SUM((CM359/CM371)*100)</f>
        <v>0</v>
      </c>
      <c r="CT359" s="99" t="e">
        <f>SUM((CN359/CN371)*100)</f>
        <v>#DIV/0!</v>
      </c>
      <c r="CV359" s="46" t="str">
        <f>$A$12</f>
        <v>AlphaTauri</v>
      </c>
      <c r="CW359" s="99">
        <f>SUM(X359,BD359,CJ359)</f>
        <v>0</v>
      </c>
      <c r="CX359" s="46" t="str">
        <f>$B$12</f>
        <v>Kvyat</v>
      </c>
      <c r="CY359" s="99">
        <f t="shared" si="1859"/>
        <v>17</v>
      </c>
      <c r="CZ359" s="99">
        <f t="shared" si="1860"/>
        <v>0</v>
      </c>
      <c r="DA359" s="99">
        <f t="shared" si="1861"/>
        <v>0</v>
      </c>
      <c r="DB359" s="46" t="str">
        <f>$A$12</f>
        <v>AlphaTauri</v>
      </c>
      <c r="DC359" s="66">
        <f>SUM((CW359/CW371)*100)</f>
        <v>0</v>
      </c>
      <c r="DD359" s="46" t="str">
        <f>$B$12</f>
        <v>Kvyat</v>
      </c>
      <c r="DE359" s="99">
        <f>SUM((CY359/CY371)*100)</f>
        <v>6.666666666666667</v>
      </c>
      <c r="DF359" s="99">
        <f>SUM((CZ359/CZ371)*100)</f>
        <v>0</v>
      </c>
      <c r="DG359" s="99">
        <f>SUM((DA359/DA371)*100)</f>
        <v>0</v>
      </c>
    </row>
    <row r="360" spans="4:111" ht="16.149999999999999" thickBot="1" x14ac:dyDescent="0.55000000000000004">
      <c r="D360" s="169"/>
      <c r="E360" s="82" t="s">
        <v>1</v>
      </c>
      <c r="F360" s="72">
        <f>SUM(VLOOKUP($D$2,$BM$2:$CQ$18,MATCH(F358,$BM$1:$CQ$1,0),FALSE))</f>
        <v>15.5</v>
      </c>
      <c r="G360" s="73">
        <f>SUM(VLOOKUP($D$3,$BM$2:$CQ$18,MATCH(G358,$BM$1:$CQ$1,0),FALSE))</f>
        <v>0</v>
      </c>
      <c r="H360" s="73">
        <f>SUM(VLOOKUP($D$4,$BM$2:$CQ$18,MATCH(H358,$BM$1:$CQ$1,0),FALSE))</f>
        <v>0</v>
      </c>
      <c r="I360" s="73">
        <f>SUM(VLOOKUP($D$5,$BM$2:$CQ$18,MATCH(I358,$BM$1:$CQ$1,0),FALSE))</f>
        <v>0</v>
      </c>
      <c r="J360" s="73">
        <f>SUM(VLOOKUP($D$6,$BM$2:$CQ$18,MATCH(J358,$BM$1:$CQ$1,0),FALSE))</f>
        <v>15.4</v>
      </c>
      <c r="K360" s="73">
        <f>SUM(VLOOKUP($D$7,$BM$2:$CQ$18,MATCH(K358,$BM$1:$CQ$1,0),FALSE))</f>
        <v>0</v>
      </c>
      <c r="L360" s="73">
        <f>SUM(VLOOKUP($D$8,$BM$2:$CQ$18,MATCH(L358,$BM$1:$CQ$1,0),FALSE))</f>
        <v>15.3</v>
      </c>
      <c r="M360" s="73">
        <f>SUM(VLOOKUP($D$9,$BM$2:$CQ$18,MATCH(M358,$BM$1:$CQ$1,0),FALSE))</f>
        <v>15.3</v>
      </c>
      <c r="N360" s="73">
        <f>SUM(VLOOKUP($D$10,$BM$2:$CQ$18,MATCH(N358,$BM$1:$CQ$1,0),FALSE))</f>
        <v>15.3</v>
      </c>
      <c r="O360" s="73">
        <f>SUM(VLOOKUP($D$11,$BM$2:$CQ$18,MATCH(O358,$BM$1:$CQ$1,0),FALSE))</f>
        <v>15.3</v>
      </c>
      <c r="P360" s="73">
        <f>SUM(VLOOKUP($D$12,$BM$2:$CQ$18,MATCH(P358,$BM$1:$CQ$1,0),FALSE))</f>
        <v>15.3</v>
      </c>
      <c r="Q360" s="73">
        <f>SUM(VLOOKUP($D$13,$BM$2:$CQ$18,MATCH(Q358,$BM$1:$CQ$1,0),FALSE))</f>
        <v>15.2</v>
      </c>
      <c r="R360" s="73">
        <f>SUM(VLOOKUP($D$14,$BM$2:$CQ$18,MATCH(R358,$BM$1:$CQ$1,0),FALSE))</f>
        <v>15.2</v>
      </c>
      <c r="S360" s="73">
        <f>SUM(VLOOKUP($D$15,$BM$2:$CQ$18,MATCH(S358,$BM$1:$CQ$1,0),FALSE))</f>
        <v>15.1</v>
      </c>
      <c r="T360" s="73">
        <f>SUM(VLOOKUP($D$16,$BM$2:$CQ$18,MATCH(T358,$BM$1:$CQ$1,0),FALSE))</f>
        <v>15.1</v>
      </c>
      <c r="U360" s="73">
        <f>SUM(VLOOKUP($D$17,$BM$2:$CQ$18,MATCH(U358,$BM$1:$CQ$1,0),FALSE))</f>
        <v>15.1</v>
      </c>
      <c r="V360" s="63">
        <f>SUM(VLOOKUP($D$18,$BM$2:$CQ$18,MATCH(V358,$BM$1:$CQ$1,0),FALSE))</f>
        <v>15.2</v>
      </c>
      <c r="W360" s="30"/>
      <c r="X360" s="72"/>
      <c r="Y360" s="47" t="str">
        <f>$B$13</f>
        <v>Gasly</v>
      </c>
      <c r="Z360" s="30">
        <f>COUNTIF(F349:V366, Y360)</f>
        <v>0</v>
      </c>
      <c r="AA360" s="30">
        <f>COUNTIF(F367:V368,Y360)</f>
        <v>0</v>
      </c>
      <c r="AB360" s="30">
        <f>COUNTIF(F369:V370,Y360)</f>
        <v>0</v>
      </c>
      <c r="AC360" s="30"/>
      <c r="AD360" s="72"/>
      <c r="AE360" s="47" t="str">
        <f>$B$13</f>
        <v>Gasly</v>
      </c>
      <c r="AF360" s="30">
        <f>SUM((Z360/Z371)*100)</f>
        <v>0</v>
      </c>
      <c r="AG360" s="30">
        <f>SUM((AA360/AA371)*100)</f>
        <v>0</v>
      </c>
      <c r="AH360" s="30">
        <f>SUM((AB360/AB371)*100)</f>
        <v>0</v>
      </c>
      <c r="AJ360" s="169"/>
      <c r="AK360" s="82" t="s">
        <v>1</v>
      </c>
      <c r="AL360" s="72">
        <f>SUM(VLOOKUP($D$2,$BM$2:$CQ$18,MATCH(AL358,$BM$1:$CQ$1,0),FALSE))</f>
        <v>6</v>
      </c>
      <c r="AM360" s="73">
        <f>SUM(VLOOKUP($D$3,$BM$2:$CQ$18,MATCH(AM358,$BM$1:$CQ$1,0),FALSE))</f>
        <v>0</v>
      </c>
      <c r="AN360" s="73">
        <f>SUM(VLOOKUP($D$4,$BM$2:$CQ$18,MATCH(AN358,$BM$1:$CQ$1,0),FALSE))</f>
        <v>0</v>
      </c>
      <c r="AO360" s="73">
        <f>SUM(VLOOKUP($D$5,$BM$2:$CQ$18,MATCH(AO358,$BM$1:$CQ$1,0),FALSE))</f>
        <v>0</v>
      </c>
      <c r="AP360" s="73">
        <f>SUM(VLOOKUP($D$6,$BM$2:$CQ$18,MATCH(AP358,$BM$1:$CQ$1,0),FALSE))</f>
        <v>5.7</v>
      </c>
      <c r="AQ360" s="73">
        <f>SUM(VLOOKUP($D$7,$BM$2:$CQ$18,MATCH(AQ358,$BM$1:$CQ$1,0),FALSE))</f>
        <v>0</v>
      </c>
      <c r="AR360" s="73">
        <f>SUM(VLOOKUP($D$8,$BM$2:$CQ$18,MATCH(AR358,$BM$1:$CQ$1,0),FALSE))</f>
        <v>5.7</v>
      </c>
      <c r="AS360" s="73">
        <f>SUM(VLOOKUP($D$9,$BM$2:$CQ$18,MATCH(AS358,$BM$1:$CQ$1,0),FALSE))</f>
        <v>5.7</v>
      </c>
      <c r="AT360" s="73">
        <f>SUM(VLOOKUP($D$10,$BM$2:$CQ$18,MATCH(AT358,$BM$1:$CQ$1,0),FALSE))</f>
        <v>5.7</v>
      </c>
      <c r="AU360" s="73">
        <f>SUM(VLOOKUP($D$11,$BM$2:$CQ$18,MATCH(AU358,$BM$1:$CQ$1,0),FALSE))</f>
        <v>5.7</v>
      </c>
      <c r="AV360" s="73">
        <f>SUM(VLOOKUP($D$12,$BM$2:$CQ$18,MATCH(AV358,$BM$1:$CQ$1,0),FALSE))</f>
        <v>5.8</v>
      </c>
      <c r="AW360" s="73">
        <f>SUM(VLOOKUP($D$13,$BM$2:$CQ$18,MATCH(AW358,$BM$1:$CQ$1,0),FALSE))</f>
        <v>5.9</v>
      </c>
      <c r="AX360" s="73">
        <f>SUM(VLOOKUP($D$14,$BM$2:$CQ$18,MATCH(AX358,$BM$1:$CQ$1,0),FALSE))</f>
        <v>5.9</v>
      </c>
      <c r="AY360" s="73">
        <f>SUM(VLOOKUP($D$15,$BM$2:$CQ$18,MATCH(AY358,$BM$1:$CQ$1,0),FALSE))</f>
        <v>6</v>
      </c>
      <c r="AZ360" s="73">
        <f>SUM(VLOOKUP($D$16,$BM$2:$CQ$18,MATCH(AZ358,$BM$1:$CQ$1,0),FALSE))</f>
        <v>6</v>
      </c>
      <c r="BA360" s="73">
        <f>SUM(VLOOKUP($D$17,$BM$2:$CQ$18,MATCH(BA358,$BM$1:$CQ$1,0),FALSE))</f>
        <v>6</v>
      </c>
      <c r="BB360" s="63">
        <f>SUM(VLOOKUP($D$18,$BM$2:$CQ$18,MATCH(BB358,$BM$1:$CQ$1,0),FALSE))</f>
        <v>5.9</v>
      </c>
      <c r="BC360" s="30"/>
      <c r="BD360" s="72"/>
      <c r="BE360" s="47" t="str">
        <f>$B$13</f>
        <v>Gasly</v>
      </c>
      <c r="BF360" s="30">
        <f>COUNTIF(AL349:BB366, BE360)</f>
        <v>0</v>
      </c>
      <c r="BG360" s="30">
        <f>COUNTIF(AL367:BB368,BE360)</f>
        <v>0</v>
      </c>
      <c r="BH360" s="30">
        <f>COUNTIF(AL369:BB370,BE360)</f>
        <v>0</v>
      </c>
      <c r="BI360" s="30"/>
      <c r="BJ360" s="72"/>
      <c r="BK360" s="47" t="str">
        <f>$B$13</f>
        <v>Gasly</v>
      </c>
      <c r="BL360" s="30">
        <f>SUM((BF360/BF371)*100)</f>
        <v>0</v>
      </c>
      <c r="BM360" s="30">
        <f>SUM((BG360/BG371)*100)</f>
        <v>0</v>
      </c>
      <c r="BN360" s="30">
        <f>SUM((BH360/BH371)*100)</f>
        <v>0</v>
      </c>
      <c r="BP360" s="169"/>
      <c r="BQ360" s="82" t="s">
        <v>1</v>
      </c>
      <c r="BR360" s="72">
        <f>SUM(VLOOKUP($D$2,$BM$2:$CQ$18,MATCH(BR358,$BM$1:$CQ$1,0),FALSE))</f>
        <v>10.4</v>
      </c>
      <c r="BS360" s="73">
        <f>SUM(VLOOKUP($D$3,$BM$2:$CQ$18,MATCH(BS358,$BM$1:$CQ$1,0),FALSE))</f>
        <v>0</v>
      </c>
      <c r="BT360" s="73">
        <f>SUM(VLOOKUP($D$4,$BM$2:$CQ$18,MATCH(BT358,$BM$1:$CQ$1,0),FALSE))</f>
        <v>0</v>
      </c>
      <c r="BU360" s="73">
        <f>SUM(VLOOKUP($D$5,$BM$2:$CQ$18,MATCH(BU358,$BM$1:$CQ$1,0),FALSE))</f>
        <v>0</v>
      </c>
      <c r="BV360" s="73">
        <f>SUM(VLOOKUP($D$6,$BM$2:$CQ$18,MATCH(BV358,$BM$1:$CQ$1,0),FALSE))</f>
        <v>10.3</v>
      </c>
      <c r="BW360" s="73">
        <f>SUM(VLOOKUP($D$7,$BM$2:$CQ$18,MATCH(BW358,$BM$1:$CQ$1,0),FALSE))</f>
        <v>0</v>
      </c>
      <c r="BX360" s="73">
        <f>SUM(VLOOKUP($D$8,$BM$2:$CQ$18,MATCH(BX358,$BM$1:$CQ$1,0),FALSE))</f>
        <v>10.4</v>
      </c>
      <c r="BY360" s="73">
        <f>SUM(VLOOKUP($D$9,$BM$2:$CQ$18,MATCH(BY358,$BM$1:$CQ$1,0),FALSE))</f>
        <v>10.4</v>
      </c>
      <c r="BZ360" s="73">
        <f>SUM(VLOOKUP($D$10,$BM$2:$CQ$18,MATCH(BZ358,$BM$1:$CQ$1,0),FALSE))</f>
        <v>10.7</v>
      </c>
      <c r="CA360" s="73">
        <f>SUM(VLOOKUP($D$11,$BM$2:$CQ$18,MATCH(CA358,$BM$1:$CQ$1,0),FALSE))</f>
        <v>10.7</v>
      </c>
      <c r="CB360" s="73">
        <f>SUM(VLOOKUP($D$12,$BM$2:$CQ$18,MATCH(CB358,$BM$1:$CQ$1,0),FALSE))</f>
        <v>10.9</v>
      </c>
      <c r="CC360" s="73">
        <f>SUM(VLOOKUP($D$13,$BM$2:$CQ$18,MATCH(CC358,$BM$1:$CQ$1,0),FALSE))</f>
        <v>10.9</v>
      </c>
      <c r="CD360" s="73">
        <f>SUM(VLOOKUP($D$14,$BM$2:$CQ$18,MATCH(CD358,$BM$1:$CQ$1,0),FALSE))</f>
        <v>10.8</v>
      </c>
      <c r="CE360" s="73">
        <f>SUM(VLOOKUP($D$15,$BM$2:$CQ$18,MATCH(CE358,$BM$1:$CQ$1,0),FALSE))</f>
        <v>11</v>
      </c>
      <c r="CF360" s="73">
        <f>SUM(VLOOKUP($D$16,$BM$2:$CQ$18,MATCH(CF358,$BM$1:$CQ$1,0),FALSE))</f>
        <v>11.1</v>
      </c>
      <c r="CG360" s="73">
        <f>SUM(VLOOKUP($D$17,$BM$2:$CQ$18,MATCH(CG358,$BM$1:$CQ$1,0),FALSE))</f>
        <v>11.1</v>
      </c>
      <c r="CH360" s="63">
        <f>SUM(VLOOKUP($D$18,$BM$2:$CQ$18,MATCH(CH358,$BM$1:$CQ$1,0),FALSE))</f>
        <v>11.1</v>
      </c>
      <c r="CI360" s="30"/>
      <c r="CJ360" s="72"/>
      <c r="CK360" s="47" t="str">
        <f>$B$13</f>
        <v>Gasly</v>
      </c>
      <c r="CL360" s="30">
        <f>COUNTIF(BR349:CH366, CK360)</f>
        <v>17</v>
      </c>
      <c r="CM360" s="30">
        <f>COUNTIF(BR367:CH368,CK360)</f>
        <v>17</v>
      </c>
      <c r="CN360" s="30">
        <f>COUNTIF(BR369:CH370,CK360)</f>
        <v>0</v>
      </c>
      <c r="CO360" s="30"/>
      <c r="CP360" s="72"/>
      <c r="CQ360" s="47" t="str">
        <f>$B$13</f>
        <v>Gasly</v>
      </c>
      <c r="CR360" s="30">
        <f>SUM((CL360/CL371)*100)</f>
        <v>20</v>
      </c>
      <c r="CS360" s="30">
        <f>SUM((CM360/CM371)*100)</f>
        <v>100</v>
      </c>
      <c r="CT360" s="30" t="e">
        <f>SUM((CN360/CN371)*100)</f>
        <v>#DIV/0!</v>
      </c>
      <c r="CV360" s="30"/>
      <c r="CW360" s="30"/>
      <c r="CX360" s="47" t="str">
        <f>$B$13</f>
        <v>Gasly</v>
      </c>
      <c r="CY360" s="30">
        <f t="shared" si="1859"/>
        <v>17</v>
      </c>
      <c r="CZ360" s="30">
        <f t="shared" si="1860"/>
        <v>17</v>
      </c>
      <c r="DA360" s="30">
        <f t="shared" si="1861"/>
        <v>0</v>
      </c>
      <c r="DB360" s="30"/>
      <c r="DC360" s="72"/>
      <c r="DD360" s="47" t="str">
        <f>$B$13</f>
        <v>Gasly</v>
      </c>
      <c r="DE360" s="30">
        <f>SUM((CY360/CY371)*100)</f>
        <v>6.666666666666667</v>
      </c>
      <c r="DF360" s="30">
        <f>SUM((CZ360/CZ371)*100)</f>
        <v>33.333333333333329</v>
      </c>
      <c r="DG360" s="30">
        <f>SUM((DA360/DA371)*100)</f>
        <v>0</v>
      </c>
    </row>
    <row r="361" spans="4:111" ht="15.75" x14ac:dyDescent="0.5">
      <c r="D361" s="169"/>
      <c r="E361" s="74" t="s">
        <v>63</v>
      </c>
      <c r="F361" s="66" t="s">
        <v>47</v>
      </c>
      <c r="G361" s="67" t="s">
        <v>47</v>
      </c>
      <c r="H361" s="67" t="s">
        <v>47</v>
      </c>
      <c r="I361" s="67" t="s">
        <v>47</v>
      </c>
      <c r="J361" s="67" t="s">
        <v>47</v>
      </c>
      <c r="K361" s="67" t="s">
        <v>47</v>
      </c>
      <c r="L361" s="67" t="s">
        <v>47</v>
      </c>
      <c r="M361" s="67" t="s">
        <v>47</v>
      </c>
      <c r="N361" s="67" t="s">
        <v>47</v>
      </c>
      <c r="O361" s="67" t="s">
        <v>47</v>
      </c>
      <c r="P361" s="67" t="s">
        <v>47</v>
      </c>
      <c r="Q361" s="67" t="s">
        <v>47</v>
      </c>
      <c r="R361" s="67" t="s">
        <v>47</v>
      </c>
      <c r="S361" s="67" t="s">
        <v>47</v>
      </c>
      <c r="T361" s="67" t="s">
        <v>47</v>
      </c>
      <c r="U361" s="67" t="s">
        <v>47</v>
      </c>
      <c r="V361" s="67" t="s">
        <v>47</v>
      </c>
      <c r="W361" s="49" t="str">
        <f>$A$14</f>
        <v>Racing Point</v>
      </c>
      <c r="X361" s="66">
        <f>COUNTIF(F349:V366, W361)</f>
        <v>0</v>
      </c>
      <c r="Y361" s="49" t="str">
        <f>$B$14</f>
        <v>Perez</v>
      </c>
      <c r="Z361" s="99">
        <f>COUNTIF(F349:V366, Y361)</f>
        <v>3</v>
      </c>
      <c r="AA361" s="99">
        <f>COUNTIF(F367:V368,Y361)</f>
        <v>0</v>
      </c>
      <c r="AB361" s="99">
        <f>COUNTIF(F369:V370,Y361)</f>
        <v>0</v>
      </c>
      <c r="AC361" s="49" t="str">
        <f>$A$14</f>
        <v>Racing Point</v>
      </c>
      <c r="AD361" s="66">
        <f>SUM((X361/X371)*100)</f>
        <v>0</v>
      </c>
      <c r="AE361" s="49" t="str">
        <f>$B$14</f>
        <v>Perez</v>
      </c>
      <c r="AF361" s="99">
        <f>SUM((Z361/Z371)*100)</f>
        <v>3.5294117647058822</v>
      </c>
      <c r="AG361" s="99">
        <f>SUM((AA361/AA371)*100)</f>
        <v>0</v>
      </c>
      <c r="AH361" s="99">
        <f>SUM((AB361/AB371)*100)</f>
        <v>0</v>
      </c>
      <c r="AJ361" s="169"/>
      <c r="AK361" s="74" t="s">
        <v>63</v>
      </c>
      <c r="AL361" s="66" t="s">
        <v>40</v>
      </c>
      <c r="AM361" s="67" t="s">
        <v>40</v>
      </c>
      <c r="AN361" s="67" t="s">
        <v>40</v>
      </c>
      <c r="AO361" s="67" t="s">
        <v>40</v>
      </c>
      <c r="AP361" s="67" t="s">
        <v>40</v>
      </c>
      <c r="AQ361" s="67" t="s">
        <v>40</v>
      </c>
      <c r="AR361" s="67" t="s">
        <v>40</v>
      </c>
      <c r="AS361" s="67" t="s">
        <v>40</v>
      </c>
      <c r="AT361" s="67" t="s">
        <v>40</v>
      </c>
      <c r="AU361" s="67" t="s">
        <v>40</v>
      </c>
      <c r="AV361" s="67" t="s">
        <v>40</v>
      </c>
      <c r="AW361" s="67" t="s">
        <v>40</v>
      </c>
      <c r="AX361" s="67" t="s">
        <v>40</v>
      </c>
      <c r="AY361" s="67" t="s">
        <v>40</v>
      </c>
      <c r="AZ361" s="67" t="s">
        <v>40</v>
      </c>
      <c r="BA361" s="67" t="s">
        <v>40</v>
      </c>
      <c r="BB361" s="68" t="s">
        <v>40</v>
      </c>
      <c r="BC361" s="49" t="str">
        <f>$A$14</f>
        <v>Racing Point</v>
      </c>
      <c r="BD361" s="66">
        <f>COUNTIF(AL349:BB366, BC361)</f>
        <v>0</v>
      </c>
      <c r="BE361" s="49" t="str">
        <f>$B$14</f>
        <v>Perez</v>
      </c>
      <c r="BF361" s="99">
        <f>COUNTIF(AL349:BB366, BE361)</f>
        <v>0</v>
      </c>
      <c r="BG361" s="99">
        <f>COUNTIF(AL367:BB368,BE361)</f>
        <v>0</v>
      </c>
      <c r="BH361" s="99">
        <f>COUNTIF(AL369:BB370,BE361)</f>
        <v>0</v>
      </c>
      <c r="BI361" s="49" t="str">
        <f>$A$14</f>
        <v>Racing Point</v>
      </c>
      <c r="BJ361" s="66">
        <f>SUM((BD361/BD371)*100)</f>
        <v>0</v>
      </c>
      <c r="BK361" s="49" t="str">
        <f>$B$14</f>
        <v>Perez</v>
      </c>
      <c r="BL361" s="99">
        <f>SUM((BF361/BF371)*100)</f>
        <v>0</v>
      </c>
      <c r="BM361" s="99">
        <f>SUM((BG361/BG371)*100)</f>
        <v>0</v>
      </c>
      <c r="BN361" s="99">
        <f>SUM((BH361/BH371)*100)</f>
        <v>0</v>
      </c>
      <c r="BP361" s="169"/>
      <c r="BQ361" s="74" t="s">
        <v>63</v>
      </c>
      <c r="BR361" s="66" t="s">
        <v>45</v>
      </c>
      <c r="BS361" s="67" t="s">
        <v>45</v>
      </c>
      <c r="BT361" s="67" t="s">
        <v>45</v>
      </c>
      <c r="BU361" s="67" t="s">
        <v>45</v>
      </c>
      <c r="BV361" s="67" t="s">
        <v>45</v>
      </c>
      <c r="BW361" s="67" t="s">
        <v>45</v>
      </c>
      <c r="BX361" s="67" t="s">
        <v>45</v>
      </c>
      <c r="BY361" s="67" t="s">
        <v>45</v>
      </c>
      <c r="BZ361" s="67" t="s">
        <v>45</v>
      </c>
      <c r="CA361" s="67" t="s">
        <v>45</v>
      </c>
      <c r="CB361" s="67" t="s">
        <v>45</v>
      </c>
      <c r="CC361" s="67" t="s">
        <v>45</v>
      </c>
      <c r="CD361" s="67" t="s">
        <v>45</v>
      </c>
      <c r="CE361" s="67" t="s">
        <v>45</v>
      </c>
      <c r="CF361" s="67" t="s">
        <v>45</v>
      </c>
      <c r="CG361" s="67" t="s">
        <v>45</v>
      </c>
      <c r="CH361" s="68" t="s">
        <v>45</v>
      </c>
      <c r="CI361" s="49" t="str">
        <f>$A$14</f>
        <v>Racing Point</v>
      </c>
      <c r="CJ361" s="66">
        <f>COUNTIF(BR349:CH366, CI361)</f>
        <v>0</v>
      </c>
      <c r="CK361" s="49" t="str">
        <f>$B$14</f>
        <v>Perez</v>
      </c>
      <c r="CL361" s="99">
        <f>COUNTIF(BR349:CH366, CK361)</f>
        <v>0</v>
      </c>
      <c r="CM361" s="99">
        <f>COUNTIF(BR367:CH368,CK361)</f>
        <v>0</v>
      </c>
      <c r="CN361" s="99">
        <f>COUNTIF(BR369:CH370,CK361)</f>
        <v>0</v>
      </c>
      <c r="CO361" s="49" t="str">
        <f>$A$14</f>
        <v>Racing Point</v>
      </c>
      <c r="CP361" s="66">
        <f>SUM((CJ361/CJ371)*100)</f>
        <v>0</v>
      </c>
      <c r="CQ361" s="49" t="str">
        <f>$B$14</f>
        <v>Perez</v>
      </c>
      <c r="CR361" s="99">
        <f>SUM((CL361/CL371)*100)</f>
        <v>0</v>
      </c>
      <c r="CS361" s="99">
        <f>SUM((CM361/CM371)*100)</f>
        <v>0</v>
      </c>
      <c r="CT361" s="99" t="e">
        <f>SUM((CN361/CN371)*100)</f>
        <v>#DIV/0!</v>
      </c>
      <c r="CV361" s="49" t="str">
        <f>$A$14</f>
        <v>Racing Point</v>
      </c>
      <c r="CW361" s="99">
        <f>SUM(X361,BD361,CJ361)</f>
        <v>0</v>
      </c>
      <c r="CX361" s="49" t="str">
        <f>$B$14</f>
        <v>Perez</v>
      </c>
      <c r="CY361" s="99">
        <f t="shared" si="1859"/>
        <v>3</v>
      </c>
      <c r="CZ361" s="99">
        <f t="shared" si="1860"/>
        <v>0</v>
      </c>
      <c r="DA361" s="99">
        <f t="shared" si="1861"/>
        <v>0</v>
      </c>
      <c r="DB361" s="49" t="str">
        <f>$A$14</f>
        <v>Racing Point</v>
      </c>
      <c r="DC361" s="66">
        <f>SUM((CW361/CW371)*100)</f>
        <v>0</v>
      </c>
      <c r="DD361" s="49" t="str">
        <f>$B$14</f>
        <v>Perez</v>
      </c>
      <c r="DE361" s="99">
        <f>SUM((CY361/CY371)*100)</f>
        <v>1.1764705882352942</v>
      </c>
      <c r="DF361" s="99">
        <f>SUM((CZ361/CZ371)*100)</f>
        <v>0</v>
      </c>
      <c r="DG361" s="99">
        <f>SUM((DA361/DA371)*100)</f>
        <v>0</v>
      </c>
    </row>
    <row r="362" spans="4:111" ht="16.149999999999999" thickBot="1" x14ac:dyDescent="0.55000000000000004">
      <c r="D362" s="169"/>
      <c r="E362" s="81" t="s">
        <v>58</v>
      </c>
      <c r="F362" s="70">
        <f>SUM(VLOOKUP($D$2,$D$2:$BL$18,MATCH(F361,$D$1:$BL$1,0),FALSE))</f>
        <v>-12</v>
      </c>
      <c r="G362" s="76">
        <f>SUM(VLOOKUP($D$3,$D$2:$BL$18,MATCH(G361,$D$1:$BL$1,0),FALSE))</f>
        <v>3</v>
      </c>
      <c r="H362" s="76">
        <f>SUM(VLOOKUP($D$4,$D$2:$BL$18,MATCH(H361,$D$1:$BL$1,0),FALSE))</f>
        <v>3</v>
      </c>
      <c r="I362" s="76">
        <f>SUM(VLOOKUP($D$5,$D$2:$BL$18,MATCH(I361,$D$1:$BL$1,0),FALSE))</f>
        <v>18</v>
      </c>
      <c r="J362" s="76">
        <f>SUM(VLOOKUP($D$6,$D$2:$BL$18,MATCH(J361,$D$1:$BL$1,0),FALSE))</f>
        <v>5</v>
      </c>
      <c r="K362" s="76">
        <f>SUM(VLOOKUP($D$7,$D$2:$BL$18,MATCH(K361,$D$1:$BL$1,0),FALSE))</f>
        <v>9</v>
      </c>
      <c r="L362" s="76">
        <f>SUM(VLOOKUP($D$8,$D$2:$BL$18,MATCH(L361,$D$1:$BL$1,0),FALSE))</f>
        <v>-11</v>
      </c>
      <c r="M362" s="76">
        <f>SUM(VLOOKUP($D$9,$D$2:$BL$18,MATCH(M361,$D$1:$BL$1,0),FALSE))</f>
        <v>14</v>
      </c>
      <c r="N362" s="76">
        <f>SUM(VLOOKUP($D$10,$D$2:$BL$18,MATCH(N361,$D$1:$BL$1,0),FALSE))</f>
        <v>17</v>
      </c>
      <c r="O362" s="76">
        <f>SUM(VLOOKUP($D$11,$D$2:$BL$18,MATCH(O361,$D$1:$BL$1,0),FALSE))</f>
        <v>0</v>
      </c>
      <c r="P362" s="76">
        <f>SUM(VLOOKUP($D$12,$D$2:$BL$18,MATCH(P361,$D$1:$BL$1,0),FALSE))</f>
        <v>-12</v>
      </c>
      <c r="Q362" s="76">
        <f>SUM(VLOOKUP($D$13,$D$2:$BL$18,MATCH(Q361,$D$1:$BL$1,0),FALSE))</f>
        <v>8</v>
      </c>
      <c r="R362" s="76">
        <f>SUM(VLOOKUP($D$14,$D$2:$BL$18,MATCH(R361,$D$1:$BL$1,0),FALSE))</f>
        <v>-11</v>
      </c>
      <c r="S362" s="76">
        <f>SUM(VLOOKUP($D$15,$D$2:$BL$18,MATCH(S361,$D$1:$BL$1,0),FALSE))</f>
        <v>15</v>
      </c>
      <c r="T362" s="76">
        <f>SUM(VLOOKUP($D$16,$D$2:$BL$18,MATCH(T361,$D$1:$BL$1,0),FALSE))</f>
        <v>12</v>
      </c>
      <c r="U362" s="76">
        <f>SUM(VLOOKUP($D$17,$D$2:$BL$18,MATCH(U361,$D$1:$BL$1,0),FALSE))</f>
        <v>7</v>
      </c>
      <c r="V362" s="29">
        <f>SUM(VLOOKUP($D$18,$D$2:$BL$18,MATCH(V361,$D$1:$BL$1,0),FALSE))</f>
        <v>9</v>
      </c>
      <c r="W362" s="30"/>
      <c r="X362" s="72"/>
      <c r="Y362" s="50" t="str">
        <f>$B$15</f>
        <v>Stroll</v>
      </c>
      <c r="Z362" s="30">
        <f>COUNTIF(F349:V366, Y362)</f>
        <v>17</v>
      </c>
      <c r="AA362" s="30">
        <f>COUNTIF(F367:V368,Y362)</f>
        <v>0</v>
      </c>
      <c r="AB362" s="30">
        <f>COUNTIF(F369:V370,Y362)</f>
        <v>0</v>
      </c>
      <c r="AC362" s="30"/>
      <c r="AD362" s="72"/>
      <c r="AE362" s="50" t="str">
        <f>$B$15</f>
        <v>Stroll</v>
      </c>
      <c r="AF362" s="30">
        <f>SUM((Z362/Z371)*100)</f>
        <v>20</v>
      </c>
      <c r="AG362" s="30">
        <f>SUM((AA362/AA371)*100)</f>
        <v>0</v>
      </c>
      <c r="AH362" s="30">
        <f>SUM((AB362/AB371)*100)</f>
        <v>0</v>
      </c>
      <c r="AJ362" s="169"/>
      <c r="AK362" s="81" t="s">
        <v>58</v>
      </c>
      <c r="AL362" s="70">
        <f>SUM(VLOOKUP($D$2,$D$2:$BL$18,MATCH(AL361,$D$1:$BL$1,0),FALSE))</f>
        <v>19</v>
      </c>
      <c r="AM362" s="76">
        <f>SUM(VLOOKUP($D$3,$D$2:$BL$18,MATCH(AM361,$D$1:$BL$1,0),FALSE))</f>
        <v>12</v>
      </c>
      <c r="AN362" s="76">
        <f>SUM(VLOOKUP($D$4,$D$2:$BL$18,MATCH(AN361,$D$1:$BL$1,0),FALSE))</f>
        <v>8</v>
      </c>
      <c r="AO362" s="76">
        <f>SUM(VLOOKUP($D$5,$D$2:$BL$18,MATCH(AO361,$D$1:$BL$1,0),FALSE))</f>
        <v>9</v>
      </c>
      <c r="AP362" s="76">
        <f>SUM(VLOOKUP($D$6,$D$2:$BL$18,MATCH(AP361,$D$1:$BL$1,0),FALSE))</f>
        <v>8</v>
      </c>
      <c r="AQ362" s="76">
        <f>SUM(VLOOKUP($D$7,$D$2:$BL$18,MATCH(AQ361,$D$1:$BL$1,0),FALSE))</f>
        <v>10</v>
      </c>
      <c r="AR362" s="76">
        <f>SUM(VLOOKUP($D$8,$D$2:$BL$18,MATCH(AR361,$D$1:$BL$1,0),FALSE))</f>
        <v>-14</v>
      </c>
      <c r="AS362" s="76">
        <f>SUM(VLOOKUP($D$9,$D$2:$BL$18,MATCH(AS361,$D$1:$BL$1,0),FALSE))</f>
        <v>6</v>
      </c>
      <c r="AT362" s="76">
        <f>SUM(VLOOKUP($D$10,$D$2:$BL$18,MATCH(AT361,$D$1:$BL$1,0),FALSE))</f>
        <v>-14</v>
      </c>
      <c r="AU362" s="76">
        <f>SUM(VLOOKUP($D$11,$D$2:$BL$18,MATCH(AU361,$D$1:$BL$1,0),FALSE))</f>
        <v>17</v>
      </c>
      <c r="AV362" s="76">
        <f>SUM(VLOOKUP($D$12,$D$2:$BL$18,MATCH(AV361,$D$1:$BL$1,0),FALSE))</f>
        <v>17</v>
      </c>
      <c r="AW362" s="76">
        <f>SUM(VLOOKUP($D$13,$D$2:$BL$18,MATCH(AW361,$D$1:$BL$1,0),FALSE))</f>
        <v>6</v>
      </c>
      <c r="AX362" s="76">
        <f>SUM(VLOOKUP($D$14,$D$2:$BL$18,MATCH(AX361,$D$1:$BL$1,0),FALSE))</f>
        <v>13</v>
      </c>
      <c r="AY362" s="76">
        <f>SUM(VLOOKUP($D$15,$D$2:$BL$18,MATCH(AY361,$D$1:$BL$1,0),FALSE))</f>
        <v>-11</v>
      </c>
      <c r="AZ362" s="76">
        <f>SUM(VLOOKUP($D$16,$D$2:$BL$18,MATCH(AZ361,$D$1:$BL$1,0),FALSE))</f>
        <v>4</v>
      </c>
      <c r="BA362" s="76">
        <f>SUM(VLOOKUP($D$17,$D$2:$BL$18,MATCH(BA361,$D$1:$BL$1,0),FALSE))</f>
        <v>10</v>
      </c>
      <c r="BB362" s="29">
        <f>SUM(VLOOKUP($D$18,$D$2:$BL$18,MATCH(BB361,$D$1:$BL$1,0),FALSE))</f>
        <v>3</v>
      </c>
      <c r="BC362" s="30"/>
      <c r="BD362" s="72"/>
      <c r="BE362" s="50" t="str">
        <f>$B$15</f>
        <v>Stroll</v>
      </c>
      <c r="BF362" s="30">
        <f>COUNTIF(AL349:BB366, BE362)</f>
        <v>0</v>
      </c>
      <c r="BG362" s="30">
        <f>COUNTIF(AL367:BB368,BE362)</f>
        <v>0</v>
      </c>
      <c r="BH362" s="30">
        <f>COUNTIF(AL369:BB370,BE362)</f>
        <v>0</v>
      </c>
      <c r="BI362" s="30"/>
      <c r="BJ362" s="72"/>
      <c r="BK362" s="50" t="str">
        <f>$B$15</f>
        <v>Stroll</v>
      </c>
      <c r="BL362" s="30">
        <f>SUM((BF362/BF371)*100)</f>
        <v>0</v>
      </c>
      <c r="BM362" s="30">
        <f>SUM((BG362/BG371)*100)</f>
        <v>0</v>
      </c>
      <c r="BN362" s="30">
        <f>SUM((BH362/BH371)*100)</f>
        <v>0</v>
      </c>
      <c r="BP362" s="169"/>
      <c r="BQ362" s="81" t="s">
        <v>58</v>
      </c>
      <c r="BR362" s="70">
        <f>SUM(VLOOKUP($D$2,$D$2:$BL$18,MATCH(BR361,$D$1:$BL$1,0),FALSE))</f>
        <v>-14</v>
      </c>
      <c r="BS362" s="76">
        <f>SUM(VLOOKUP($D$3,$D$2:$BL$18,MATCH(BS361,$D$1:$BL$1,0),FALSE))</f>
        <v>14</v>
      </c>
      <c r="BT362" s="76">
        <f>SUM(VLOOKUP($D$4,$D$2:$BL$18,MATCH(BT361,$D$1:$BL$1,0),FALSE))</f>
        <v>18</v>
      </c>
      <c r="BU362" s="76">
        <f>SUM(VLOOKUP($D$5,$D$2:$BL$18,MATCH(BU361,$D$1:$BL$1,0),FALSE))</f>
        <v>-12</v>
      </c>
      <c r="BV362" s="76">
        <f>SUM(VLOOKUP($D$6,$D$2:$BL$18,MATCH(BV361,$D$1:$BL$1,0),FALSE))</f>
        <v>-14</v>
      </c>
      <c r="BW362" s="76">
        <f>SUM(VLOOKUP($D$7,$D$2:$BL$18,MATCH(BW361,$D$1:$BL$1,0),FALSE))</f>
        <v>9</v>
      </c>
      <c r="BX362" s="76">
        <f>SUM(VLOOKUP($D$8,$D$2:$BL$18,MATCH(BX361,$D$1:$BL$1,0),FALSE))</f>
        <v>8</v>
      </c>
      <c r="BY362" s="76">
        <f>SUM(VLOOKUP($D$9,$D$2:$BL$18,MATCH(BY361,$D$1:$BL$1,0),FALSE))</f>
        <v>-11</v>
      </c>
      <c r="BZ362" s="76">
        <f>SUM(VLOOKUP($D$10,$D$2:$BL$18,MATCH(BZ361,$D$1:$BL$1,0),FALSE))</f>
        <v>-14</v>
      </c>
      <c r="CA362" s="76">
        <f>SUM(VLOOKUP($D$11,$D$2:$BL$18,MATCH(CA361,$D$1:$BL$1,0),FALSE))</f>
        <v>15</v>
      </c>
      <c r="CB362" s="76">
        <f>SUM(VLOOKUP($D$12,$D$2:$BL$18,MATCH(CB361,$D$1:$BL$1,0),FALSE))</f>
        <v>9</v>
      </c>
      <c r="CC362" s="76">
        <f>SUM(VLOOKUP($D$13,$D$2:$BL$18,MATCH(CC361,$D$1:$BL$1,0),FALSE))</f>
        <v>11</v>
      </c>
      <c r="CD362" s="76">
        <f>SUM(VLOOKUP($D$14,$D$2:$BL$18,MATCH(CD361,$D$1:$BL$1,0),FALSE))</f>
        <v>-14</v>
      </c>
      <c r="CE362" s="76">
        <f>SUM(VLOOKUP($D$15,$D$2:$BL$18,MATCH(CE361,$D$1:$BL$1,0),FALSE))</f>
        <v>3</v>
      </c>
      <c r="CF362" s="76">
        <f>SUM(VLOOKUP($D$16,$D$2:$BL$18,MATCH(CF361,$D$1:$BL$1,0),FALSE))</f>
        <v>9</v>
      </c>
      <c r="CG362" s="76">
        <f>SUM(VLOOKUP($D$17,$D$2:$BL$18,MATCH(CG361,$D$1:$BL$1,0),FALSE))</f>
        <v>7</v>
      </c>
      <c r="CH362" s="29">
        <f>SUM(VLOOKUP($D$18,$D$2:$BL$18,MATCH(CH361,$D$1:$BL$1,0),FALSE))</f>
        <v>11</v>
      </c>
      <c r="CI362" s="30"/>
      <c r="CJ362" s="72"/>
      <c r="CK362" s="50" t="str">
        <f>$B$15</f>
        <v>Stroll</v>
      </c>
      <c r="CL362" s="30">
        <f>COUNTIF(BR349:CH366, CK362)</f>
        <v>0</v>
      </c>
      <c r="CM362" s="30">
        <f>COUNTIF(BR367:CH368,CK362)</f>
        <v>0</v>
      </c>
      <c r="CN362" s="30">
        <f>COUNTIF(BR369:CH370,CK362)</f>
        <v>0</v>
      </c>
      <c r="CO362" s="30"/>
      <c r="CP362" s="72"/>
      <c r="CQ362" s="50" t="str">
        <f>$B$15</f>
        <v>Stroll</v>
      </c>
      <c r="CR362" s="30">
        <f>SUM((CL362/CL371)*100)</f>
        <v>0</v>
      </c>
      <c r="CS362" s="30">
        <f>SUM((CM362/CM371)*100)</f>
        <v>0</v>
      </c>
      <c r="CT362" s="30" t="e">
        <f>SUM((CN362/CN371)*100)</f>
        <v>#DIV/0!</v>
      </c>
      <c r="CV362" s="30"/>
      <c r="CW362" s="30"/>
      <c r="CX362" s="50" t="str">
        <f>$B$15</f>
        <v>Stroll</v>
      </c>
      <c r="CY362" s="30">
        <f t="shared" si="1859"/>
        <v>17</v>
      </c>
      <c r="CZ362" s="30">
        <f t="shared" si="1860"/>
        <v>0</v>
      </c>
      <c r="DA362" s="30">
        <f t="shared" si="1861"/>
        <v>0</v>
      </c>
      <c r="DB362" s="30"/>
      <c r="DC362" s="72"/>
      <c r="DD362" s="50" t="str">
        <f>$B$15</f>
        <v>Stroll</v>
      </c>
      <c r="DE362" s="30">
        <f>SUM((CY362/CY371)*100)</f>
        <v>6.666666666666667</v>
      </c>
      <c r="DF362" s="30">
        <f>SUM((CZ362/CZ371)*100)</f>
        <v>0</v>
      </c>
      <c r="DG362" s="30">
        <f>SUM((DA362/DA371)*100)</f>
        <v>0</v>
      </c>
    </row>
    <row r="363" spans="4:111" ht="16.149999999999999" thickBot="1" x14ac:dyDescent="0.55000000000000004">
      <c r="D363" s="169"/>
      <c r="E363" s="82" t="s">
        <v>1</v>
      </c>
      <c r="F363" s="72">
        <f>SUM(VLOOKUP($D$2,$BM$2:$CQ$18,MATCH(F361,$BM$1:$CQ$1,0),FALSE))</f>
        <v>5.9</v>
      </c>
      <c r="G363" s="73">
        <f>SUM(VLOOKUP($D$3,$BM$2:$CQ$18,MATCH(G361,$BM$1:$CQ$1,0),FALSE))</f>
        <v>5.9</v>
      </c>
      <c r="H363" s="73">
        <f>SUM(VLOOKUP($D$4,$BM$2:$CQ$18,MATCH(H361,$BM$1:$CQ$1,0),FALSE))</f>
        <v>5.9</v>
      </c>
      <c r="I363" s="73">
        <f>SUM(VLOOKUP($D$5,$BM$2:$CQ$18,MATCH(I361,$BM$1:$CQ$1,0),FALSE))</f>
        <v>5.9</v>
      </c>
      <c r="J363" s="73">
        <f>SUM(VLOOKUP($D$6,$BM$2:$CQ$18,MATCH(J361,$BM$1:$CQ$1,0),FALSE))</f>
        <v>5.9</v>
      </c>
      <c r="K363" s="73">
        <f>SUM(VLOOKUP($D$7,$BM$2:$CQ$18,MATCH(K361,$BM$1:$CQ$1,0),FALSE))</f>
        <v>5.9</v>
      </c>
      <c r="L363" s="73">
        <f>SUM(VLOOKUP($D$8,$BM$2:$CQ$18,MATCH(L361,$BM$1:$CQ$1,0),FALSE))</f>
        <v>5.9</v>
      </c>
      <c r="M363" s="73">
        <f>SUM(VLOOKUP($D$9,$BM$2:$CQ$18,MATCH(M361,$BM$1:$CQ$1,0),FALSE))</f>
        <v>5.9</v>
      </c>
      <c r="N363" s="73">
        <f>SUM(VLOOKUP($D$10,$BM$2:$CQ$18,MATCH(N361,$BM$1:$CQ$1,0),FALSE))</f>
        <v>5.9</v>
      </c>
      <c r="O363" s="73">
        <f>SUM(VLOOKUP($D$11,$BM$2:$CQ$18,MATCH(O361,$BM$1:$CQ$1,0),FALSE))</f>
        <v>5.9</v>
      </c>
      <c r="P363" s="73">
        <f>SUM(VLOOKUP($D$12,$BM$2:$CQ$18,MATCH(P361,$BM$1:$CQ$1,0),FALSE))</f>
        <v>5.9</v>
      </c>
      <c r="Q363" s="73">
        <f>SUM(VLOOKUP($D$13,$BM$2:$CQ$18,MATCH(Q361,$BM$1:$CQ$1,0),FALSE))</f>
        <v>5.8</v>
      </c>
      <c r="R363" s="73">
        <f>SUM(VLOOKUP($D$14,$BM$2:$CQ$18,MATCH(R361,$BM$1:$CQ$1,0),FALSE))</f>
        <v>5.8</v>
      </c>
      <c r="S363" s="73">
        <f>SUM(VLOOKUP($D$15,$BM$2:$CQ$18,MATCH(S361,$BM$1:$CQ$1,0),FALSE))</f>
        <v>5.8</v>
      </c>
      <c r="T363" s="73">
        <f>SUM(VLOOKUP($D$16,$BM$2:$CQ$18,MATCH(T361,$BM$1:$CQ$1,0),FALSE))</f>
        <v>5.8</v>
      </c>
      <c r="U363" s="73">
        <f>SUM(VLOOKUP($D$17,$BM$2:$CQ$18,MATCH(U361,$BM$1:$CQ$1,0),FALSE))</f>
        <v>5.8</v>
      </c>
      <c r="V363" s="63">
        <f>SUM(VLOOKUP($D$18,$BM$2:$CQ$18,MATCH(V361,$BM$1:$CQ$1,0),FALSE))</f>
        <v>5.7</v>
      </c>
      <c r="W363" s="52" t="str">
        <f>$A$16</f>
        <v>Alfa Romeo</v>
      </c>
      <c r="X363" s="66">
        <f>COUNTIF(F349:V366, W363)</f>
        <v>0</v>
      </c>
      <c r="Y363" s="52" t="str">
        <f>$B$16</f>
        <v>Raikkonen</v>
      </c>
      <c r="Z363" s="99">
        <f>COUNTIF(F349:V366, Y363)</f>
        <v>0</v>
      </c>
      <c r="AA363" s="99">
        <f>COUNTIF(F367:V368,Y363)</f>
        <v>0</v>
      </c>
      <c r="AB363" s="99">
        <f>COUNTIF(F369:V370,Y363)</f>
        <v>0</v>
      </c>
      <c r="AC363" s="52" t="str">
        <f>$A$16</f>
        <v>Alfa Romeo</v>
      </c>
      <c r="AD363" s="66">
        <f>SUM((X363/X371)*100)</f>
        <v>0</v>
      </c>
      <c r="AE363" s="52" t="str">
        <f>$B$16</f>
        <v>Raikkonen</v>
      </c>
      <c r="AF363" s="99">
        <f>SUM((Z363/Z371)*100)</f>
        <v>0</v>
      </c>
      <c r="AG363" s="99">
        <f>SUM((AA363/AA371)*100)</f>
        <v>0</v>
      </c>
      <c r="AH363" s="99">
        <f>SUM((AB363/AB371)*100)</f>
        <v>0</v>
      </c>
      <c r="AJ363" s="169"/>
      <c r="AK363" s="82" t="s">
        <v>1</v>
      </c>
      <c r="AL363" s="72">
        <f>SUM(VLOOKUP($D$2,$BM$2:$CQ$18,MATCH(AL361,$BM$1:$CQ$1,0),FALSE))</f>
        <v>8.6999999999999993</v>
      </c>
      <c r="AM363" s="73">
        <f>SUM(VLOOKUP($D$3,$BM$2:$CQ$18,MATCH(AM361,$BM$1:$CQ$1,0),FALSE))</f>
        <v>0</v>
      </c>
      <c r="AN363" s="73">
        <f>SUM(VLOOKUP($D$4,$BM$2:$CQ$18,MATCH(AN361,$BM$1:$CQ$1,0),FALSE))</f>
        <v>0</v>
      </c>
      <c r="AO363" s="73">
        <f>SUM(VLOOKUP($D$5,$BM$2:$CQ$18,MATCH(AO361,$BM$1:$CQ$1,0),FALSE))</f>
        <v>0</v>
      </c>
      <c r="AP363" s="73">
        <f>SUM(VLOOKUP($D$6,$BM$2:$CQ$18,MATCH(AP361,$BM$1:$CQ$1,0),FALSE))</f>
        <v>8.9</v>
      </c>
      <c r="AQ363" s="73">
        <f>SUM(VLOOKUP($D$7,$BM$2:$CQ$18,MATCH(AQ361,$BM$1:$CQ$1,0),FALSE))</f>
        <v>0</v>
      </c>
      <c r="AR363" s="73">
        <f>SUM(VLOOKUP($D$8,$BM$2:$CQ$18,MATCH(AR361,$BM$1:$CQ$1,0),FALSE))</f>
        <v>8.9</v>
      </c>
      <c r="AS363" s="73">
        <f>SUM(VLOOKUP($D$9,$BM$2:$CQ$18,MATCH(AS361,$BM$1:$CQ$1,0),FALSE))</f>
        <v>8.9</v>
      </c>
      <c r="AT363" s="73">
        <f>SUM(VLOOKUP($D$10,$BM$2:$CQ$18,MATCH(AT361,$BM$1:$CQ$1,0),FALSE))</f>
        <v>8.8000000000000007</v>
      </c>
      <c r="AU363" s="73">
        <f>SUM(VLOOKUP($D$11,$BM$2:$CQ$18,MATCH(AU361,$BM$1:$CQ$1,0),FALSE))</f>
        <v>8.8000000000000007</v>
      </c>
      <c r="AV363" s="73">
        <f>SUM(VLOOKUP($D$12,$BM$2:$CQ$18,MATCH(AV361,$BM$1:$CQ$1,0),FALSE))</f>
        <v>8.6999999999999993</v>
      </c>
      <c r="AW363" s="73">
        <f>SUM(VLOOKUP($D$13,$BM$2:$CQ$18,MATCH(AW361,$BM$1:$CQ$1,0),FALSE))</f>
        <v>8.6999999999999993</v>
      </c>
      <c r="AX363" s="73">
        <f>SUM(VLOOKUP($D$14,$BM$2:$CQ$18,MATCH(AX361,$BM$1:$CQ$1,0),FALSE))</f>
        <v>8.6</v>
      </c>
      <c r="AY363" s="73">
        <f>SUM(VLOOKUP($D$15,$BM$2:$CQ$18,MATCH(AY361,$BM$1:$CQ$1,0),FALSE))</f>
        <v>8.6</v>
      </c>
      <c r="AZ363" s="73">
        <f>SUM(VLOOKUP($D$16,$BM$2:$CQ$18,MATCH(AZ361,$BM$1:$CQ$1,0),FALSE))</f>
        <v>8.6</v>
      </c>
      <c r="BA363" s="73">
        <f>SUM(VLOOKUP($D$17,$BM$2:$CQ$18,MATCH(BA361,$BM$1:$CQ$1,0),FALSE))</f>
        <v>8.6</v>
      </c>
      <c r="BB363" s="63">
        <f>SUM(VLOOKUP($D$18,$BM$2:$CQ$18,MATCH(BB361,$BM$1:$CQ$1,0),FALSE))</f>
        <v>8.6</v>
      </c>
      <c r="BC363" s="52" t="str">
        <f>$A$16</f>
        <v>Alfa Romeo</v>
      </c>
      <c r="BD363" s="66">
        <f>COUNTIF(AL349:BB366, BC363)</f>
        <v>0</v>
      </c>
      <c r="BE363" s="52" t="str">
        <f>$B$16</f>
        <v>Raikkonen</v>
      </c>
      <c r="BF363" s="99">
        <f>COUNTIF(AL349:BB366, BE363)</f>
        <v>17</v>
      </c>
      <c r="BG363" s="99">
        <f>COUNTIF(AL367:BB368,BE363)</f>
        <v>0</v>
      </c>
      <c r="BH363" s="99">
        <f>COUNTIF(AL369:BB370,BE363)</f>
        <v>0</v>
      </c>
      <c r="BI363" s="52" t="str">
        <f>$A$16</f>
        <v>Alfa Romeo</v>
      </c>
      <c r="BJ363" s="66">
        <f>SUM((BD363/BD371)*100)</f>
        <v>0</v>
      </c>
      <c r="BK363" s="52" t="str">
        <f>$B$16</f>
        <v>Raikkonen</v>
      </c>
      <c r="BL363" s="99">
        <f>SUM((BF363/BF371)*100)</f>
        <v>20</v>
      </c>
      <c r="BM363" s="99">
        <f>SUM((BG363/BG371)*100)</f>
        <v>0</v>
      </c>
      <c r="BN363" s="99">
        <f>SUM((BH363/BH371)*100)</f>
        <v>0</v>
      </c>
      <c r="BP363" s="169"/>
      <c r="BQ363" s="82" t="s">
        <v>1</v>
      </c>
      <c r="BR363" s="72">
        <f>SUM(VLOOKUP($D$2,$BM$2:$CQ$18,MATCH(BR361,$BM$1:$CQ$1,0),FALSE))</f>
        <v>8.3000000000000007</v>
      </c>
      <c r="BS363" s="73">
        <f>SUM(VLOOKUP($D$3,$BM$2:$CQ$18,MATCH(BS361,$BM$1:$CQ$1,0),FALSE))</f>
        <v>0</v>
      </c>
      <c r="BT363" s="73">
        <f>SUM(VLOOKUP($D$4,$BM$2:$CQ$18,MATCH(BT361,$BM$1:$CQ$1,0),FALSE))</f>
        <v>0</v>
      </c>
      <c r="BU363" s="73">
        <f>SUM(VLOOKUP($D$5,$BM$2:$CQ$18,MATCH(BU361,$BM$1:$CQ$1,0),FALSE))</f>
        <v>0</v>
      </c>
      <c r="BV363" s="73">
        <f>SUM(VLOOKUP($D$6,$BM$2:$CQ$18,MATCH(BV361,$BM$1:$CQ$1,0),FALSE))</f>
        <v>7.8</v>
      </c>
      <c r="BW363" s="73">
        <f>SUM(VLOOKUP($D$7,$BM$2:$CQ$18,MATCH(BW361,$BM$1:$CQ$1,0),FALSE))</f>
        <v>0</v>
      </c>
      <c r="BX363" s="73">
        <f>SUM(VLOOKUP($D$8,$BM$2:$CQ$18,MATCH(BX361,$BM$1:$CQ$1,0),FALSE))</f>
        <v>7.7</v>
      </c>
      <c r="BY363" s="73">
        <f>SUM(VLOOKUP($D$9,$BM$2:$CQ$18,MATCH(BY361,$BM$1:$CQ$1,0),FALSE))</f>
        <v>7.7</v>
      </c>
      <c r="BZ363" s="73">
        <f>SUM(VLOOKUP($D$10,$BM$2:$CQ$18,MATCH(BZ361,$BM$1:$CQ$1,0),FALSE))</f>
        <v>7.6</v>
      </c>
      <c r="CA363" s="73">
        <f>SUM(VLOOKUP($D$11,$BM$2:$CQ$18,MATCH(CA361,$BM$1:$CQ$1,0),FALSE))</f>
        <v>7.6</v>
      </c>
      <c r="CB363" s="73">
        <f>SUM(VLOOKUP($D$12,$BM$2:$CQ$18,MATCH(CB361,$BM$1:$CQ$1,0),FALSE))</f>
        <v>7.6</v>
      </c>
      <c r="CC363" s="73">
        <f>SUM(VLOOKUP($D$13,$BM$2:$CQ$18,MATCH(CC361,$BM$1:$CQ$1,0),FALSE))</f>
        <v>7.6</v>
      </c>
      <c r="CD363" s="73">
        <f>SUM(VLOOKUP($D$14,$BM$2:$CQ$18,MATCH(CD361,$BM$1:$CQ$1,0),FALSE))</f>
        <v>7.6</v>
      </c>
      <c r="CE363" s="73">
        <f>SUM(VLOOKUP($D$15,$BM$2:$CQ$18,MATCH(CE361,$BM$1:$CQ$1,0),FALSE))</f>
        <v>7.5</v>
      </c>
      <c r="CF363" s="73">
        <f>SUM(VLOOKUP($D$16,$BM$2:$CQ$18,MATCH(CF361,$BM$1:$CQ$1,0),FALSE))</f>
        <v>7.5</v>
      </c>
      <c r="CG363" s="73">
        <f>SUM(VLOOKUP($D$17,$BM$2:$CQ$18,MATCH(CG361,$BM$1:$CQ$1,0),FALSE))</f>
        <v>7.5</v>
      </c>
      <c r="CH363" s="63">
        <f>SUM(VLOOKUP($D$18,$BM$2:$CQ$18,MATCH(CH361,$BM$1:$CQ$1,0),FALSE))</f>
        <v>7.5</v>
      </c>
      <c r="CI363" s="52" t="str">
        <f>$A$16</f>
        <v>Alfa Romeo</v>
      </c>
      <c r="CJ363" s="66">
        <f>COUNTIF(BR349:CH366, CI363)</f>
        <v>0</v>
      </c>
      <c r="CK363" s="52" t="str">
        <f>$B$16</f>
        <v>Raikkonen</v>
      </c>
      <c r="CL363" s="99">
        <f>COUNTIF(BR349:CH366, CK363)</f>
        <v>0</v>
      </c>
      <c r="CM363" s="99">
        <f>COUNTIF(BR367:CH368,CK363)</f>
        <v>0</v>
      </c>
      <c r="CN363" s="99">
        <f>COUNTIF(BR369:CH370,CK363)</f>
        <v>0</v>
      </c>
      <c r="CO363" s="52" t="str">
        <f>$A$16</f>
        <v>Alfa Romeo</v>
      </c>
      <c r="CP363" s="66">
        <f>SUM((CJ363/CJ371)*100)</f>
        <v>0</v>
      </c>
      <c r="CQ363" s="52" t="str">
        <f>$B$16</f>
        <v>Raikkonen</v>
      </c>
      <c r="CR363" s="99">
        <f>SUM((CL363/CL371)*100)</f>
        <v>0</v>
      </c>
      <c r="CS363" s="99">
        <f>SUM((CM363/CM371)*100)</f>
        <v>0</v>
      </c>
      <c r="CT363" s="99" t="e">
        <f>SUM((CN363/CN371)*100)</f>
        <v>#DIV/0!</v>
      </c>
      <c r="CV363" s="52" t="str">
        <f>$A$16</f>
        <v>Alfa Romeo</v>
      </c>
      <c r="CW363" s="99">
        <f>SUM(X363,BD363,CJ363)</f>
        <v>0</v>
      </c>
      <c r="CX363" s="52" t="str">
        <f>$B$16</f>
        <v>Raikkonen</v>
      </c>
      <c r="CY363" s="99">
        <f t="shared" si="1859"/>
        <v>17</v>
      </c>
      <c r="CZ363" s="99">
        <f t="shared" si="1860"/>
        <v>0</v>
      </c>
      <c r="DA363" s="99">
        <f t="shared" si="1861"/>
        <v>0</v>
      </c>
      <c r="DB363" s="52" t="str">
        <f>$A$16</f>
        <v>Alfa Romeo</v>
      </c>
      <c r="DC363" s="66">
        <f>SUM((CW363/CW371)*100)</f>
        <v>0</v>
      </c>
      <c r="DD363" s="52" t="str">
        <f>$B$16</f>
        <v>Raikkonen</v>
      </c>
      <c r="DE363" s="99">
        <f>SUM((CY363/CY371)*100)</f>
        <v>6.666666666666667</v>
      </c>
      <c r="DF363" s="99">
        <f>SUM((CZ363/CZ371)*100)</f>
        <v>0</v>
      </c>
      <c r="DG363" s="99">
        <f>SUM((DA363/DA371)*100)</f>
        <v>0</v>
      </c>
    </row>
    <row r="364" spans="4:111" ht="16.149999999999999" thickBot="1" x14ac:dyDescent="0.55000000000000004">
      <c r="D364" s="169"/>
      <c r="E364" s="74" t="s">
        <v>64</v>
      </c>
      <c r="F364" s="67" t="s">
        <v>7</v>
      </c>
      <c r="G364" s="67" t="s">
        <v>7</v>
      </c>
      <c r="H364" s="67" t="s">
        <v>7</v>
      </c>
      <c r="I364" s="67" t="s">
        <v>7</v>
      </c>
      <c r="J364" s="67" t="s">
        <v>7</v>
      </c>
      <c r="K364" s="67" t="s">
        <v>7</v>
      </c>
      <c r="L364" s="67" t="s">
        <v>7</v>
      </c>
      <c r="M364" s="67" t="s">
        <v>7</v>
      </c>
      <c r="N364" s="67" t="s">
        <v>7</v>
      </c>
      <c r="O364" s="67" t="s">
        <v>7</v>
      </c>
      <c r="P364" s="67" t="s">
        <v>7</v>
      </c>
      <c r="Q364" s="67" t="s">
        <v>7</v>
      </c>
      <c r="R364" s="67" t="s">
        <v>7</v>
      </c>
      <c r="S364" s="67" t="s">
        <v>7</v>
      </c>
      <c r="T364" s="67" t="s">
        <v>7</v>
      </c>
      <c r="U364" s="67" t="s">
        <v>7</v>
      </c>
      <c r="V364" s="68" t="s">
        <v>7</v>
      </c>
      <c r="W364" s="30"/>
      <c r="X364" s="72"/>
      <c r="Y364" s="53" t="str">
        <f>$B$17</f>
        <v>Giovanazzi</v>
      </c>
      <c r="Z364" s="30">
        <f>COUNTIF(F349:V366, Y364)</f>
        <v>0</v>
      </c>
      <c r="AA364" s="30">
        <f>COUNTIF(F367:V368,Y364)</f>
        <v>0</v>
      </c>
      <c r="AB364" s="30">
        <f>COUNTIF(F369:V370,Y364)</f>
        <v>0</v>
      </c>
      <c r="AC364" s="30"/>
      <c r="AD364" s="72"/>
      <c r="AE364" s="53" t="str">
        <f>$B$17</f>
        <v>Giovanazzi</v>
      </c>
      <c r="AF364" s="30">
        <f>SUM((Z364/Z371)*100)</f>
        <v>0</v>
      </c>
      <c r="AG364" s="30">
        <f>SUM((AA364/AA371)*100)</f>
        <v>0</v>
      </c>
      <c r="AH364" s="30">
        <f>SUM((AB364/AB371)*100)</f>
        <v>0</v>
      </c>
      <c r="AJ364" s="169"/>
      <c r="AK364" s="74" t="s">
        <v>64</v>
      </c>
      <c r="AL364" s="66" t="s">
        <v>2</v>
      </c>
      <c r="AM364" s="67" t="s">
        <v>2</v>
      </c>
      <c r="AN364" s="67" t="s">
        <v>2</v>
      </c>
      <c r="AO364" s="67" t="s">
        <v>2</v>
      </c>
      <c r="AP364" s="67" t="s">
        <v>2</v>
      </c>
      <c r="AQ364" s="67" t="s">
        <v>2</v>
      </c>
      <c r="AR364" s="67" t="s">
        <v>2</v>
      </c>
      <c r="AS364" s="67" t="s">
        <v>2</v>
      </c>
      <c r="AT364" s="67" t="s">
        <v>2</v>
      </c>
      <c r="AU364" s="67" t="s">
        <v>2</v>
      </c>
      <c r="AV364" s="67" t="s">
        <v>2</v>
      </c>
      <c r="AW364" s="67" t="s">
        <v>2</v>
      </c>
      <c r="AX364" s="67" t="s">
        <v>2</v>
      </c>
      <c r="AY364" s="67" t="s">
        <v>2</v>
      </c>
      <c r="AZ364" s="67" t="s">
        <v>2</v>
      </c>
      <c r="BA364" s="67" t="s">
        <v>2</v>
      </c>
      <c r="BB364" s="68" t="s">
        <v>2</v>
      </c>
      <c r="BC364" s="30"/>
      <c r="BD364" s="72"/>
      <c r="BE364" s="53" t="str">
        <f>$B$17</f>
        <v>Giovanazzi</v>
      </c>
      <c r="BF364" s="30">
        <f>COUNTIF(AL349:BB366, BE364)</f>
        <v>17</v>
      </c>
      <c r="BG364" s="30">
        <f>COUNTIF(AL367:BB368,BE364)</f>
        <v>0</v>
      </c>
      <c r="BH364" s="30">
        <f>COUNTIF(AL369:BB370,BE364)</f>
        <v>0</v>
      </c>
      <c r="BI364" s="30"/>
      <c r="BJ364" s="72"/>
      <c r="BK364" s="53" t="str">
        <f>$B$17</f>
        <v>Giovanazzi</v>
      </c>
      <c r="BL364" s="30">
        <f>SUM((BF364/BF371)*100)</f>
        <v>20</v>
      </c>
      <c r="BM364" s="30">
        <f>SUM((BG364/BG371)*100)</f>
        <v>0</v>
      </c>
      <c r="BN364" s="30">
        <f>SUM((BH364/BH371)*100)</f>
        <v>0</v>
      </c>
      <c r="BP364" s="169"/>
      <c r="BQ364" s="74" t="s">
        <v>64</v>
      </c>
      <c r="BR364" s="66" t="s">
        <v>22</v>
      </c>
      <c r="BS364" s="67" t="s">
        <v>22</v>
      </c>
      <c r="BT364" s="67" t="s">
        <v>22</v>
      </c>
      <c r="BU364" s="67" t="s">
        <v>22</v>
      </c>
      <c r="BV364" s="67" t="s">
        <v>22</v>
      </c>
      <c r="BW364" s="67" t="s">
        <v>22</v>
      </c>
      <c r="BX364" s="67" t="s">
        <v>22</v>
      </c>
      <c r="BY364" s="67" t="s">
        <v>22</v>
      </c>
      <c r="BZ364" s="67" t="s">
        <v>22</v>
      </c>
      <c r="CA364" s="67" t="s">
        <v>22</v>
      </c>
      <c r="CB364" s="67" t="s">
        <v>22</v>
      </c>
      <c r="CC364" s="67" t="s">
        <v>22</v>
      </c>
      <c r="CD364" s="67" t="s">
        <v>22</v>
      </c>
      <c r="CE364" s="67" t="s">
        <v>22</v>
      </c>
      <c r="CF364" s="67" t="s">
        <v>22</v>
      </c>
      <c r="CG364" s="67" t="s">
        <v>22</v>
      </c>
      <c r="CH364" s="68" t="s">
        <v>22</v>
      </c>
      <c r="CI364" s="30"/>
      <c r="CJ364" s="72"/>
      <c r="CK364" s="53" t="str">
        <f>$B$17</f>
        <v>Giovanazzi</v>
      </c>
      <c r="CL364" s="30">
        <f>COUNTIF(BR349:CH366, CK364)</f>
        <v>0</v>
      </c>
      <c r="CM364" s="30">
        <f>COUNTIF(BR367:CH368,CK364)</f>
        <v>0</v>
      </c>
      <c r="CN364" s="30">
        <f>COUNTIF(BR369:CH370,CK364)</f>
        <v>0</v>
      </c>
      <c r="CO364" s="30"/>
      <c r="CP364" s="72"/>
      <c r="CQ364" s="53" t="str">
        <f>$B$17</f>
        <v>Giovanazzi</v>
      </c>
      <c r="CR364" s="30">
        <f>SUM((CL364/CL371)*100)</f>
        <v>0</v>
      </c>
      <c r="CS364" s="30">
        <f>SUM((CM364/CM371)*100)</f>
        <v>0</v>
      </c>
      <c r="CT364" s="30" t="e">
        <f>SUM((CN364/CN371)*100)</f>
        <v>#DIV/0!</v>
      </c>
      <c r="CV364" s="30"/>
      <c r="CW364" s="30"/>
      <c r="CX364" s="53" t="str">
        <f>$B$17</f>
        <v>Giovanazzi</v>
      </c>
      <c r="CY364" s="30">
        <f t="shared" si="1859"/>
        <v>17</v>
      </c>
      <c r="CZ364" s="30">
        <f t="shared" si="1860"/>
        <v>0</v>
      </c>
      <c r="DA364" s="30">
        <f t="shared" si="1861"/>
        <v>0</v>
      </c>
      <c r="DB364" s="30"/>
      <c r="DC364" s="72"/>
      <c r="DD364" s="53" t="str">
        <f>$B$17</f>
        <v>Giovanazzi</v>
      </c>
      <c r="DE364" s="30">
        <f>SUM((CY364/CY371)*100)</f>
        <v>6.666666666666667</v>
      </c>
      <c r="DF364" s="30">
        <f>SUM((CZ364/CZ371)*100)</f>
        <v>0</v>
      </c>
      <c r="DG364" s="30">
        <f>SUM((DA364/DA371)*100)</f>
        <v>0</v>
      </c>
    </row>
    <row r="365" spans="4:111" ht="15.75" x14ac:dyDescent="0.5">
      <c r="D365" s="169"/>
      <c r="E365" s="81" t="s">
        <v>58</v>
      </c>
      <c r="F365" s="70">
        <f>SUM(VLOOKUP($D$2,$D$2:$BL$18,MATCH(F364,$D$1:$BL$1,0),FALSE))</f>
        <v>42</v>
      </c>
      <c r="G365" s="76">
        <f>SUM(VLOOKUP($D$3,$D$2:$BL$18,MATCH(G364,$D$1:$BL$1,0),FALSE))</f>
        <v>6</v>
      </c>
      <c r="H365" s="76">
        <f>SUM(VLOOKUP($D$4,$D$2:$BL$18,MATCH(H364,$D$1:$BL$1,0),FALSE))</f>
        <v>15</v>
      </c>
      <c r="I365" s="76">
        <f>SUM(VLOOKUP($D$5,$D$2:$BL$18,MATCH(I364,$D$1:$BL$1,0),FALSE))</f>
        <v>34</v>
      </c>
      <c r="J365" s="76">
        <f>SUM(VLOOKUP($D$6,$D$2:$BL$18,MATCH(J364,$D$1:$BL$1,0),FALSE))</f>
        <v>29</v>
      </c>
      <c r="K365" s="76">
        <f>SUM(VLOOKUP($D$7,$D$2:$BL$18,MATCH(K364,$D$1:$BL$1,0),FALSE))</f>
        <v>22</v>
      </c>
      <c r="L365" s="76">
        <f>SUM(VLOOKUP($D$8,$D$2:$BL$18,MATCH(L364,$D$1:$BL$1,0),FALSE))</f>
        <v>7</v>
      </c>
      <c r="M365" s="76">
        <f>SUM(VLOOKUP($D$9,$D$2:$BL$18,MATCH(M364,$D$1:$BL$1,0),FALSE))</f>
        <v>3</v>
      </c>
      <c r="N365" s="76">
        <f>SUM(VLOOKUP($D$10,$D$2:$BL$18,MATCH(N364,$D$1:$BL$1,0),FALSE))</f>
        <v>20</v>
      </c>
      <c r="O365" s="76">
        <f>SUM(VLOOKUP($D$11,$D$2:$BL$18,MATCH(O364,$D$1:$BL$1,0),FALSE))</f>
        <v>24</v>
      </c>
      <c r="P365" s="76">
        <f>SUM(VLOOKUP($D$12,$D$2:$BL$18,MATCH(P364,$D$1:$BL$1,0),FALSE))</f>
        <v>14</v>
      </c>
      <c r="Q365" s="76">
        <f>SUM(VLOOKUP($D$13,$D$2:$BL$18,MATCH(Q364,$D$1:$BL$1,0),FALSE))</f>
        <v>37</v>
      </c>
      <c r="R365" s="76">
        <f>SUM(VLOOKUP($D$14,$D$2:$BL$18,MATCH(R364,$D$1:$BL$1,0),FALSE))</f>
        <v>29</v>
      </c>
      <c r="S365" s="76">
        <f>SUM(VLOOKUP($D$15,$D$2:$BL$18,MATCH(S364,$D$1:$BL$1,0),FALSE))</f>
        <v>53</v>
      </c>
      <c r="T365" s="76">
        <f>SUM(VLOOKUP($D$16,$D$2:$BL$18,MATCH(T364,$D$1:$BL$1,0),FALSE))</f>
        <v>9</v>
      </c>
      <c r="U365" s="76">
        <f>SUM(VLOOKUP($D$17,$D$2:$BL$18,MATCH(U364,$D$1:$BL$1,0),FALSE))</f>
        <v>15</v>
      </c>
      <c r="V365" s="29">
        <f>SUM(VLOOKUP($D$18,$D$2:$BL$18,MATCH(V364,$D$1:$BL$1,0),FALSE))</f>
        <v>7</v>
      </c>
      <c r="W365" s="55" t="str">
        <f>$A$18</f>
        <v>Haas</v>
      </c>
      <c r="X365" s="66">
        <f>COUNTIF(F349:V366, W365)</f>
        <v>0</v>
      </c>
      <c r="Y365" s="103" t="str">
        <f>$B$18</f>
        <v>Grosjean</v>
      </c>
      <c r="Z365" s="99">
        <f>COUNTIF(F349:V366, Y365)</f>
        <v>0</v>
      </c>
      <c r="AA365" s="99">
        <f>COUNTIF(F367:V368,Y365)</f>
        <v>0</v>
      </c>
      <c r="AB365" s="99">
        <f>COUNTIF(F369:V370,Y365)</f>
        <v>0</v>
      </c>
      <c r="AC365" s="55" t="str">
        <f>$A$18</f>
        <v>Haas</v>
      </c>
      <c r="AD365" s="66">
        <f>SUM((X365/X371)*100)</f>
        <v>0</v>
      </c>
      <c r="AE365" s="103" t="str">
        <f>$B$18</f>
        <v>Grosjean</v>
      </c>
      <c r="AF365" s="99">
        <f>SUM((Z365/Z371)*100)</f>
        <v>0</v>
      </c>
      <c r="AG365" s="99">
        <f>SUM((AA365/AA371)*100)</f>
        <v>0</v>
      </c>
      <c r="AH365" s="99">
        <f>SUM((AB365/AB371)*100)</f>
        <v>0</v>
      </c>
      <c r="AJ365" s="169"/>
      <c r="AK365" s="81" t="s">
        <v>58</v>
      </c>
      <c r="AL365" s="70">
        <f>SUM(VLOOKUP($D$2,$D$2:$BL$18,MATCH(AL364,$D$1:$BL$1,0),FALSE))</f>
        <v>66</v>
      </c>
      <c r="AM365" s="76">
        <f>SUM(VLOOKUP($D$3,$D$2:$BL$18,MATCH(AM364,$D$1:$BL$1,0),FALSE))</f>
        <v>72</v>
      </c>
      <c r="AN365" s="76">
        <f>SUM(VLOOKUP($D$4,$D$2:$BL$18,MATCH(AN364,$D$1:$BL$1,0),FALSE))</f>
        <v>80</v>
      </c>
      <c r="AO365" s="76">
        <f>SUM(VLOOKUP($D$5,$D$2:$BL$18,MATCH(AO364,$D$1:$BL$1,0),FALSE))</f>
        <v>42</v>
      </c>
      <c r="AP365" s="76">
        <f>SUM(VLOOKUP($D$6,$D$2:$BL$18,MATCH(AP364,$D$1:$BL$1,0),FALSE))</f>
        <v>56</v>
      </c>
      <c r="AQ365" s="76">
        <f>SUM(VLOOKUP($D$7,$D$2:$BL$18,MATCH(AQ364,$D$1:$BL$1,0),FALSE))</f>
        <v>70</v>
      </c>
      <c r="AR365" s="76">
        <f>SUM(VLOOKUP($D$8,$D$2:$BL$18,MATCH(AR364,$D$1:$BL$1,0),FALSE))</f>
        <v>80</v>
      </c>
      <c r="AS365" s="76">
        <f>SUM(VLOOKUP($D$9,$D$2:$BL$18,MATCH(AS364,$D$1:$BL$1,0),FALSE))</f>
        <v>27</v>
      </c>
      <c r="AT365" s="76">
        <f>SUM(VLOOKUP($D$10,$D$2:$BL$18,MATCH(AT364,$D$1:$BL$1,0),FALSE))</f>
        <v>75</v>
      </c>
      <c r="AU365" s="76">
        <f>SUM(VLOOKUP($D$11,$D$2:$BL$18,MATCH(AU364,$D$1:$BL$1,0),FALSE))</f>
        <v>76</v>
      </c>
      <c r="AV365" s="76">
        <f>SUM(VLOOKUP($D$12,$D$2:$BL$18,MATCH(AV364,$D$1:$BL$1,0),FALSE))</f>
        <v>53</v>
      </c>
      <c r="AW365" s="76">
        <f>SUM(VLOOKUP($D$13,$D$2:$BL$18,MATCH(AW364,$D$1:$BL$1,0),FALSE))</f>
        <v>75</v>
      </c>
      <c r="AX365" s="76">
        <f>SUM(VLOOKUP($D$14,$D$2:$BL$18,MATCH(AX364,$D$1:$BL$1,0),FALSE))</f>
        <v>70</v>
      </c>
      <c r="AY365" s="76">
        <f>SUM(VLOOKUP($D$15,$D$2:$BL$18,MATCH(AY364,$D$1:$BL$1,0),FALSE))</f>
        <v>40</v>
      </c>
      <c r="AZ365" s="76">
        <f>SUM(VLOOKUP($D$16,$D$2:$BL$18,MATCH(AZ364,$D$1:$BL$1,0),FALSE))</f>
        <v>51</v>
      </c>
      <c r="BA365" s="76">
        <f>SUM(VLOOKUP($D$17,$D$2:$BL$18,MATCH(BA364,$D$1:$BL$1,0),FALSE))</f>
        <v>13</v>
      </c>
      <c r="BB365" s="29">
        <f>SUM(VLOOKUP($D$18,$D$2:$BL$18,MATCH(BB364,$D$1:$BL$1,0),FALSE))</f>
        <v>68</v>
      </c>
      <c r="BC365" s="55" t="str">
        <f>$A$18</f>
        <v>Haas</v>
      </c>
      <c r="BD365" s="66">
        <f>COUNTIF(AL349:BB366, BC365)</f>
        <v>0</v>
      </c>
      <c r="BE365" s="103" t="str">
        <f>$B$18</f>
        <v>Grosjean</v>
      </c>
      <c r="BF365" s="99">
        <f>COUNTIF(AL349:BB366, BE365)</f>
        <v>17</v>
      </c>
      <c r="BG365" s="99">
        <f>COUNTIF(AL367:BB368,BE365)</f>
        <v>0</v>
      </c>
      <c r="BH365" s="99">
        <f>COUNTIF(AL369:BB370,BE365)</f>
        <v>0</v>
      </c>
      <c r="BI365" s="55" t="str">
        <f>$A$18</f>
        <v>Haas</v>
      </c>
      <c r="BJ365" s="66">
        <f>SUM((BD365/BD371)*100)</f>
        <v>0</v>
      </c>
      <c r="BK365" s="103" t="str">
        <f>$B$18</f>
        <v>Grosjean</v>
      </c>
      <c r="BL365" s="99">
        <f>SUM((BF365/BF371)*100)</f>
        <v>20</v>
      </c>
      <c r="BM365" s="99">
        <f>SUM((BG365/BG371)*100)</f>
        <v>0</v>
      </c>
      <c r="BN365" s="99">
        <f>SUM((BH365/BH371)*100)</f>
        <v>0</v>
      </c>
      <c r="BP365" s="169"/>
      <c r="BQ365" s="81" t="s">
        <v>58</v>
      </c>
      <c r="BR365" s="70">
        <f>SUM(VLOOKUP($D$2,$D$2:$BL$18,MATCH(BR364,$D$1:$BL$1,0),FALSE))</f>
        <v>21</v>
      </c>
      <c r="BS365" s="76">
        <f>SUM(VLOOKUP($D$3,$D$2:$BL$18,MATCH(BS364,$D$1:$BL$1,0),FALSE))</f>
        <v>19</v>
      </c>
      <c r="BT365" s="76">
        <f>SUM(VLOOKUP($D$4,$D$2:$BL$18,MATCH(BT364,$D$1:$BL$1,0),FALSE))</f>
        <v>16</v>
      </c>
      <c r="BU365" s="76">
        <f>SUM(VLOOKUP($D$5,$D$2:$BL$18,MATCH(BU364,$D$1:$BL$1,0),FALSE))</f>
        <v>47</v>
      </c>
      <c r="BV365" s="76">
        <f>SUM(VLOOKUP($D$6,$D$2:$BL$18,MATCH(BV364,$D$1:$BL$1,0),FALSE))</f>
        <v>17</v>
      </c>
      <c r="BW365" s="76">
        <f>SUM(VLOOKUP($D$7,$D$2:$BL$18,MATCH(BW364,$D$1:$BL$1,0),FALSE))</f>
        <v>14</v>
      </c>
      <c r="BX365" s="76">
        <f>SUM(VLOOKUP($D$8,$D$2:$BL$18,MATCH(BX364,$D$1:$BL$1,0),FALSE))</f>
        <v>44</v>
      </c>
      <c r="BY365" s="76">
        <f>SUM(VLOOKUP($D$9,$D$2:$BL$18,MATCH(BY364,$D$1:$BL$1,0),FALSE))</f>
        <v>33</v>
      </c>
      <c r="BZ365" s="76">
        <f>SUM(VLOOKUP($D$10,$D$2:$BL$18,MATCH(BZ364,$D$1:$BL$1,0),FALSE))</f>
        <v>31</v>
      </c>
      <c r="CA365" s="76">
        <f>SUM(VLOOKUP($D$11,$D$2:$BL$18,MATCH(CA364,$D$1:$BL$1,0),FALSE))</f>
        <v>34</v>
      </c>
      <c r="CB365" s="76">
        <f>SUM(VLOOKUP($D$12,$D$2:$BL$18,MATCH(CB364,$D$1:$BL$1,0),FALSE))</f>
        <v>42</v>
      </c>
      <c r="CC365" s="76">
        <f>SUM(VLOOKUP($D$13,$D$2:$BL$18,MATCH(CC364,$D$1:$BL$1,0),FALSE))</f>
        <v>22</v>
      </c>
      <c r="CD365" s="76">
        <f>SUM(VLOOKUP($D$14,$D$2:$BL$18,MATCH(CD364,$D$1:$BL$1,0),FALSE))</f>
        <v>31</v>
      </c>
      <c r="CE365" s="76">
        <f>SUM(VLOOKUP($D$15,$D$2:$BL$18,MATCH(CE364,$D$1:$BL$1,0),FALSE))</f>
        <v>1</v>
      </c>
      <c r="CF365" s="76">
        <f>SUM(VLOOKUP($D$16,$D$2:$BL$18,MATCH(CF364,$D$1:$BL$1,0),FALSE))</f>
        <v>19</v>
      </c>
      <c r="CG365" s="76">
        <f>SUM(VLOOKUP($D$17,$D$2:$BL$18,MATCH(CG364,$D$1:$BL$1,0),FALSE))</f>
        <v>53</v>
      </c>
      <c r="CH365" s="29">
        <f>SUM(VLOOKUP($D$18,$D$2:$BL$18,MATCH(CH364,$D$1:$BL$1,0),FALSE))</f>
        <v>34</v>
      </c>
      <c r="CI365" s="55" t="str">
        <f>$A$18</f>
        <v>Haas</v>
      </c>
      <c r="CJ365" s="66">
        <f>COUNTIF(BR349:CH366, CI365)</f>
        <v>0</v>
      </c>
      <c r="CK365" s="103" t="str">
        <f>$B$18</f>
        <v>Grosjean</v>
      </c>
      <c r="CL365" s="99">
        <f>COUNTIF(BR349:CH366, CK365)</f>
        <v>0</v>
      </c>
      <c r="CM365" s="99">
        <f>COUNTIF(BR367:CH368,CK365)</f>
        <v>0</v>
      </c>
      <c r="CN365" s="99">
        <f>COUNTIF(BR369:CH370,CK365)</f>
        <v>0</v>
      </c>
      <c r="CO365" s="55" t="str">
        <f>$A$18</f>
        <v>Haas</v>
      </c>
      <c r="CP365" s="66">
        <f>SUM((CJ365/CJ371)*100)</f>
        <v>0</v>
      </c>
      <c r="CQ365" s="103" t="str">
        <f>$B$18</f>
        <v>Grosjean</v>
      </c>
      <c r="CR365" s="99">
        <f>SUM((CL365/CL371)*100)</f>
        <v>0</v>
      </c>
      <c r="CS365" s="99">
        <f>SUM((CM365/CM371)*100)</f>
        <v>0</v>
      </c>
      <c r="CT365" s="99" t="e">
        <f>SUM((CN365/CN371)*100)</f>
        <v>#DIV/0!</v>
      </c>
      <c r="CV365" s="55" t="str">
        <f>$A$18</f>
        <v>Haas</v>
      </c>
      <c r="CW365" s="99">
        <f>SUM(X365,BD365,CJ365)</f>
        <v>0</v>
      </c>
      <c r="CX365" s="103" t="str">
        <f>$B$18</f>
        <v>Grosjean</v>
      </c>
      <c r="CY365" s="99">
        <f t="shared" si="1859"/>
        <v>17</v>
      </c>
      <c r="CZ365" s="99">
        <f t="shared" si="1860"/>
        <v>0</v>
      </c>
      <c r="DA365" s="99">
        <f t="shared" si="1861"/>
        <v>0</v>
      </c>
      <c r="DB365" s="55" t="str">
        <f>$A$18</f>
        <v>Haas</v>
      </c>
      <c r="DC365" s="66">
        <f>SUM((CW365/CW371)*100)</f>
        <v>0</v>
      </c>
      <c r="DD365" s="103" t="str">
        <f>$B$18</f>
        <v>Grosjean</v>
      </c>
      <c r="DE365" s="99">
        <f>SUM((CY365/CY371)*100)</f>
        <v>6.666666666666667</v>
      </c>
      <c r="DF365" s="99">
        <f>SUM((CZ365/CZ371)*100)</f>
        <v>0</v>
      </c>
      <c r="DG365" s="99">
        <f>SUM((DA365/DA371)*100)</f>
        <v>0</v>
      </c>
    </row>
    <row r="366" spans="4:111" ht="16.149999999999999" thickBot="1" x14ac:dyDescent="0.55000000000000004">
      <c r="D366" s="169"/>
      <c r="E366" s="82" t="s">
        <v>1</v>
      </c>
      <c r="F366" s="72">
        <f>SUM(VLOOKUP($D$2,$BM$2:$CQ$18,MATCH(F364,$BM$1:$CQ$1,0),FALSE))</f>
        <v>27.4</v>
      </c>
      <c r="G366" s="73">
        <f>SUM(VLOOKUP($D$3,$BM$2:$CQ$18,MATCH(G364,$BM$1:$CQ$1,0),FALSE))</f>
        <v>0</v>
      </c>
      <c r="H366" s="73">
        <f>SUM(VLOOKUP($D$4,$BM$2:$CQ$18,MATCH(H364,$BM$1:$CQ$1,0),FALSE))</f>
        <v>0</v>
      </c>
      <c r="I366" s="73">
        <f>SUM(VLOOKUP($D$5,$BM$2:$CQ$18,MATCH(I364,$BM$1:$CQ$1,0),FALSE))</f>
        <v>0</v>
      </c>
      <c r="J366" s="73">
        <f>SUM(VLOOKUP($D$6,$BM$2:$CQ$18,MATCH(J364,$BM$1:$CQ$1,0),FALSE))</f>
        <v>26.2</v>
      </c>
      <c r="K366" s="73">
        <f>SUM(VLOOKUP($D$7,$BM$2:$CQ$18,MATCH(K364,$BM$1:$CQ$1,0),FALSE))</f>
        <v>0</v>
      </c>
      <c r="L366" s="73">
        <f>SUM(VLOOKUP($D$8,$BM$2:$CQ$18,MATCH(L364,$BM$1:$CQ$1,0),FALSE))</f>
        <v>26</v>
      </c>
      <c r="M366" s="73">
        <f>SUM(VLOOKUP($D$9,$BM$2:$CQ$18,MATCH(M364,$BM$1:$CQ$1,0),FALSE))</f>
        <v>26</v>
      </c>
      <c r="N366" s="73">
        <f>SUM(VLOOKUP($D$10,$BM$2:$CQ$18,MATCH(N364,$BM$1:$CQ$1,0),FALSE))</f>
        <v>25.9</v>
      </c>
      <c r="O366" s="73">
        <f>SUM(VLOOKUP($D$11,$BM$2:$CQ$18,MATCH(O364,$BM$1:$CQ$1,0),FALSE))</f>
        <v>25.9</v>
      </c>
      <c r="P366" s="73">
        <f>SUM(VLOOKUP($D$12,$BM$2:$CQ$18,MATCH(P364,$BM$1:$CQ$1,0),FALSE))</f>
        <v>25.8</v>
      </c>
      <c r="Q366" s="73">
        <f>SUM(VLOOKUP($D$13,$BM$2:$CQ$18,MATCH(Q364,$BM$1:$CQ$1,0),FALSE))</f>
        <v>25.7</v>
      </c>
      <c r="R366" s="73">
        <f>SUM(VLOOKUP($D$14,$BM$2:$CQ$18,MATCH(R364,$BM$1:$CQ$1,0),FALSE))</f>
        <v>25.7</v>
      </c>
      <c r="S366" s="73">
        <f>SUM(VLOOKUP($D$15,$BM$2:$CQ$18,MATCH(S364,$BM$1:$CQ$1,0),FALSE))</f>
        <v>25.7</v>
      </c>
      <c r="T366" s="73">
        <f>SUM(VLOOKUP($D$16,$BM$2:$CQ$18,MATCH(T364,$BM$1:$CQ$1,0),FALSE))</f>
        <v>25.7</v>
      </c>
      <c r="U366" s="73">
        <f>SUM(VLOOKUP($D$17,$BM$2:$CQ$18,MATCH(U364,$BM$1:$CQ$1,0),FALSE))</f>
        <v>25.6</v>
      </c>
      <c r="V366" s="63">
        <f>SUM(VLOOKUP($D$18,$BM$2:$CQ$18,MATCH(V364,$BM$1:$CQ$1,0),FALSE))</f>
        <v>25.6</v>
      </c>
      <c r="W366" s="30"/>
      <c r="X366" s="72"/>
      <c r="Y366" s="104" t="str">
        <f>$B$19</f>
        <v>Magnussen</v>
      </c>
      <c r="Z366" s="30">
        <f>COUNTIF(F349:V366, Y366)</f>
        <v>0</v>
      </c>
      <c r="AA366" s="30">
        <f>COUNTIF(F367:V368,Y366)</f>
        <v>0</v>
      </c>
      <c r="AB366" s="30">
        <f>COUNTIF(F369:V370,Y366)</f>
        <v>0</v>
      </c>
      <c r="AC366" s="30"/>
      <c r="AD366" s="72"/>
      <c r="AE366" s="104" t="str">
        <f>$B$19</f>
        <v>Magnussen</v>
      </c>
      <c r="AF366" s="30">
        <f>SUM((Z366/Z371)*100)</f>
        <v>0</v>
      </c>
      <c r="AG366" s="30">
        <f>SUM((AA366/AA371)*100)</f>
        <v>0</v>
      </c>
      <c r="AH366" s="30">
        <f>SUM((AB366/AB371)*100)</f>
        <v>0</v>
      </c>
      <c r="AJ366" s="169"/>
      <c r="AK366" s="82" t="s">
        <v>1</v>
      </c>
      <c r="AL366" s="72">
        <f>SUM(VLOOKUP($D$2,$BM$2:$CQ$18,MATCH(AL364,$BM$1:$CQ$1,0),FALSE))</f>
        <v>32.200000000000003</v>
      </c>
      <c r="AM366" s="73">
        <f>SUM(VLOOKUP($D$3,$BM$2:$CQ$18,MATCH(AM364,$BM$1:$CQ$1,0),FALSE))</f>
        <v>32.200000000000003</v>
      </c>
      <c r="AN366" s="73">
        <f>SUM(VLOOKUP($D$4,$BM$2:$CQ$18,MATCH(AN364,$BM$1:$CQ$1,0),FALSE))</f>
        <v>32.200000000000003</v>
      </c>
      <c r="AO366" s="73">
        <f>SUM(VLOOKUP($D$5,$BM$2:$CQ$18,MATCH(AO364,$BM$1:$CQ$1,0),FALSE))</f>
        <v>32.299999999999997</v>
      </c>
      <c r="AP366" s="73">
        <f>SUM(VLOOKUP($D$6,$BM$2:$CQ$18,MATCH(AP364,$BM$1:$CQ$1,0),FALSE))</f>
        <v>32.299999999999997</v>
      </c>
      <c r="AQ366" s="73">
        <f>SUM(VLOOKUP($D$7,$BM$2:$CQ$18,MATCH(AQ364,$BM$1:$CQ$1,0),FALSE))</f>
        <v>32.299999999999997</v>
      </c>
      <c r="AR366" s="73">
        <f>SUM(VLOOKUP($D$8,$BM$2:$CQ$18,MATCH(AR364,$BM$1:$CQ$1,0),FALSE))</f>
        <v>32.299999999999997</v>
      </c>
      <c r="AS366" s="73">
        <f>SUM(VLOOKUP($D$9,$BM$2:$CQ$18,MATCH(AS364,$BM$1:$CQ$1,0),FALSE))</f>
        <v>32.299999999999997</v>
      </c>
      <c r="AT366" s="73">
        <f>SUM(VLOOKUP($D$10,$BM$2:$CQ$18,MATCH(AT364,$BM$1:$CQ$1,0),FALSE))</f>
        <v>32.299999999999997</v>
      </c>
      <c r="AU366" s="73">
        <f>SUM(VLOOKUP($D$11,$BM$2:$CQ$18,MATCH(AU364,$BM$1:$CQ$1,0),FALSE))</f>
        <v>32.299999999999997</v>
      </c>
      <c r="AV366" s="73">
        <f>SUM(VLOOKUP($D$12,$BM$2:$CQ$18,MATCH(AV364,$BM$1:$CQ$1,0),FALSE))</f>
        <v>32.299999999999997</v>
      </c>
      <c r="AW366" s="73">
        <f>SUM(VLOOKUP($D$13,$BM$2:$CQ$18,MATCH(AW364,$BM$1:$CQ$1,0),FALSE))</f>
        <v>32.4</v>
      </c>
      <c r="AX366" s="73">
        <f>SUM(VLOOKUP($D$14,$BM$2:$CQ$18,MATCH(AX364,$BM$1:$CQ$1,0),FALSE))</f>
        <v>32.4</v>
      </c>
      <c r="AY366" s="73">
        <f>SUM(VLOOKUP($D$15,$BM$2:$CQ$18,MATCH(AY364,$BM$1:$CQ$1,0),FALSE))</f>
        <v>32.4</v>
      </c>
      <c r="AZ366" s="73">
        <f>SUM(VLOOKUP($D$16,$BM$2:$CQ$18,MATCH(AZ364,$BM$1:$CQ$1,0),FALSE))</f>
        <v>32.4</v>
      </c>
      <c r="BA366" s="73">
        <f>SUM(VLOOKUP($D$17,$BM$2:$CQ$18,MATCH(BA364,$BM$1:$CQ$1,0),FALSE))</f>
        <v>32.4</v>
      </c>
      <c r="BB366" s="63">
        <f>SUM(VLOOKUP($D$18,$BM$2:$CQ$18,MATCH(BB364,$BM$1:$CQ$1,0),FALSE))</f>
        <v>32.299999999999997</v>
      </c>
      <c r="BC366" s="30"/>
      <c r="BD366" s="72"/>
      <c r="BE366" s="104" t="str">
        <f>$B$19</f>
        <v>Magnussen</v>
      </c>
      <c r="BF366" s="30">
        <f>COUNTIF(AL349:BB366, BE366)</f>
        <v>0</v>
      </c>
      <c r="BG366" s="30">
        <f>COUNTIF(AL367:BB368,BE366)</f>
        <v>0</v>
      </c>
      <c r="BH366" s="30">
        <f>COUNTIF(AL369:BB370,BE366)</f>
        <v>0</v>
      </c>
      <c r="BI366" s="30"/>
      <c r="BJ366" s="72"/>
      <c r="BK366" s="104" t="str">
        <f>$B$19</f>
        <v>Magnussen</v>
      </c>
      <c r="BL366" s="30">
        <f>SUM((BF366/BF371)*100)</f>
        <v>0</v>
      </c>
      <c r="BM366" s="30">
        <f>SUM((BG366/BG371)*100)</f>
        <v>0</v>
      </c>
      <c r="BN366" s="30">
        <f>SUM((BH366/BH371)*100)</f>
        <v>0</v>
      </c>
      <c r="BP366" s="169"/>
      <c r="BQ366" s="82" t="s">
        <v>1</v>
      </c>
      <c r="BR366" s="72">
        <f>SUM(VLOOKUP($D$2,$BM$2:$CQ$18,MATCH(BR364,$BM$1:$CQ$1,0),FALSE))</f>
        <v>12.6</v>
      </c>
      <c r="BS366" s="73">
        <f>SUM(VLOOKUP($D$3,$BM$2:$CQ$18,MATCH(BS364,$BM$1:$CQ$1,0),FALSE))</f>
        <v>0</v>
      </c>
      <c r="BT366" s="73">
        <f>SUM(VLOOKUP($D$4,$BM$2:$CQ$18,MATCH(BT364,$BM$1:$CQ$1,0),FALSE))</f>
        <v>0</v>
      </c>
      <c r="BU366" s="73">
        <f>SUM(VLOOKUP($D$5,$BM$2:$CQ$18,MATCH(BU364,$BM$1:$CQ$1,0),FALSE))</f>
        <v>0</v>
      </c>
      <c r="BV366" s="73">
        <f>SUM(VLOOKUP($D$6,$BM$2:$CQ$18,MATCH(BV364,$BM$1:$CQ$1,0),FALSE))</f>
        <v>12.4</v>
      </c>
      <c r="BW366" s="73">
        <f>SUM(VLOOKUP($D$7,$BM$2:$CQ$18,MATCH(BW364,$BM$1:$CQ$1,0),FALSE))</f>
        <v>0</v>
      </c>
      <c r="BX366" s="73">
        <f>SUM(VLOOKUP($D$8,$BM$2:$CQ$18,MATCH(BX364,$BM$1:$CQ$1,0),FALSE))</f>
        <v>12.3</v>
      </c>
      <c r="BY366" s="73">
        <f>SUM(VLOOKUP($D$9,$BM$2:$CQ$18,MATCH(BY364,$BM$1:$CQ$1,0),FALSE))</f>
        <v>12.3</v>
      </c>
      <c r="BZ366" s="73">
        <f>SUM(VLOOKUP($D$10,$BM$2:$CQ$18,MATCH(BZ364,$BM$1:$CQ$1,0),FALSE))</f>
        <v>12.3</v>
      </c>
      <c r="CA366" s="73">
        <f>SUM(VLOOKUP($D$11,$BM$2:$CQ$18,MATCH(CA364,$BM$1:$CQ$1,0),FALSE))</f>
        <v>12.3</v>
      </c>
      <c r="CB366" s="73">
        <f>SUM(VLOOKUP($D$12,$BM$2:$CQ$18,MATCH(CB364,$BM$1:$CQ$1,0),FALSE))</f>
        <v>12.3</v>
      </c>
      <c r="CC366" s="73">
        <f>SUM(VLOOKUP($D$13,$BM$2:$CQ$18,MATCH(CC364,$BM$1:$CQ$1,0),FALSE))</f>
        <v>12.5</v>
      </c>
      <c r="CD366" s="73">
        <f>SUM(VLOOKUP($D$14,$BM$2:$CQ$18,MATCH(CD364,$BM$1:$CQ$1,0),FALSE))</f>
        <v>12.6</v>
      </c>
      <c r="CE366" s="73">
        <f>SUM(VLOOKUP($D$15,$BM$2:$CQ$18,MATCH(CE364,$BM$1:$CQ$1,0),FALSE))</f>
        <v>12.7</v>
      </c>
      <c r="CF366" s="73">
        <f>SUM(VLOOKUP($D$16,$BM$2:$CQ$18,MATCH(CF364,$BM$1:$CQ$1,0),FALSE))</f>
        <v>12.7</v>
      </c>
      <c r="CG366" s="73">
        <f>SUM(VLOOKUP($D$17,$BM$2:$CQ$18,MATCH(CG364,$BM$1:$CQ$1,0),FALSE))</f>
        <v>12.6</v>
      </c>
      <c r="CH366" s="63">
        <f>SUM(VLOOKUP($D$18,$BM$2:$CQ$18,MATCH(CH364,$BM$1:$CQ$1,0),FALSE))</f>
        <v>12.6</v>
      </c>
      <c r="CI366" s="30"/>
      <c r="CJ366" s="72"/>
      <c r="CK366" s="104" t="str">
        <f>$B$19</f>
        <v>Magnussen</v>
      </c>
      <c r="CL366" s="30">
        <f>COUNTIF(BR349:CH366, CK366)</f>
        <v>17</v>
      </c>
      <c r="CM366" s="30">
        <f>COUNTIF(BR367:CH368,CK366)</f>
        <v>0</v>
      </c>
      <c r="CN366" s="30">
        <f>COUNTIF(BR369:CH370,CK366)</f>
        <v>0</v>
      </c>
      <c r="CO366" s="30"/>
      <c r="CP366" s="72"/>
      <c r="CQ366" s="104" t="str">
        <f>$B$19</f>
        <v>Magnussen</v>
      </c>
      <c r="CR366" s="30">
        <f>SUM((CL366/CL371)*100)</f>
        <v>20</v>
      </c>
      <c r="CS366" s="30">
        <f>SUM((CM366/CM371)*100)</f>
        <v>0</v>
      </c>
      <c r="CT366" s="30" t="e">
        <f>SUM((CN366/CN371)*100)</f>
        <v>#DIV/0!</v>
      </c>
      <c r="CV366" s="30"/>
      <c r="CW366" s="30"/>
      <c r="CX366" s="104" t="str">
        <f>$B$19</f>
        <v>Magnussen</v>
      </c>
      <c r="CY366" s="30">
        <f t="shared" si="1859"/>
        <v>17</v>
      </c>
      <c r="CZ366" s="30">
        <f t="shared" si="1860"/>
        <v>0</v>
      </c>
      <c r="DA366" s="30">
        <f t="shared" si="1861"/>
        <v>0</v>
      </c>
      <c r="DB366" s="30"/>
      <c r="DC366" s="72"/>
      <c r="DD366" s="104" t="str">
        <f>$B$19</f>
        <v>Magnussen</v>
      </c>
      <c r="DE366" s="30">
        <f>SUM((CY366/CY371)*100)</f>
        <v>6.666666666666667</v>
      </c>
      <c r="DF366" s="30">
        <f>SUM((CZ366/CZ371)*100)</f>
        <v>0</v>
      </c>
      <c r="DG366" s="30">
        <f>SUM((DA366/DA371)*100)</f>
        <v>0</v>
      </c>
    </row>
    <row r="367" spans="4:111" ht="15.75" x14ac:dyDescent="0.5">
      <c r="D367" s="169"/>
      <c r="E367" s="74" t="s">
        <v>65</v>
      </c>
      <c r="F367" s="66" t="s">
        <v>18</v>
      </c>
      <c r="G367" s="67" t="s">
        <v>18</v>
      </c>
      <c r="H367" s="67" t="s">
        <v>18</v>
      </c>
      <c r="I367" s="67" t="s">
        <v>18</v>
      </c>
      <c r="J367" s="67" t="s">
        <v>18</v>
      </c>
      <c r="K367" s="67" t="s">
        <v>18</v>
      </c>
      <c r="L367" s="67" t="s">
        <v>18</v>
      </c>
      <c r="M367" s="67" t="s">
        <v>18</v>
      </c>
      <c r="N367" s="67" t="s">
        <v>18</v>
      </c>
      <c r="O367" s="67" t="s">
        <v>18</v>
      </c>
      <c r="P367" s="67" t="s">
        <v>18</v>
      </c>
      <c r="Q367" s="67" t="s">
        <v>18</v>
      </c>
      <c r="R367" s="67" t="s">
        <v>18</v>
      </c>
      <c r="S367" s="67" t="s">
        <v>18</v>
      </c>
      <c r="T367" s="67" t="s">
        <v>18</v>
      </c>
      <c r="U367" s="67" t="s">
        <v>18</v>
      </c>
      <c r="V367" s="67" t="s">
        <v>18</v>
      </c>
      <c r="W367" s="59" t="str">
        <f>$A$20</f>
        <v>Williams</v>
      </c>
      <c r="X367" s="66">
        <f>COUNTIF(F349:V366, W367)</f>
        <v>0</v>
      </c>
      <c r="Y367" s="59" t="str">
        <f>$B$20</f>
        <v>Russell</v>
      </c>
      <c r="Z367" s="99">
        <f>COUNTIF(F349:V366, Y367)</f>
        <v>17</v>
      </c>
      <c r="AA367" s="99">
        <f>COUNTIF(F367:V368,Y367)</f>
        <v>0</v>
      </c>
      <c r="AB367" s="99">
        <f>COUNTIF(F369:V370,Y367)</f>
        <v>0</v>
      </c>
      <c r="AC367" s="59" t="str">
        <f>$A$20</f>
        <v>Williams</v>
      </c>
      <c r="AD367" s="66">
        <f>SUM((X367/X371)*100)</f>
        <v>0</v>
      </c>
      <c r="AE367" s="59" t="str">
        <f>$B$20</f>
        <v>Russell</v>
      </c>
      <c r="AF367" s="99">
        <f>SUM((Z367/Z371)*100)</f>
        <v>20</v>
      </c>
      <c r="AG367" s="99">
        <f>SUM((AA367/AA371)*100)</f>
        <v>0</v>
      </c>
      <c r="AH367" s="99">
        <f>SUM((AB367/AB371)*100)</f>
        <v>0</v>
      </c>
      <c r="AJ367" s="169"/>
      <c r="AK367" s="74" t="s">
        <v>65</v>
      </c>
      <c r="AL367" s="66" t="s">
        <v>23</v>
      </c>
      <c r="AM367" s="67" t="s">
        <v>23</v>
      </c>
      <c r="AN367" s="67" t="s">
        <v>23</v>
      </c>
      <c r="AO367" s="67" t="s">
        <v>23</v>
      </c>
      <c r="AP367" s="67" t="s">
        <v>23</v>
      </c>
      <c r="AQ367" s="67" t="s">
        <v>23</v>
      </c>
      <c r="AR367" s="67" t="s">
        <v>23</v>
      </c>
      <c r="AS367" s="67" t="s">
        <v>23</v>
      </c>
      <c r="AT367" s="67" t="s">
        <v>23</v>
      </c>
      <c r="AU367" s="67" t="s">
        <v>23</v>
      </c>
      <c r="AV367" s="67" t="s">
        <v>23</v>
      </c>
      <c r="AW367" s="67" t="s">
        <v>23</v>
      </c>
      <c r="AX367" s="67" t="s">
        <v>23</v>
      </c>
      <c r="AY367" s="67" t="s">
        <v>23</v>
      </c>
      <c r="AZ367" s="67" t="s">
        <v>23</v>
      </c>
      <c r="BA367" s="67" t="s">
        <v>23</v>
      </c>
      <c r="BB367" s="68" t="s">
        <v>23</v>
      </c>
      <c r="BC367" s="59" t="str">
        <f>$A$20</f>
        <v>Williams</v>
      </c>
      <c r="BD367" s="66">
        <f>COUNTIF(AL349:BB366, BC367)</f>
        <v>0</v>
      </c>
      <c r="BE367" s="59" t="str">
        <f>$B$20</f>
        <v>Russell</v>
      </c>
      <c r="BF367" s="99">
        <f>COUNTIF(AL349:BB366, BE367)</f>
        <v>0</v>
      </c>
      <c r="BG367" s="99">
        <f>COUNTIF(AL367:BB368,BE367)</f>
        <v>0</v>
      </c>
      <c r="BH367" s="99">
        <f>COUNTIF(AL369:BB370,BE367)</f>
        <v>0</v>
      </c>
      <c r="BI367" s="59" t="str">
        <f>$A$20</f>
        <v>Williams</v>
      </c>
      <c r="BJ367" s="66">
        <f>SUM((BD367/BD371)*100)</f>
        <v>0</v>
      </c>
      <c r="BK367" s="59" t="str">
        <f>$B$20</f>
        <v>Russell</v>
      </c>
      <c r="BL367" s="99">
        <f>SUM((BF367/BF371)*100)</f>
        <v>0</v>
      </c>
      <c r="BM367" s="99">
        <f>SUM((BG367/BG371)*100)</f>
        <v>0</v>
      </c>
      <c r="BN367" s="99">
        <f>SUM((BH367/BH371)*100)</f>
        <v>0</v>
      </c>
      <c r="BP367" s="169"/>
      <c r="BQ367" s="74" t="s">
        <v>65</v>
      </c>
      <c r="BR367" s="66" t="s">
        <v>30</v>
      </c>
      <c r="BS367" s="67" t="s">
        <v>30</v>
      </c>
      <c r="BT367" s="67" t="s">
        <v>30</v>
      </c>
      <c r="BU367" s="67" t="s">
        <v>30</v>
      </c>
      <c r="BV367" s="67" t="s">
        <v>30</v>
      </c>
      <c r="BW367" s="67" t="s">
        <v>30</v>
      </c>
      <c r="BX367" s="67" t="s">
        <v>30</v>
      </c>
      <c r="BY367" s="67" t="s">
        <v>30</v>
      </c>
      <c r="BZ367" s="67" t="s">
        <v>30</v>
      </c>
      <c r="CA367" s="67" t="s">
        <v>30</v>
      </c>
      <c r="CB367" s="67" t="s">
        <v>30</v>
      </c>
      <c r="CC367" s="67" t="s">
        <v>30</v>
      </c>
      <c r="CD367" s="67" t="s">
        <v>30</v>
      </c>
      <c r="CE367" s="67" t="s">
        <v>30</v>
      </c>
      <c r="CF367" s="67" t="s">
        <v>30</v>
      </c>
      <c r="CG367" s="67" t="s">
        <v>30</v>
      </c>
      <c r="CH367" s="68" t="s">
        <v>30</v>
      </c>
      <c r="CI367" s="59" t="str">
        <f>$A$20</f>
        <v>Williams</v>
      </c>
      <c r="CJ367" s="66">
        <f>COUNTIF(BR349:CH366, CI367)</f>
        <v>0</v>
      </c>
      <c r="CK367" s="59" t="str">
        <f>$B$20</f>
        <v>Russell</v>
      </c>
      <c r="CL367" s="99">
        <f>COUNTIF(BR349:CH366, CK367)</f>
        <v>0</v>
      </c>
      <c r="CM367" s="99">
        <f>COUNTIF(BR367:CH368,CK367)</f>
        <v>0</v>
      </c>
      <c r="CN367" s="99">
        <f>COUNTIF(BR369:CH370,CK367)</f>
        <v>0</v>
      </c>
      <c r="CO367" s="59" t="str">
        <f>$A$20</f>
        <v>Williams</v>
      </c>
      <c r="CP367" s="66">
        <f>SUM((CJ367/CJ371)*100)</f>
        <v>0</v>
      </c>
      <c r="CQ367" s="59" t="str">
        <f>$B$20</f>
        <v>Russell</v>
      </c>
      <c r="CR367" s="99">
        <f>SUM((CL367/CL371)*100)</f>
        <v>0</v>
      </c>
      <c r="CS367" s="99">
        <f>SUM((CM367/CM371)*100)</f>
        <v>0</v>
      </c>
      <c r="CT367" s="99" t="e">
        <f>SUM((CN367/CN371)*100)</f>
        <v>#DIV/0!</v>
      </c>
      <c r="CV367" s="59" t="str">
        <f>$A$20</f>
        <v>Williams</v>
      </c>
      <c r="CW367" s="99">
        <f>SUM(X367,BD367,CJ367)</f>
        <v>0</v>
      </c>
      <c r="CX367" s="59" t="str">
        <f>$B$20</f>
        <v>Russell</v>
      </c>
      <c r="CY367" s="99">
        <f t="shared" si="1859"/>
        <v>17</v>
      </c>
      <c r="CZ367" s="99">
        <f t="shared" si="1860"/>
        <v>0</v>
      </c>
      <c r="DA367" s="99">
        <f t="shared" si="1861"/>
        <v>0</v>
      </c>
      <c r="DB367" s="59" t="str">
        <f>$A$20</f>
        <v>Williams</v>
      </c>
      <c r="DC367" s="66">
        <f>SUM((CW367/CW371)*100)</f>
        <v>0</v>
      </c>
      <c r="DD367" s="59" t="str">
        <f>$B$20</f>
        <v>Russell</v>
      </c>
      <c r="DE367" s="99">
        <f>SUM((CY367/CY371)*100)</f>
        <v>6.666666666666667</v>
      </c>
      <c r="DF367" s="99">
        <f>SUM((CZ367/CZ371)*100)</f>
        <v>0</v>
      </c>
      <c r="DG367" s="99">
        <f>SUM((DA367/DA371)*100)</f>
        <v>0</v>
      </c>
    </row>
    <row r="368" spans="4:111" ht="16.149999999999999" thickBot="1" x14ac:dyDescent="0.55000000000000004">
      <c r="D368" s="169"/>
      <c r="E368" s="82" t="s">
        <v>58</v>
      </c>
      <c r="F368" s="70">
        <f>SUM(VLOOKUP($D$2,$D$2:$BL$18,MATCH(F367,$D$1:$BL$1,0),FALSE))</f>
        <v>23</v>
      </c>
      <c r="G368" s="76">
        <f>SUM(VLOOKUP($D$3,$D$2:$BL$18,MATCH(G367,$D$1:$BL$1,0),FALSE))</f>
        <v>11</v>
      </c>
      <c r="H368" s="76">
        <f>SUM(VLOOKUP($D$4,$D$2:$BL$18,MATCH(H367,$D$1:$BL$1,0),FALSE))</f>
        <v>11</v>
      </c>
      <c r="I368" s="76">
        <f>SUM(VLOOKUP($D$5,$D$2:$BL$18,MATCH(I367,$D$1:$BL$1,0),FALSE))</f>
        <v>-2</v>
      </c>
      <c r="J368" s="76">
        <f>SUM(VLOOKUP($D$6,$D$2:$BL$18,MATCH(J367,$D$1:$BL$1,0),FALSE))</f>
        <v>2</v>
      </c>
      <c r="K368" s="76">
        <f>SUM(VLOOKUP($D$7,$D$2:$BL$18,MATCH(K367,$D$1:$BL$1,0),FALSE))</f>
        <v>23</v>
      </c>
      <c r="L368" s="76">
        <f>SUM(VLOOKUP($D$8,$D$2:$BL$18,MATCH(L367,$D$1:$BL$1,0),FALSE))</f>
        <v>-6</v>
      </c>
      <c r="M368" s="76">
        <f>SUM(VLOOKUP($D$9,$D$2:$BL$18,MATCH(M367,$D$1:$BL$1,0),FALSE))</f>
        <v>37</v>
      </c>
      <c r="N368" s="76">
        <f>SUM(VLOOKUP($D$10,$D$2:$BL$18,MATCH(N367,$D$1:$BL$1,0),FALSE))</f>
        <v>-8</v>
      </c>
      <c r="O368" s="76">
        <f>SUM(VLOOKUP($D$11,$D$2:$BL$18,MATCH(O367,$D$1:$BL$1,0),FALSE))</f>
        <v>0</v>
      </c>
      <c r="P368" s="76">
        <f>SUM(VLOOKUP($D$12,$D$2:$BL$18,MATCH(P367,$D$1:$BL$1,0),FALSE))</f>
        <v>28</v>
      </c>
      <c r="Q368" s="76">
        <f>SUM(VLOOKUP($D$13,$D$2:$BL$18,MATCH(Q367,$D$1:$BL$1,0),FALSE))</f>
        <v>23</v>
      </c>
      <c r="R368" s="76">
        <f>SUM(VLOOKUP($D$14,$D$2:$BL$18,MATCH(R367,$D$1:$BL$1,0),FALSE))</f>
        <v>20</v>
      </c>
      <c r="S368" s="76">
        <f>SUM(VLOOKUP($D$15,$D$2:$BL$18,MATCH(S367,$D$1:$BL$1,0),FALSE))</f>
        <v>26</v>
      </c>
      <c r="T368" s="76">
        <f>SUM(VLOOKUP($D$16,$D$2:$BL$18,MATCH(T367,$D$1:$BL$1,0),FALSE))</f>
        <v>33</v>
      </c>
      <c r="U368" s="76">
        <f>SUM(VLOOKUP($D$17,$D$2:$BL$18,MATCH(U367,$D$1:$BL$1,0),FALSE))</f>
        <v>32</v>
      </c>
      <c r="V368" s="29">
        <f>SUM(VLOOKUP($D$18,$D$2:$BL$18,MATCH(V367,$D$1:$BL$1,0),FALSE))</f>
        <v>17</v>
      </c>
      <c r="W368" s="30"/>
      <c r="X368" s="72"/>
      <c r="Y368" s="60" t="str">
        <f>$B$21</f>
        <v>Latifi</v>
      </c>
      <c r="Z368" s="30">
        <f>COUNTIF(F349:V366, Y368)</f>
        <v>0</v>
      </c>
      <c r="AA368" s="30">
        <f>COUNTIF(F367:V368,Y368)</f>
        <v>0</v>
      </c>
      <c r="AB368" s="30">
        <f>COUNTIF(F369:V370,Y368)</f>
        <v>0</v>
      </c>
      <c r="AC368" s="30"/>
      <c r="AD368" s="72"/>
      <c r="AE368" s="60" t="str">
        <f>$B$21</f>
        <v>Latifi</v>
      </c>
      <c r="AF368" s="30">
        <f>SUM((Z368/Z371)*100)</f>
        <v>0</v>
      </c>
      <c r="AG368" s="30">
        <f>SUM((AA368/AA371)*100)</f>
        <v>0</v>
      </c>
      <c r="AH368" s="30">
        <f>SUM((AB368/AB371)*100)</f>
        <v>0</v>
      </c>
      <c r="AJ368" s="169"/>
      <c r="AK368" s="82" t="s">
        <v>58</v>
      </c>
      <c r="AL368" s="70">
        <f>SUM(VLOOKUP($D$2,$D$2:$BL$18,MATCH(AL367,$D$1:$BL$1,0),FALSE))</f>
        <v>-9</v>
      </c>
      <c r="AM368" s="76">
        <f>SUM(VLOOKUP($D$3,$D$2:$BL$18,MATCH(AM367,$D$1:$BL$1,0),FALSE))</f>
        <v>13</v>
      </c>
      <c r="AN368" s="76">
        <f>SUM(VLOOKUP($D$4,$D$2:$BL$18,MATCH(AN367,$D$1:$BL$1,0),FALSE))</f>
        <v>18</v>
      </c>
      <c r="AO368" s="76">
        <f>SUM(VLOOKUP($D$5,$D$2:$BL$18,MATCH(AO367,$D$1:$BL$1,0),FALSE))</f>
        <v>32</v>
      </c>
      <c r="AP368" s="76">
        <f>SUM(VLOOKUP($D$6,$D$2:$BL$18,MATCH(AP367,$D$1:$BL$1,0),FALSE))</f>
        <v>2</v>
      </c>
      <c r="AQ368" s="76">
        <f>SUM(VLOOKUP($D$7,$D$2:$BL$18,MATCH(AQ367,$D$1:$BL$1,0),FALSE))</f>
        <v>12</v>
      </c>
      <c r="AR368" s="76">
        <f>SUM(VLOOKUP($D$8,$D$2:$BL$18,MATCH(AR367,$D$1:$BL$1,0),FALSE))</f>
        <v>33</v>
      </c>
      <c r="AS368" s="76">
        <f>SUM(VLOOKUP($D$9,$D$2:$BL$18,MATCH(AS367,$D$1:$BL$1,0),FALSE))</f>
        <v>23</v>
      </c>
      <c r="AT368" s="76">
        <f>SUM(VLOOKUP($D$10,$D$2:$BL$18,MATCH(AT367,$D$1:$BL$1,0),FALSE))</f>
        <v>32</v>
      </c>
      <c r="AU368" s="76">
        <f>SUM(VLOOKUP($D$11,$D$2:$BL$18,MATCH(AU367,$D$1:$BL$1,0),FALSE))</f>
        <v>25</v>
      </c>
      <c r="AV368" s="76">
        <f>SUM(VLOOKUP($D$12,$D$2:$BL$18,MATCH(AV367,$D$1:$BL$1,0),FALSE))</f>
        <v>50</v>
      </c>
      <c r="AW368" s="76">
        <f>SUM(VLOOKUP($D$13,$D$2:$BL$18,MATCH(AW367,$D$1:$BL$1,0),FALSE))</f>
        <v>11</v>
      </c>
      <c r="AX368" s="76">
        <f>SUM(VLOOKUP($D$14,$D$2:$BL$18,MATCH(AX367,$D$1:$BL$1,0),FALSE))</f>
        <v>34</v>
      </c>
      <c r="AY368" s="76">
        <f>SUM(VLOOKUP($D$15,$D$2:$BL$18,MATCH(AY367,$D$1:$BL$1,0),FALSE))</f>
        <v>6</v>
      </c>
      <c r="AZ368" s="76">
        <f>SUM(VLOOKUP($D$16,$D$2:$BL$18,MATCH(AZ367,$D$1:$BL$1,0),FALSE))</f>
        <v>18</v>
      </c>
      <c r="BA368" s="76">
        <f>SUM(VLOOKUP($D$17,$D$2:$BL$18,MATCH(BA367,$D$1:$BL$1,0),FALSE))</f>
        <v>39</v>
      </c>
      <c r="BB368" s="29">
        <f>SUM(VLOOKUP($D$18,$D$2:$BL$18,MATCH(BB367,$D$1:$BL$1,0),FALSE))</f>
        <v>25</v>
      </c>
      <c r="BC368" s="30"/>
      <c r="BD368" s="72"/>
      <c r="BE368" s="60" t="str">
        <f>$B$21</f>
        <v>Latifi</v>
      </c>
      <c r="BF368" s="30">
        <f>COUNTIF(AL349:BB366, BE368)</f>
        <v>0</v>
      </c>
      <c r="BG368" s="30">
        <f>COUNTIF(AL367:BB368,BE368)</f>
        <v>0</v>
      </c>
      <c r="BH368" s="30">
        <f>COUNTIF(AL369:BB370,BE368)</f>
        <v>0</v>
      </c>
      <c r="BI368" s="30"/>
      <c r="BJ368" s="72"/>
      <c r="BK368" s="60" t="str">
        <f>$B$21</f>
        <v>Latifi</v>
      </c>
      <c r="BL368" s="30">
        <f>SUM((BF368/BF371)*100)</f>
        <v>0</v>
      </c>
      <c r="BM368" s="30">
        <f>SUM((BG368/BG371)*100)</f>
        <v>0</v>
      </c>
      <c r="BN368" s="30">
        <f>SUM((BH368/BH371)*100)</f>
        <v>0</v>
      </c>
      <c r="BP368" s="169"/>
      <c r="BQ368" s="82" t="s">
        <v>58</v>
      </c>
      <c r="BR368" s="70">
        <f>SUM(VLOOKUP($D$2,$D$2:$BL$18,MATCH(BR367,$D$1:$BL$1,0),FALSE))</f>
        <v>24</v>
      </c>
      <c r="BS368" s="76">
        <f>SUM(VLOOKUP($D$3,$D$2:$BL$18,MATCH(BS367,$D$1:$BL$1,0),FALSE))</f>
        <v>-1</v>
      </c>
      <c r="BT368" s="76">
        <f>SUM(VLOOKUP($D$4,$D$2:$BL$18,MATCH(BT367,$D$1:$BL$1,0),FALSE))</f>
        <v>-9</v>
      </c>
      <c r="BU368" s="76">
        <f>SUM(VLOOKUP($D$5,$D$2:$BL$18,MATCH(BU367,$D$1:$BL$1,0),FALSE))</f>
        <v>22</v>
      </c>
      <c r="BV368" s="76">
        <f>SUM(VLOOKUP($D$6,$D$2:$BL$18,MATCH(BV367,$D$1:$BL$1,0),FALSE))</f>
        <v>2</v>
      </c>
      <c r="BW368" s="76">
        <f>SUM(VLOOKUP($D$7,$D$2:$BL$18,MATCH(BW367,$D$1:$BL$1,0),FALSE))</f>
        <v>14</v>
      </c>
      <c r="BX368" s="76">
        <f>SUM(VLOOKUP($D$8,$D$2:$BL$18,MATCH(BX367,$D$1:$BL$1,0),FALSE))</f>
        <v>18</v>
      </c>
      <c r="BY368" s="76">
        <f>SUM(VLOOKUP($D$9,$D$2:$BL$18,MATCH(BY367,$D$1:$BL$1,0),FALSE))</f>
        <v>45</v>
      </c>
      <c r="BZ368" s="76">
        <f>SUM(VLOOKUP($D$10,$D$2:$BL$18,MATCH(BZ367,$D$1:$BL$1,0),FALSE))</f>
        <v>-14</v>
      </c>
      <c r="CA368" s="76">
        <f>SUM(VLOOKUP($D$11,$D$2:$BL$18,MATCH(CA367,$D$1:$BL$1,0),FALSE))</f>
        <v>10</v>
      </c>
      <c r="CB368" s="76">
        <f>SUM(VLOOKUP($D$12,$D$2:$BL$18,MATCH(CB367,$D$1:$BL$1,0),FALSE))</f>
        <v>26</v>
      </c>
      <c r="CC368" s="76">
        <f>SUM(VLOOKUP($D$13,$D$2:$BL$18,MATCH(CC367,$D$1:$BL$1,0),FALSE))</f>
        <v>29</v>
      </c>
      <c r="CD368" s="76">
        <f>SUM(VLOOKUP($D$14,$D$2:$BL$18,MATCH(CD367,$D$1:$BL$1,0),FALSE))</f>
        <v>-3</v>
      </c>
      <c r="CE368" s="76">
        <f>SUM(VLOOKUP($D$15,$D$2:$BL$18,MATCH(CE367,$D$1:$BL$1,0),FALSE))</f>
        <v>15</v>
      </c>
      <c r="CF368" s="76">
        <f>SUM(VLOOKUP($D$16,$D$2:$BL$18,MATCH(CF367,$D$1:$BL$1,0),FALSE))</f>
        <v>24</v>
      </c>
      <c r="CG368" s="76">
        <f>SUM(VLOOKUP($D$17,$D$2:$BL$18,MATCH(CG367,$D$1:$BL$1,0),FALSE))</f>
        <v>2</v>
      </c>
      <c r="CH368" s="29">
        <f>SUM(VLOOKUP($D$18,$D$2:$BL$18,MATCH(CH367,$D$1:$BL$1,0),FALSE))</f>
        <v>14</v>
      </c>
      <c r="CI368" s="30"/>
      <c r="CJ368" s="72"/>
      <c r="CK368" s="60" t="str">
        <f>$B$21</f>
        <v>Latifi</v>
      </c>
      <c r="CL368" s="30">
        <f>COUNTIF(BR349:CH366, CK368)</f>
        <v>0</v>
      </c>
      <c r="CM368" s="30">
        <f>COUNTIF(BR367:CH368,CK368)</f>
        <v>0</v>
      </c>
      <c r="CN368" s="30">
        <f>COUNTIF(BR369:CH370,CK368)</f>
        <v>0</v>
      </c>
      <c r="CO368" s="30"/>
      <c r="CP368" s="72"/>
      <c r="CQ368" s="60" t="str">
        <f>$B$21</f>
        <v>Latifi</v>
      </c>
      <c r="CR368" s="30">
        <f>SUM((CL368/CL371)*100)</f>
        <v>0</v>
      </c>
      <c r="CS368" s="30">
        <f>SUM((CM368/CM371)*100)</f>
        <v>0</v>
      </c>
      <c r="CT368" s="30" t="e">
        <f>SUM((CN368/CN371)*100)</f>
        <v>#DIV/0!</v>
      </c>
      <c r="CV368" s="30"/>
      <c r="CW368" s="30"/>
      <c r="CX368" s="60" t="str">
        <f>$B$21</f>
        <v>Latifi</v>
      </c>
      <c r="CY368" s="30">
        <f t="shared" si="1859"/>
        <v>0</v>
      </c>
      <c r="CZ368" s="30">
        <f t="shared" si="1860"/>
        <v>0</v>
      </c>
      <c r="DA368" s="30">
        <f t="shared" si="1861"/>
        <v>0</v>
      </c>
      <c r="DB368" s="30"/>
      <c r="DC368" s="72"/>
      <c r="DD368" s="60" t="str">
        <f>$B$21</f>
        <v>Latifi</v>
      </c>
      <c r="DE368" s="30">
        <f>SUM((CY368/CY371)*100)</f>
        <v>0</v>
      </c>
      <c r="DF368" s="30">
        <f>SUM((CZ368/CZ371)*100)</f>
        <v>0</v>
      </c>
      <c r="DG368" s="30">
        <f>SUM((DA368/DA371)*100)</f>
        <v>0</v>
      </c>
    </row>
    <row r="369" spans="4:111" ht="16.149999999999999" thickBot="1" x14ac:dyDescent="0.55000000000000004">
      <c r="D369" s="169"/>
      <c r="E369" s="74" t="s">
        <v>66</v>
      </c>
      <c r="F369" s="66" t="s">
        <v>67</v>
      </c>
      <c r="G369" s="67" t="s">
        <v>67</v>
      </c>
      <c r="H369" s="67" t="s">
        <v>67</v>
      </c>
      <c r="I369" s="67" t="s">
        <v>67</v>
      </c>
      <c r="J369" s="67" t="s">
        <v>67</v>
      </c>
      <c r="K369" s="67" t="s">
        <v>67</v>
      </c>
      <c r="L369" s="67" t="s">
        <v>67</v>
      </c>
      <c r="M369" s="67" t="s">
        <v>67</v>
      </c>
      <c r="N369" s="67" t="s">
        <v>67</v>
      </c>
      <c r="O369" s="67" t="s">
        <v>67</v>
      </c>
      <c r="P369" s="67" t="s">
        <v>67</v>
      </c>
      <c r="Q369" s="67" t="s">
        <v>67</v>
      </c>
      <c r="R369" s="67" t="s">
        <v>3</v>
      </c>
      <c r="S369" s="67" t="s">
        <v>67</v>
      </c>
      <c r="T369" s="67" t="s">
        <v>67</v>
      </c>
      <c r="U369" s="67" t="s">
        <v>67</v>
      </c>
      <c r="V369" s="68" t="s">
        <v>67</v>
      </c>
      <c r="AJ369" s="169"/>
      <c r="AK369" s="74" t="s">
        <v>66</v>
      </c>
      <c r="AL369" s="66" t="s">
        <v>67</v>
      </c>
      <c r="AM369" s="67" t="s">
        <v>67</v>
      </c>
      <c r="AN369" s="67" t="s">
        <v>67</v>
      </c>
      <c r="AO369" s="67" t="s">
        <v>67</v>
      </c>
      <c r="AP369" s="67" t="s">
        <v>67</v>
      </c>
      <c r="AQ369" s="67" t="s">
        <v>67</v>
      </c>
      <c r="AR369" s="67" t="s">
        <v>67</v>
      </c>
      <c r="AS369" s="67" t="s">
        <v>67</v>
      </c>
      <c r="AT369" s="67" t="s">
        <v>67</v>
      </c>
      <c r="AU369" s="67" t="s">
        <v>67</v>
      </c>
      <c r="AV369" s="67" t="s">
        <v>67</v>
      </c>
      <c r="AW369" s="67" t="s">
        <v>67</v>
      </c>
      <c r="AX369" s="67" t="s">
        <v>13</v>
      </c>
      <c r="AY369" s="67" t="s">
        <v>67</v>
      </c>
      <c r="AZ369" s="67" t="s">
        <v>67</v>
      </c>
      <c r="BA369" s="67" t="s">
        <v>67</v>
      </c>
      <c r="BB369" s="68" t="s">
        <v>67</v>
      </c>
      <c r="BP369" s="169"/>
      <c r="BQ369" s="74" t="s">
        <v>66</v>
      </c>
      <c r="BR369" s="66" t="s">
        <v>67</v>
      </c>
      <c r="BS369" s="67" t="s">
        <v>67</v>
      </c>
      <c r="BT369" s="67" t="s">
        <v>67</v>
      </c>
      <c r="BU369" s="67" t="s">
        <v>67</v>
      </c>
      <c r="BV369" s="67" t="s">
        <v>67</v>
      </c>
      <c r="BW369" s="67" t="s">
        <v>67</v>
      </c>
      <c r="BX369" s="67" t="s">
        <v>67</v>
      </c>
      <c r="BY369" s="67" t="s">
        <v>67</v>
      </c>
      <c r="BZ369" s="67" t="s">
        <v>67</v>
      </c>
      <c r="CA369" s="67" t="s">
        <v>67</v>
      </c>
      <c r="CB369" s="67" t="s">
        <v>67</v>
      </c>
      <c r="CC369" s="67" t="s">
        <v>67</v>
      </c>
      <c r="CD369" s="67" t="s">
        <v>10</v>
      </c>
      <c r="CE369" s="67" t="s">
        <v>67</v>
      </c>
      <c r="CF369" s="67" t="s">
        <v>67</v>
      </c>
      <c r="CG369" s="67" t="s">
        <v>67</v>
      </c>
      <c r="CH369" s="68" t="s">
        <v>67</v>
      </c>
    </row>
    <row r="370" spans="4:111" ht="16.149999999999999" thickBot="1" x14ac:dyDescent="0.55000000000000004">
      <c r="D370" s="169"/>
      <c r="E370" s="82" t="s">
        <v>58</v>
      </c>
      <c r="F370" s="72">
        <f>IF(F369="None",0,SUM(VLOOKUP($D$2,$D$2:$BL$18,MATCH(F369,$D$1:$BL$1,0),FALSE)))</f>
        <v>0</v>
      </c>
      <c r="G370" s="73">
        <f>IF(G369="None",0,SUM(VLOOKUP($D$3,$D$2:$BL$18,MATCH(G369,$D$1:$BL$1,0),FALSE)))</f>
        <v>0</v>
      </c>
      <c r="H370" s="73">
        <f>IF(H369="None",0,SUM(VLOOKUP($D$4,$D$2:$BL$18,MATCH(H369,$D$1:$BL$1,0),FALSE)))</f>
        <v>0</v>
      </c>
      <c r="I370" s="73">
        <f>IF(I369="None",0,SUM(VLOOKUP($D$5,$D$2:$BL$18,MATCH(I369,$D$1:$BL$1,0),FALSE)))</f>
        <v>0</v>
      </c>
      <c r="J370" s="73">
        <f>IF(J369="None",0,SUM(VLOOKUP($D$6,$D$2:$BL$18,MATCH(J369,$D$1:$BL$1,0),FALSE)))</f>
        <v>0</v>
      </c>
      <c r="K370" s="73">
        <f>IF(K369="None",0,SUM(VLOOKUP($D$7,$D$2:$BL$18,MATCH(K369,$D$1:$BL$1,0),FALSE)))</f>
        <v>0</v>
      </c>
      <c r="L370" s="73">
        <f>IF(L369="None",0,SUM(VLOOKUP($D$8,$D$2:$BL$18,MATCH(L369,$D$1:$BL$1,0),FALSE)))</f>
        <v>0</v>
      </c>
      <c r="M370" s="73">
        <f>IF(M369="None",0,SUM(VLOOKUP($D$9,$D$2:$BL$18,MATCH(M369,$D$1:$BL$1,0),FALSE)))</f>
        <v>0</v>
      </c>
      <c r="N370" s="73">
        <f>IF(N369="None",0,SUM(VLOOKUP($D$10,$D$2:$BL$18,MATCH(N369,$D$1:$BL$1,0),FALSE)))</f>
        <v>0</v>
      </c>
      <c r="O370" s="73">
        <f>IF(O369="None",0,SUM(VLOOKUP($D$11,$D$2:$BL$18,MATCH(O369,$D$1:$BL$1,0),FALSE)))</f>
        <v>0</v>
      </c>
      <c r="P370" s="73">
        <f>IF(P369="None",0,SUM(VLOOKUP($D$12,$D$2:$BL$18,MATCH(P369,$D$1:$BL$1,0),FALSE)))</f>
        <v>0</v>
      </c>
      <c r="Q370" s="73">
        <f>IF(Q369="None",0,SUM(VLOOKUP($D$13,$D$2:$BL$18,MATCH(Q369,$D$1:$BL$1,0),FALSE)))</f>
        <v>0</v>
      </c>
      <c r="R370" s="73">
        <f>IF(R369="None",0,SUM(VLOOKUP($D$14,$D$2:$BL$18,MATCH(R369,$D$1:$BL$1,0),FALSE)))</f>
        <v>48</v>
      </c>
      <c r="S370" s="73">
        <f>IF(S369="None",0,SUM(VLOOKUP($D$15,$D$2:$BL$18,MATCH(S369,$D$1:$BL$1,0),FALSE)))</f>
        <v>0</v>
      </c>
      <c r="T370" s="73">
        <f>IF(T369="None",0,SUM(VLOOKUP($D$16,$D$2:$BL$18,MATCH(T369,$D$1:$BL$1,0),FALSE)))</f>
        <v>0</v>
      </c>
      <c r="U370" s="73">
        <f>IF(U369="None",0,SUM(VLOOKUP($D$17,$D$2:$BL$18,MATCH(U369,$D$1:$BL$1,0),FALSE)))</f>
        <v>0</v>
      </c>
      <c r="V370" s="63">
        <f>IF(V369="None",0,SUM(VLOOKUP($D$18,$D$2:$BL$18,MATCH(V369,$D$1:$BL$1,0),FALSE)))</f>
        <v>0</v>
      </c>
      <c r="W370" s="1" t="s">
        <v>82</v>
      </c>
      <c r="X370" s="68">
        <f>COUNTIF(X349:X368,"&lt;&gt;0")-10</f>
        <v>1</v>
      </c>
      <c r="Y370" s="27" t="s">
        <v>82</v>
      </c>
      <c r="Z370" s="66">
        <f>COUNTIF(Z349:Z368,"&lt;&gt;0")</f>
        <v>6</v>
      </c>
      <c r="AA370" s="67">
        <f>COUNTIF(AA349:AA368,"&lt;&gt;0")</f>
        <v>1</v>
      </c>
      <c r="AB370" s="68">
        <f>COUNTIF(AB349:AB368,"&lt;&gt;0")</f>
        <v>1</v>
      </c>
      <c r="AJ370" s="169"/>
      <c r="AK370" s="82" t="s">
        <v>58</v>
      </c>
      <c r="AL370" s="72">
        <f>IF(AL369="None",0,SUM(VLOOKUP($D$2,$D$2:$BL$18,MATCH(AL369,$D$1:$BL$1,0),FALSE)))</f>
        <v>0</v>
      </c>
      <c r="AM370" s="73">
        <f>IF(AM369="None",0,SUM(VLOOKUP($D$3,$D$2:$BL$18,MATCH(AM369,$D$1:$BL$1,0),FALSE)))</f>
        <v>0</v>
      </c>
      <c r="AN370" s="73">
        <f>IF(AN369="None",0,SUM(VLOOKUP($D$4,$D$2:$BL$18,MATCH(AN369,$D$1:$BL$1,0),FALSE)))</f>
        <v>0</v>
      </c>
      <c r="AO370" s="73">
        <f>IF(AO369="None",0,SUM(VLOOKUP($D$5,$D$2:$BL$18,MATCH(AO369,$D$1:$BL$1,0),FALSE)))</f>
        <v>0</v>
      </c>
      <c r="AP370" s="73">
        <f>IF(AP369="None",0,SUM(VLOOKUP($D$6,$D$2:$BL$18,MATCH(AP369,$D$1:$BL$1,0),FALSE)))</f>
        <v>0</v>
      </c>
      <c r="AQ370" s="73">
        <f>IF(AQ369="None",0,SUM(VLOOKUP($D$7,$D$2:$BL$18,MATCH(AQ369,$D$1:$BL$1,0),FALSE)))</f>
        <v>0</v>
      </c>
      <c r="AR370" s="73">
        <f>IF(AR369="None",0,SUM(VLOOKUP($D$8,$D$2:$BL$18,MATCH(AR369,$D$1:$BL$1,0),FALSE)))</f>
        <v>0</v>
      </c>
      <c r="AS370" s="73">
        <f>IF(AS369="None",0,SUM(VLOOKUP($D$9,$D$2:$BL$18,MATCH(AS369,$D$1:$BL$1,0),FALSE)))</f>
        <v>0</v>
      </c>
      <c r="AT370" s="73">
        <f>IF(AT369="None",0,SUM(VLOOKUP($D$10,$D$2:$BL$18,MATCH(AT369,$D$1:$BL$1,0),FALSE)))</f>
        <v>0</v>
      </c>
      <c r="AU370" s="73">
        <f>IF(AU369="None",0,SUM(VLOOKUP($D$11,$D$2:$BL$18,MATCH(AU369,$D$1:$BL$1,0),FALSE)))</f>
        <v>0</v>
      </c>
      <c r="AV370" s="73">
        <f>IF(AV369="None",0,SUM(VLOOKUP($D$12,$D$2:$BL$18,MATCH(AV369,$D$1:$BL$1,0),FALSE)))</f>
        <v>0</v>
      </c>
      <c r="AW370" s="73">
        <f>IF(AW369="None",0,SUM(VLOOKUP($D$13,$D$2:$BL$18,MATCH(AW369,$D$1:$BL$1,0),FALSE)))</f>
        <v>0</v>
      </c>
      <c r="AX370" s="73">
        <f>IF(AX369="None",0,SUM(VLOOKUP($D$14,$D$2:$BL$18,MATCH(AX369,$D$1:$BL$1,0),FALSE)))</f>
        <v>-2</v>
      </c>
      <c r="AY370" s="73">
        <f>IF(AY369="None",0,SUM(VLOOKUP($D$15,$D$2:$BL$18,MATCH(AY369,$D$1:$BL$1,0),FALSE)))</f>
        <v>0</v>
      </c>
      <c r="AZ370" s="73">
        <f>IF(AZ369="None",0,SUM(VLOOKUP($D$16,$D$2:$BL$18,MATCH(AZ369,$D$1:$BL$1,0),FALSE)))</f>
        <v>0</v>
      </c>
      <c r="BA370" s="73">
        <f>IF(BA369="None",0,SUM(VLOOKUP($D$17,$D$2:$BL$18,MATCH(BA369,$D$1:$BL$1,0),FALSE)))</f>
        <v>0</v>
      </c>
      <c r="BB370" s="63">
        <f>IF(BB369="None",0,SUM(VLOOKUP($D$18,$D$2:$BL$18,MATCH(BB369,$D$1:$BL$1,0),FALSE)))</f>
        <v>0</v>
      </c>
      <c r="BC370" s="1" t="s">
        <v>82</v>
      </c>
      <c r="BD370" s="68">
        <f>COUNTIF(BD349:BD368,"&lt;&gt;0")-10</f>
        <v>1</v>
      </c>
      <c r="BE370" s="27" t="s">
        <v>82</v>
      </c>
      <c r="BF370" s="66">
        <f>COUNTIF(BF349:BF368,"&lt;&gt;0")</f>
        <v>5</v>
      </c>
      <c r="BG370" s="67">
        <f>COUNTIF(BG349:BG368,"&lt;&gt;0")</f>
        <v>1</v>
      </c>
      <c r="BH370" s="68">
        <f>COUNTIF(BH349:BH368,"&lt;&gt;0")</f>
        <v>1</v>
      </c>
      <c r="BP370" s="169"/>
      <c r="BQ370" s="82" t="s">
        <v>58</v>
      </c>
      <c r="BR370" s="72">
        <f>IF(BR369="None",0,SUM(VLOOKUP($D$2,$D$2:$BL$18,MATCH(BR369,$D$1:$BL$1,0),FALSE)))</f>
        <v>0</v>
      </c>
      <c r="BS370" s="73">
        <f>IF(BS369="None",0,SUM(VLOOKUP($D$3,$D$2:$BL$18,MATCH(BS369,$D$1:$BL$1,0),FALSE)))</f>
        <v>0</v>
      </c>
      <c r="BT370" s="73">
        <f>IF(BT369="None",0,SUM(VLOOKUP($D$4,$D$2:$BL$18,MATCH(BT369,$D$1:$BL$1,0),FALSE)))</f>
        <v>0</v>
      </c>
      <c r="BU370" s="73">
        <f>IF(BU369="None",0,SUM(VLOOKUP($D$5,$D$2:$BL$18,MATCH(BU369,$D$1:$BL$1,0),FALSE)))</f>
        <v>0</v>
      </c>
      <c r="BV370" s="73">
        <f>IF(BV369="None",0,SUM(VLOOKUP($D$6,$D$2:$BL$18,MATCH(BV369,$D$1:$BL$1,0),FALSE)))</f>
        <v>0</v>
      </c>
      <c r="BW370" s="73">
        <f>IF(BW369="None",0,SUM(VLOOKUP($D$7,$D$2:$BL$18,MATCH(BW369,$D$1:$BL$1,0),FALSE)))</f>
        <v>0</v>
      </c>
      <c r="BX370" s="73">
        <f>IF(BX369="None",0,SUM(VLOOKUP($D$8,$D$2:$BL$18,MATCH(BX369,$D$1:$BL$1,0),FALSE)))</f>
        <v>0</v>
      </c>
      <c r="BY370" s="73">
        <f>IF(BY369="None",0,SUM(VLOOKUP($D$9,$D$2:$BL$18,MATCH(BY369,$D$1:$BL$1,0),FALSE)))</f>
        <v>0</v>
      </c>
      <c r="BZ370" s="73">
        <f>IF(BZ369="None",0,SUM(VLOOKUP($D$10,$D$2:$BL$18,MATCH(BZ369,$D$1:$BL$1,0),FALSE)))</f>
        <v>0</v>
      </c>
      <c r="CA370" s="73">
        <f>IF(CA369="None",0,SUM(VLOOKUP($D$11,$D$2:$BL$18,MATCH(CA369,$D$1:$BL$1,0),FALSE)))</f>
        <v>0</v>
      </c>
      <c r="CB370" s="73">
        <f>IF(CB369="None",0,SUM(VLOOKUP($D$12,$D$2:$BL$18,MATCH(CB369,$D$1:$BL$1,0),FALSE)))</f>
        <v>0</v>
      </c>
      <c r="CC370" s="73">
        <f>IF(CC369="None",0,SUM(VLOOKUP($D$13,$D$2:$BL$18,MATCH(CC369,$D$1:$BL$1,0),FALSE)))</f>
        <v>0</v>
      </c>
      <c r="CD370" s="73">
        <f>IF(CD369="None",0,SUM(VLOOKUP($D$14,$D$2:$BL$18,MATCH(CD369,$D$1:$BL$1,0),FALSE)))</f>
        <v>37</v>
      </c>
      <c r="CE370" s="73">
        <f>IF(CE369="None",0,SUM(VLOOKUP($D$15,$D$2:$BL$18,MATCH(CE369,$D$1:$BL$1,0),FALSE)))</f>
        <v>0</v>
      </c>
      <c r="CF370" s="73">
        <f>IF(CF369="None",0,SUM(VLOOKUP($D$16,$D$2:$BL$18,MATCH(CF369,$D$1:$BL$1,0),FALSE)))</f>
        <v>0</v>
      </c>
      <c r="CG370" s="73">
        <f>IF(CG369="None",0,SUM(VLOOKUP($D$17,$D$2:$BL$18,MATCH(CG369,$D$1:$BL$1,0),FALSE)))</f>
        <v>0</v>
      </c>
      <c r="CH370" s="63">
        <f>IF(CH369="None",0,SUM(VLOOKUP($D$18,$D$2:$BL$18,MATCH(CH369,$D$1:$BL$1,0),FALSE)))</f>
        <v>0</v>
      </c>
      <c r="CI370" s="1" t="s">
        <v>82</v>
      </c>
      <c r="CJ370" s="68">
        <f>COUNTIF(CJ349:CJ368,"&lt;&gt;0")-10</f>
        <v>1</v>
      </c>
      <c r="CK370" s="27" t="s">
        <v>82</v>
      </c>
      <c r="CL370" s="66">
        <f>COUNTIF(CL349:CL368,"&lt;&gt;0")</f>
        <v>5</v>
      </c>
      <c r="CM370" s="67">
        <f>COUNTIF(CM349:CM368,"&lt;&gt;0")</f>
        <v>1</v>
      </c>
      <c r="CN370" s="68">
        <f>COUNTIF(CN349:CN368,"&lt;&gt;0")</f>
        <v>0</v>
      </c>
      <c r="CV370" s="1" t="s">
        <v>82</v>
      </c>
      <c r="CW370" s="68">
        <f>COUNTIF(CW349:CW368,"&lt;&gt;0")-10</f>
        <v>3</v>
      </c>
      <c r="CX370" s="27" t="s">
        <v>82</v>
      </c>
      <c r="CY370" s="66">
        <f>COUNTIF(CY349:CY368,"&lt;&gt;0")</f>
        <v>16</v>
      </c>
      <c r="CZ370" s="67">
        <f>COUNTIF(CZ349:CZ368,"&lt;&gt;0")</f>
        <v>3</v>
      </c>
      <c r="DA370" s="68">
        <f>COUNTIF(DA349:DA368,"&lt;&gt;0")</f>
        <v>2</v>
      </c>
    </row>
    <row r="371" spans="4:111" ht="16.149999999999999" thickBot="1" x14ac:dyDescent="0.55000000000000004">
      <c r="D371" s="169"/>
      <c r="E371" s="74" t="s">
        <v>68</v>
      </c>
      <c r="F371" s="67">
        <v>0</v>
      </c>
      <c r="G371" s="67">
        <v>0</v>
      </c>
      <c r="H371" s="67">
        <v>0</v>
      </c>
      <c r="I371" s="67">
        <v>0</v>
      </c>
      <c r="J371" s="67">
        <v>0</v>
      </c>
      <c r="K371" s="67">
        <v>0</v>
      </c>
      <c r="L371" s="67">
        <v>0</v>
      </c>
      <c r="M371" s="67">
        <v>0</v>
      </c>
      <c r="N371" s="67">
        <v>0</v>
      </c>
      <c r="O371" s="67">
        <v>0</v>
      </c>
      <c r="P371" s="67">
        <v>0</v>
      </c>
      <c r="Q371" s="67">
        <v>0</v>
      </c>
      <c r="R371" s="67">
        <v>0</v>
      </c>
      <c r="S371" s="67">
        <v>0</v>
      </c>
      <c r="T371" s="67">
        <v>0</v>
      </c>
      <c r="U371" s="67">
        <v>0</v>
      </c>
      <c r="V371" s="68">
        <v>0</v>
      </c>
      <c r="W371" s="71" t="s">
        <v>0</v>
      </c>
      <c r="X371" s="63">
        <f>SUM(X349:X368)</f>
        <v>17</v>
      </c>
      <c r="Y371" s="61" t="s">
        <v>0</v>
      </c>
      <c r="Z371" s="72">
        <f>SUM(Z349:Z368)</f>
        <v>85</v>
      </c>
      <c r="AA371" s="73">
        <f>SUM(AA349:AA368)</f>
        <v>17</v>
      </c>
      <c r="AB371" s="63">
        <f>SUM(AB349:AB368)</f>
        <v>1</v>
      </c>
      <c r="AJ371" s="169"/>
      <c r="AK371" s="74" t="s">
        <v>68</v>
      </c>
      <c r="AL371" s="67">
        <v>0</v>
      </c>
      <c r="AM371" s="67">
        <v>0</v>
      </c>
      <c r="AN371" s="67">
        <v>0</v>
      </c>
      <c r="AO371" s="67">
        <v>0</v>
      </c>
      <c r="AP371" s="67">
        <v>0</v>
      </c>
      <c r="AQ371" s="67">
        <v>0</v>
      </c>
      <c r="AR371" s="67">
        <v>0</v>
      </c>
      <c r="AS371" s="67">
        <v>0</v>
      </c>
      <c r="AT371" s="67">
        <v>0</v>
      </c>
      <c r="AU371" s="67">
        <v>0</v>
      </c>
      <c r="AV371" s="67">
        <v>0</v>
      </c>
      <c r="AW371" s="67">
        <v>0</v>
      </c>
      <c r="AX371" s="67">
        <v>0</v>
      </c>
      <c r="AY371" s="67">
        <v>0</v>
      </c>
      <c r="AZ371" s="67">
        <v>0</v>
      </c>
      <c r="BA371" s="67">
        <v>0</v>
      </c>
      <c r="BB371" s="68">
        <v>0</v>
      </c>
      <c r="BC371" s="71" t="s">
        <v>0</v>
      </c>
      <c r="BD371" s="63">
        <f>SUM(BD349:BD368)</f>
        <v>17</v>
      </c>
      <c r="BE371" s="61" t="s">
        <v>0</v>
      </c>
      <c r="BF371" s="72">
        <f>SUM(BF349:BF368)</f>
        <v>85</v>
      </c>
      <c r="BG371" s="73">
        <f>SUM(BG349:BG368)</f>
        <v>17</v>
      </c>
      <c r="BH371" s="63">
        <f>SUM(BH349:BH368)</f>
        <v>1</v>
      </c>
      <c r="BP371" s="169"/>
      <c r="BQ371" s="74" t="s">
        <v>68</v>
      </c>
      <c r="BR371" s="67">
        <v>0</v>
      </c>
      <c r="BS371" s="67">
        <v>0</v>
      </c>
      <c r="BT371" s="67">
        <v>0</v>
      </c>
      <c r="BU371" s="67">
        <v>0</v>
      </c>
      <c r="BV371" s="67">
        <v>0</v>
      </c>
      <c r="BW371" s="67">
        <v>0</v>
      </c>
      <c r="BX371" s="67">
        <v>0</v>
      </c>
      <c r="BY371" s="67">
        <v>0</v>
      </c>
      <c r="BZ371" s="67">
        <v>0</v>
      </c>
      <c r="CA371" s="67">
        <v>0</v>
      </c>
      <c r="CB371" s="67">
        <v>0</v>
      </c>
      <c r="CC371" s="67">
        <v>0</v>
      </c>
      <c r="CD371" s="67">
        <v>0</v>
      </c>
      <c r="CE371" s="67">
        <v>0</v>
      </c>
      <c r="CF371" s="67">
        <v>0</v>
      </c>
      <c r="CG371" s="67">
        <v>0</v>
      </c>
      <c r="CH371" s="68">
        <v>0</v>
      </c>
      <c r="CI371" s="71" t="s">
        <v>0</v>
      </c>
      <c r="CJ371" s="63">
        <f>SUM(CJ349:CJ368)</f>
        <v>17</v>
      </c>
      <c r="CK371" s="61" t="s">
        <v>0</v>
      </c>
      <c r="CL371" s="72">
        <f>SUM(CL349:CL368)</f>
        <v>85</v>
      </c>
      <c r="CM371" s="73">
        <f>SUM(CM349:CM368)</f>
        <v>17</v>
      </c>
      <c r="CN371" s="63">
        <f>SUM(CN349:CN368)</f>
        <v>0</v>
      </c>
      <c r="CV371" s="71" t="s">
        <v>0</v>
      </c>
      <c r="CW371" s="63">
        <f>SUM(CW349:CW368)</f>
        <v>51</v>
      </c>
      <c r="CX371" s="61" t="s">
        <v>0</v>
      </c>
      <c r="CY371" s="72">
        <f>SUM(CY349:CY368)</f>
        <v>255</v>
      </c>
      <c r="CZ371" s="73">
        <f>SUM(CZ349:CZ368)</f>
        <v>51</v>
      </c>
      <c r="DA371" s="63">
        <f>SUM(DA349:DA368)</f>
        <v>2</v>
      </c>
    </row>
    <row r="372" spans="4:111" ht="16.149999999999999" thickBot="1" x14ac:dyDescent="0.55000000000000004">
      <c r="D372" s="169"/>
      <c r="E372" s="82" t="s">
        <v>58</v>
      </c>
      <c r="F372" s="73">
        <f t="shared" ref="F372" si="1862">SUM(F371*-10)</f>
        <v>0</v>
      </c>
      <c r="G372" s="73">
        <f t="shared" ref="G372" si="1863">SUM(G371*-10)</f>
        <v>0</v>
      </c>
      <c r="H372" s="73">
        <f t="shared" ref="H372" si="1864">SUM(H371*-10)</f>
        <v>0</v>
      </c>
      <c r="I372" s="73">
        <f t="shared" ref="I372" si="1865">SUM(I371*-10)</f>
        <v>0</v>
      </c>
      <c r="J372" s="73">
        <f t="shared" ref="J372" si="1866">SUM(J371*-10)</f>
        <v>0</v>
      </c>
      <c r="K372" s="73">
        <f t="shared" ref="K372" si="1867">SUM(K371*-10)</f>
        <v>0</v>
      </c>
      <c r="L372" s="73">
        <f t="shared" ref="L372" si="1868">SUM(L371*-10)</f>
        <v>0</v>
      </c>
      <c r="M372" s="73">
        <f t="shared" ref="M372" si="1869">SUM(M371*-10)</f>
        <v>0</v>
      </c>
      <c r="N372" s="73">
        <f t="shared" ref="N372" si="1870">SUM(N371*-10)</f>
        <v>0</v>
      </c>
      <c r="O372" s="73">
        <f t="shared" ref="O372" si="1871">SUM(O371*-10)</f>
        <v>0</v>
      </c>
      <c r="P372" s="73">
        <f t="shared" ref="P372" si="1872">SUM(P371*-10)</f>
        <v>0</v>
      </c>
      <c r="Q372" s="73">
        <f t="shared" ref="Q372" si="1873">SUM(Q371*-10)</f>
        <v>0</v>
      </c>
      <c r="R372" s="73">
        <f t="shared" ref="R372" si="1874">SUM(R371*-10)</f>
        <v>0</v>
      </c>
      <c r="S372" s="73">
        <f t="shared" ref="S372" si="1875">SUM(S371*-10)</f>
        <v>0</v>
      </c>
      <c r="T372" s="73">
        <f t="shared" ref="T372" si="1876">SUM(T371*-10)</f>
        <v>0</v>
      </c>
      <c r="U372" s="73">
        <f t="shared" ref="U372" si="1877">SUM(U371*-10)</f>
        <v>0</v>
      </c>
      <c r="V372" s="63">
        <f t="shared" ref="V372" si="1878">SUM(V371*-10)</f>
        <v>0</v>
      </c>
      <c r="AJ372" s="169"/>
      <c r="AK372" s="82" t="s">
        <v>58</v>
      </c>
      <c r="AL372" s="73">
        <f t="shared" ref="AL372" si="1879">SUM(AL371*-10)</f>
        <v>0</v>
      </c>
      <c r="AM372" s="73">
        <f t="shared" ref="AM372" si="1880">SUM(AM371*-10)</f>
        <v>0</v>
      </c>
      <c r="AN372" s="73">
        <f t="shared" ref="AN372" si="1881">SUM(AN371*-10)</f>
        <v>0</v>
      </c>
      <c r="AO372" s="73">
        <f t="shared" ref="AO372" si="1882">SUM(AO371*-10)</f>
        <v>0</v>
      </c>
      <c r="AP372" s="73">
        <f t="shared" ref="AP372" si="1883">SUM(AP371*-10)</f>
        <v>0</v>
      </c>
      <c r="AQ372" s="73">
        <f t="shared" ref="AQ372" si="1884">SUM(AQ371*-10)</f>
        <v>0</v>
      </c>
      <c r="AR372" s="73">
        <f t="shared" ref="AR372" si="1885">SUM(AR371*-10)</f>
        <v>0</v>
      </c>
      <c r="AS372" s="73">
        <f t="shared" ref="AS372" si="1886">SUM(AS371*-10)</f>
        <v>0</v>
      </c>
      <c r="AT372" s="73">
        <f t="shared" ref="AT372" si="1887">SUM(AT371*-10)</f>
        <v>0</v>
      </c>
      <c r="AU372" s="73">
        <f t="shared" ref="AU372" si="1888">SUM(AU371*-10)</f>
        <v>0</v>
      </c>
      <c r="AV372" s="73">
        <f t="shared" ref="AV372" si="1889">SUM(AV371*-10)</f>
        <v>0</v>
      </c>
      <c r="AW372" s="73">
        <f t="shared" ref="AW372" si="1890">SUM(AW371*-10)</f>
        <v>0</v>
      </c>
      <c r="AX372" s="73">
        <f t="shared" ref="AX372" si="1891">SUM(AX371*-10)</f>
        <v>0</v>
      </c>
      <c r="AY372" s="73">
        <f t="shared" ref="AY372" si="1892">SUM(AY371*-10)</f>
        <v>0</v>
      </c>
      <c r="AZ372" s="73">
        <f t="shared" ref="AZ372" si="1893">SUM(AZ371*-10)</f>
        <v>0</v>
      </c>
      <c r="BA372" s="73">
        <f t="shared" ref="BA372" si="1894">SUM(BA371*-10)</f>
        <v>0</v>
      </c>
      <c r="BB372" s="63">
        <f t="shared" ref="BB372" si="1895">SUM(BB371*-10)</f>
        <v>0</v>
      </c>
      <c r="BP372" s="169"/>
      <c r="BQ372" s="82" t="s">
        <v>58</v>
      </c>
      <c r="BR372" s="73">
        <f t="shared" ref="BR372" si="1896">SUM(BR371*-10)</f>
        <v>0</v>
      </c>
      <c r="BS372" s="73">
        <f t="shared" ref="BS372" si="1897">SUM(BS371*-10)</f>
        <v>0</v>
      </c>
      <c r="BT372" s="73">
        <f t="shared" ref="BT372" si="1898">SUM(BT371*-10)</f>
        <v>0</v>
      </c>
      <c r="BU372" s="73">
        <f t="shared" ref="BU372" si="1899">SUM(BU371*-10)</f>
        <v>0</v>
      </c>
      <c r="BV372" s="73">
        <f t="shared" ref="BV372" si="1900">SUM(BV371*-10)</f>
        <v>0</v>
      </c>
      <c r="BW372" s="73">
        <f t="shared" ref="BW372" si="1901">SUM(BW371*-10)</f>
        <v>0</v>
      </c>
      <c r="BX372" s="73">
        <f t="shared" ref="BX372" si="1902">SUM(BX371*-10)</f>
        <v>0</v>
      </c>
      <c r="BY372" s="73">
        <f t="shared" ref="BY372" si="1903">SUM(BY371*-10)</f>
        <v>0</v>
      </c>
      <c r="BZ372" s="73">
        <f t="shared" ref="BZ372" si="1904">SUM(BZ371*-10)</f>
        <v>0</v>
      </c>
      <c r="CA372" s="73">
        <f t="shared" ref="CA372" si="1905">SUM(CA371*-10)</f>
        <v>0</v>
      </c>
      <c r="CB372" s="73">
        <f t="shared" ref="CB372" si="1906">SUM(CB371*-10)</f>
        <v>0</v>
      </c>
      <c r="CC372" s="73">
        <f t="shared" ref="CC372" si="1907">SUM(CC371*-10)</f>
        <v>0</v>
      </c>
      <c r="CD372" s="73">
        <f t="shared" ref="CD372" si="1908">SUM(CD371*-10)</f>
        <v>0</v>
      </c>
      <c r="CE372" s="73">
        <f t="shared" ref="CE372" si="1909">SUM(CE371*-10)</f>
        <v>0</v>
      </c>
      <c r="CF372" s="73">
        <f t="shared" ref="CF372" si="1910">SUM(CF371*-10)</f>
        <v>0</v>
      </c>
      <c r="CG372" s="73">
        <f t="shared" ref="CG372" si="1911">SUM(CG371*-10)</f>
        <v>0</v>
      </c>
      <c r="CH372" s="63">
        <f t="shared" ref="CH372" si="1912">SUM(CH371*-10)</f>
        <v>0</v>
      </c>
    </row>
    <row r="373" spans="4:111" ht="16.149999999999999" thickBot="1" x14ac:dyDescent="0.55000000000000004">
      <c r="D373" s="169"/>
      <c r="E373" s="74" t="s">
        <v>69</v>
      </c>
      <c r="F373" s="67">
        <f t="shared" ref="F373:V373" si="1913">SUM(F350+F353+F356+F359+F362+F365+F368+(2*F370)+F372)</f>
        <v>115</v>
      </c>
      <c r="G373" s="67">
        <f t="shared" si="1913"/>
        <v>119</v>
      </c>
      <c r="H373" s="67">
        <f t="shared" si="1913"/>
        <v>127</v>
      </c>
      <c r="I373" s="67">
        <f t="shared" si="1913"/>
        <v>122</v>
      </c>
      <c r="J373" s="67">
        <f t="shared" si="1913"/>
        <v>132</v>
      </c>
      <c r="K373" s="67">
        <f t="shared" si="1913"/>
        <v>165</v>
      </c>
      <c r="L373" s="67">
        <f t="shared" si="1913"/>
        <v>65</v>
      </c>
      <c r="M373" s="67">
        <f t="shared" si="1913"/>
        <v>158</v>
      </c>
      <c r="N373" s="67">
        <f t="shared" si="1913"/>
        <v>51</v>
      </c>
      <c r="O373" s="67">
        <f t="shared" si="1913"/>
        <v>67</v>
      </c>
      <c r="P373" s="67">
        <f t="shared" si="1913"/>
        <v>109</v>
      </c>
      <c r="Q373" s="67">
        <f t="shared" si="1913"/>
        <v>143</v>
      </c>
      <c r="R373" s="67">
        <f t="shared" si="1913"/>
        <v>196</v>
      </c>
      <c r="S373" s="67">
        <f t="shared" si="1913"/>
        <v>177</v>
      </c>
      <c r="T373" s="67">
        <f t="shared" si="1913"/>
        <v>139</v>
      </c>
      <c r="U373" s="67">
        <f t="shared" si="1913"/>
        <v>160</v>
      </c>
      <c r="V373" s="68">
        <f t="shared" si="1913"/>
        <v>95</v>
      </c>
      <c r="AJ373" s="169"/>
      <c r="AK373" s="74" t="s">
        <v>69</v>
      </c>
      <c r="AL373" s="67">
        <f t="shared" ref="AL373:BB373" si="1914">SUM(AL350+AL353+AL356+AL359+AL362+AL365+AL368+(2*AL370)+AL372)</f>
        <v>40</v>
      </c>
      <c r="AM373" s="67">
        <f t="shared" si="1914"/>
        <v>164</v>
      </c>
      <c r="AN373" s="67">
        <f t="shared" si="1914"/>
        <v>186</v>
      </c>
      <c r="AO373" s="67">
        <f t="shared" si="1914"/>
        <v>165</v>
      </c>
      <c r="AP373" s="67">
        <f t="shared" si="1914"/>
        <v>140</v>
      </c>
      <c r="AQ373" s="67">
        <f t="shared" si="1914"/>
        <v>159</v>
      </c>
      <c r="AR373" s="67">
        <f t="shared" si="1914"/>
        <v>190</v>
      </c>
      <c r="AS373" s="67">
        <f t="shared" si="1914"/>
        <v>98</v>
      </c>
      <c r="AT373" s="67">
        <f t="shared" si="1914"/>
        <v>155</v>
      </c>
      <c r="AU373" s="67">
        <f t="shared" si="1914"/>
        <v>199</v>
      </c>
      <c r="AV373" s="67">
        <f t="shared" si="1914"/>
        <v>241</v>
      </c>
      <c r="AW373" s="67">
        <f t="shared" si="1914"/>
        <v>158</v>
      </c>
      <c r="AX373" s="67">
        <f t="shared" si="1914"/>
        <v>175</v>
      </c>
      <c r="AY373" s="67">
        <f t="shared" si="1914"/>
        <v>47</v>
      </c>
      <c r="AZ373" s="67">
        <f t="shared" si="1914"/>
        <v>133</v>
      </c>
      <c r="BA373" s="67">
        <f t="shared" si="1914"/>
        <v>117</v>
      </c>
      <c r="BB373" s="68">
        <f t="shared" si="1914"/>
        <v>176</v>
      </c>
      <c r="BP373" s="169"/>
      <c r="BQ373" s="74" t="s">
        <v>69</v>
      </c>
      <c r="BR373" s="67">
        <f t="shared" ref="BR373:CH373" si="1915">SUM(BR350+BR353+BR356+BR359+BR362+BR365+BR368+(2*BR370)+BR372)</f>
        <v>145</v>
      </c>
      <c r="BS373" s="67">
        <f t="shared" si="1915"/>
        <v>64</v>
      </c>
      <c r="BT373" s="67">
        <f t="shared" si="1915"/>
        <v>56</v>
      </c>
      <c r="BU373" s="67">
        <f t="shared" si="1915"/>
        <v>102</v>
      </c>
      <c r="BV373" s="67">
        <f t="shared" si="1915"/>
        <v>87</v>
      </c>
      <c r="BW373" s="67">
        <f t="shared" si="1915"/>
        <v>77</v>
      </c>
      <c r="BX373" s="67">
        <f t="shared" si="1915"/>
        <v>128</v>
      </c>
      <c r="BY373" s="67">
        <f t="shared" si="1915"/>
        <v>130</v>
      </c>
      <c r="BZ373" s="67">
        <f t="shared" si="1915"/>
        <v>67</v>
      </c>
      <c r="CA373" s="67">
        <f t="shared" si="1915"/>
        <v>163</v>
      </c>
      <c r="CB373" s="67">
        <f t="shared" si="1915"/>
        <v>120</v>
      </c>
      <c r="CC373" s="67">
        <f t="shared" si="1915"/>
        <v>148</v>
      </c>
      <c r="CD373" s="67">
        <f t="shared" si="1915"/>
        <v>184</v>
      </c>
      <c r="CE373" s="67">
        <f t="shared" si="1915"/>
        <v>68</v>
      </c>
      <c r="CF373" s="67">
        <f t="shared" si="1915"/>
        <v>102</v>
      </c>
      <c r="CG373" s="67">
        <f t="shared" si="1915"/>
        <v>92</v>
      </c>
      <c r="CH373" s="68">
        <f t="shared" si="1915"/>
        <v>121</v>
      </c>
      <c r="CI373" s="64" t="s">
        <v>54</v>
      </c>
      <c r="CJ373" s="27" t="str">
        <f>$D$2</f>
        <v>Austria</v>
      </c>
      <c r="CK373" s="80" t="str">
        <f>$D$3</f>
        <v>Styria</v>
      </c>
      <c r="CL373" s="80" t="str">
        <f>$D$4</f>
        <v>Hungary</v>
      </c>
      <c r="CM373" s="80" t="str">
        <f>$D$5</f>
        <v>Great Britain</v>
      </c>
      <c r="CN373" s="80" t="str">
        <f>$D$6</f>
        <v>70th Anniversary</v>
      </c>
      <c r="CO373" s="80" t="str">
        <f>$D$7</f>
        <v>Spain</v>
      </c>
      <c r="CP373" s="80" t="str">
        <f>$D$8</f>
        <v>Belgium</v>
      </c>
      <c r="CQ373" s="80" t="str">
        <f>$D$9</f>
        <v>Monza</v>
      </c>
      <c r="CR373" s="80" t="str">
        <f>$D$10</f>
        <v>Tuscany</v>
      </c>
      <c r="CS373" s="80" t="str">
        <f>$D$11</f>
        <v>Russia</v>
      </c>
      <c r="CT373" s="80" t="str">
        <f>$D$12</f>
        <v>Eifel</v>
      </c>
      <c r="CU373" s="80" t="str">
        <f>$D$13</f>
        <v>Portugal</v>
      </c>
      <c r="CV373" s="80" t="str">
        <f>$D$14</f>
        <v>Romagna</v>
      </c>
      <c r="CW373" s="80" t="str">
        <f>$D$15</f>
        <v>Turkey</v>
      </c>
      <c r="CX373" s="80" t="str">
        <f>$D$16</f>
        <v>Bahrain</v>
      </c>
      <c r="CY373" s="80" t="str">
        <f>$D$17</f>
        <v>Sakhir</v>
      </c>
      <c r="CZ373" s="74" t="str">
        <f>$D$18</f>
        <v>Abu Dhabi</v>
      </c>
    </row>
    <row r="374" spans="4:111" ht="16.149999999999999" thickBot="1" x14ac:dyDescent="0.55000000000000004">
      <c r="D374" s="170"/>
      <c r="E374" s="82" t="s">
        <v>70</v>
      </c>
      <c r="F374" s="73">
        <f>F373</f>
        <v>115</v>
      </c>
      <c r="G374" s="73">
        <f>SUM(F374+G373)</f>
        <v>234</v>
      </c>
      <c r="H374" s="73">
        <f t="shared" ref="H374" si="1916">SUM(G374+H373)</f>
        <v>361</v>
      </c>
      <c r="I374" s="73">
        <f t="shared" ref="I374" si="1917">SUM(H374+I373)</f>
        <v>483</v>
      </c>
      <c r="J374" s="73">
        <f t="shared" ref="J374" si="1918">SUM(I374+J373)</f>
        <v>615</v>
      </c>
      <c r="K374" s="73">
        <f t="shared" ref="K374" si="1919">SUM(J374+K373)</f>
        <v>780</v>
      </c>
      <c r="L374" s="73">
        <f t="shared" ref="L374" si="1920">SUM(K374+L373)</f>
        <v>845</v>
      </c>
      <c r="M374" s="73">
        <f t="shared" ref="M374" si="1921">SUM(L374+M373)</f>
        <v>1003</v>
      </c>
      <c r="N374" s="73">
        <f t="shared" ref="N374" si="1922">SUM(M374+N373)</f>
        <v>1054</v>
      </c>
      <c r="O374" s="73">
        <f t="shared" ref="O374" si="1923">SUM(N374+O373)</f>
        <v>1121</v>
      </c>
      <c r="P374" s="73">
        <f t="shared" ref="P374" si="1924">SUM(O374+P373)</f>
        <v>1230</v>
      </c>
      <c r="Q374" s="73">
        <f t="shared" ref="Q374" si="1925">SUM(P374+Q373)</f>
        <v>1373</v>
      </c>
      <c r="R374" s="73">
        <f t="shared" ref="R374" si="1926">SUM(Q374+R373)</f>
        <v>1569</v>
      </c>
      <c r="S374" s="73">
        <f t="shared" ref="S374" si="1927">SUM(R374+S373)</f>
        <v>1746</v>
      </c>
      <c r="T374" s="73">
        <f t="shared" ref="T374" si="1928">SUM(S374+T373)</f>
        <v>1885</v>
      </c>
      <c r="U374" s="73">
        <f t="shared" ref="U374" si="1929">SUM(T374+U373)</f>
        <v>2045</v>
      </c>
      <c r="V374" s="63">
        <f t="shared" ref="V374" si="1930">SUM(U374+V373)</f>
        <v>2140</v>
      </c>
      <c r="AJ374" s="170"/>
      <c r="AK374" s="82" t="s">
        <v>70</v>
      </c>
      <c r="AL374" s="73">
        <f>AL373</f>
        <v>40</v>
      </c>
      <c r="AM374" s="73">
        <f>SUM(AL374+AM373)</f>
        <v>204</v>
      </c>
      <c r="AN374" s="73">
        <f t="shared" ref="AN374" si="1931">SUM(AM374+AN373)</f>
        <v>390</v>
      </c>
      <c r="AO374" s="73">
        <f t="shared" ref="AO374" si="1932">SUM(AN374+AO373)</f>
        <v>555</v>
      </c>
      <c r="AP374" s="73">
        <f t="shared" ref="AP374" si="1933">SUM(AO374+AP373)</f>
        <v>695</v>
      </c>
      <c r="AQ374" s="73">
        <f t="shared" ref="AQ374" si="1934">SUM(AP374+AQ373)</f>
        <v>854</v>
      </c>
      <c r="AR374" s="73">
        <f t="shared" ref="AR374" si="1935">SUM(AQ374+AR373)</f>
        <v>1044</v>
      </c>
      <c r="AS374" s="73">
        <f t="shared" ref="AS374" si="1936">SUM(AR374+AS373)</f>
        <v>1142</v>
      </c>
      <c r="AT374" s="73">
        <f t="shared" ref="AT374" si="1937">SUM(AS374+AT373)</f>
        <v>1297</v>
      </c>
      <c r="AU374" s="73">
        <f t="shared" ref="AU374" si="1938">SUM(AT374+AU373)</f>
        <v>1496</v>
      </c>
      <c r="AV374" s="73">
        <f t="shared" ref="AV374" si="1939">SUM(AU374+AV373)</f>
        <v>1737</v>
      </c>
      <c r="AW374" s="73">
        <f t="shared" ref="AW374" si="1940">SUM(AV374+AW373)</f>
        <v>1895</v>
      </c>
      <c r="AX374" s="73">
        <f t="shared" ref="AX374" si="1941">SUM(AW374+AX373)</f>
        <v>2070</v>
      </c>
      <c r="AY374" s="73">
        <f t="shared" ref="AY374" si="1942">SUM(AX374+AY373)</f>
        <v>2117</v>
      </c>
      <c r="AZ374" s="73">
        <f t="shared" ref="AZ374" si="1943">SUM(AY374+AZ373)</f>
        <v>2250</v>
      </c>
      <c r="BA374" s="73">
        <f t="shared" ref="BA374" si="1944">SUM(AZ374+BA373)</f>
        <v>2367</v>
      </c>
      <c r="BB374" s="63">
        <f t="shared" ref="BB374" si="1945">SUM(BA374+BB373)</f>
        <v>2543</v>
      </c>
      <c r="BP374" s="170"/>
      <c r="BQ374" s="82" t="s">
        <v>70</v>
      </c>
      <c r="BR374" s="73">
        <f>BR373</f>
        <v>145</v>
      </c>
      <c r="BS374" s="73">
        <f>SUM(BR374+BS373)</f>
        <v>209</v>
      </c>
      <c r="BT374" s="73">
        <f t="shared" ref="BT374" si="1946">SUM(BS374+BT373)</f>
        <v>265</v>
      </c>
      <c r="BU374" s="73">
        <f t="shared" ref="BU374" si="1947">SUM(BT374+BU373)</f>
        <v>367</v>
      </c>
      <c r="BV374" s="73">
        <f t="shared" ref="BV374" si="1948">SUM(BU374+BV373)</f>
        <v>454</v>
      </c>
      <c r="BW374" s="73">
        <f t="shared" ref="BW374" si="1949">SUM(BV374+BW373)</f>
        <v>531</v>
      </c>
      <c r="BX374" s="73">
        <f t="shared" ref="BX374" si="1950">SUM(BW374+BX373)</f>
        <v>659</v>
      </c>
      <c r="BY374" s="73">
        <f t="shared" ref="BY374" si="1951">SUM(BX374+BY373)</f>
        <v>789</v>
      </c>
      <c r="BZ374" s="73">
        <f t="shared" ref="BZ374" si="1952">SUM(BY374+BZ373)</f>
        <v>856</v>
      </c>
      <c r="CA374" s="73">
        <f t="shared" ref="CA374" si="1953">SUM(BZ374+CA373)</f>
        <v>1019</v>
      </c>
      <c r="CB374" s="73">
        <f t="shared" ref="CB374" si="1954">SUM(CA374+CB373)</f>
        <v>1139</v>
      </c>
      <c r="CC374" s="73">
        <f t="shared" ref="CC374" si="1955">SUM(CB374+CC373)</f>
        <v>1287</v>
      </c>
      <c r="CD374" s="73">
        <f t="shared" ref="CD374" si="1956">SUM(CC374+CD373)</f>
        <v>1471</v>
      </c>
      <c r="CE374" s="73">
        <f t="shared" ref="CE374" si="1957">SUM(CD374+CE373)</f>
        <v>1539</v>
      </c>
      <c r="CF374" s="73">
        <f t="shared" ref="CF374" si="1958">SUM(CE374+CF373)</f>
        <v>1641</v>
      </c>
      <c r="CG374" s="73">
        <f t="shared" ref="CG374" si="1959">SUM(CF374+CG373)</f>
        <v>1733</v>
      </c>
      <c r="CH374" s="63">
        <f t="shared" ref="CH374" si="1960">SUM(CG374+CH373)</f>
        <v>1854</v>
      </c>
      <c r="CI374" s="108" t="str">
        <f>$D349</f>
        <v>Josh Holland</v>
      </c>
      <c r="CJ374" s="106" t="s">
        <v>85</v>
      </c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8"/>
    </row>
    <row r="375" spans="4:111" ht="16.149999999999999" thickBot="1" x14ac:dyDescent="0.55000000000000004">
      <c r="D375" s="170"/>
      <c r="E375" s="74" t="s">
        <v>71</v>
      </c>
      <c r="F375" s="67">
        <f>SUM(F373/6)</f>
        <v>19.166666666666668</v>
      </c>
      <c r="G375" s="67">
        <f t="shared" ref="G375:V375" si="1961">SUM(G373/6)</f>
        <v>19.833333333333332</v>
      </c>
      <c r="H375" s="67">
        <f t="shared" si="1961"/>
        <v>21.166666666666668</v>
      </c>
      <c r="I375" s="67">
        <f t="shared" si="1961"/>
        <v>20.333333333333332</v>
      </c>
      <c r="J375" s="67">
        <f t="shared" si="1961"/>
        <v>22</v>
      </c>
      <c r="K375" s="67">
        <f t="shared" si="1961"/>
        <v>27.5</v>
      </c>
      <c r="L375" s="67">
        <f t="shared" si="1961"/>
        <v>10.833333333333334</v>
      </c>
      <c r="M375" s="67">
        <f t="shared" si="1961"/>
        <v>26.333333333333332</v>
      </c>
      <c r="N375" s="67">
        <f t="shared" si="1961"/>
        <v>8.5</v>
      </c>
      <c r="O375" s="67">
        <f t="shared" si="1961"/>
        <v>11.166666666666666</v>
      </c>
      <c r="P375" s="67">
        <f t="shared" si="1961"/>
        <v>18.166666666666668</v>
      </c>
      <c r="Q375" s="67">
        <f t="shared" si="1961"/>
        <v>23.833333333333332</v>
      </c>
      <c r="R375" s="67">
        <f t="shared" si="1961"/>
        <v>32.666666666666664</v>
      </c>
      <c r="S375" s="67">
        <f t="shared" si="1961"/>
        <v>29.5</v>
      </c>
      <c r="T375" s="67">
        <f t="shared" si="1961"/>
        <v>23.166666666666668</v>
      </c>
      <c r="U375" s="67">
        <f t="shared" si="1961"/>
        <v>26.666666666666668</v>
      </c>
      <c r="V375" s="68">
        <f t="shared" si="1961"/>
        <v>15.833333333333334</v>
      </c>
      <c r="AJ375" s="170"/>
      <c r="AK375" s="74" t="s">
        <v>71</v>
      </c>
      <c r="AL375" s="67">
        <f>SUM(AL373/6)</f>
        <v>6.666666666666667</v>
      </c>
      <c r="AM375" s="67">
        <f t="shared" ref="AM375:BB375" si="1962">SUM(AM373/6)</f>
        <v>27.333333333333332</v>
      </c>
      <c r="AN375" s="67">
        <f t="shared" si="1962"/>
        <v>31</v>
      </c>
      <c r="AO375" s="67">
        <f t="shared" si="1962"/>
        <v>27.5</v>
      </c>
      <c r="AP375" s="67">
        <f t="shared" si="1962"/>
        <v>23.333333333333332</v>
      </c>
      <c r="AQ375" s="67">
        <f t="shared" si="1962"/>
        <v>26.5</v>
      </c>
      <c r="AR375" s="67">
        <f t="shared" si="1962"/>
        <v>31.666666666666668</v>
      </c>
      <c r="AS375" s="67">
        <f t="shared" si="1962"/>
        <v>16.333333333333332</v>
      </c>
      <c r="AT375" s="67">
        <f t="shared" si="1962"/>
        <v>25.833333333333332</v>
      </c>
      <c r="AU375" s="67">
        <f t="shared" si="1962"/>
        <v>33.166666666666664</v>
      </c>
      <c r="AV375" s="67">
        <f t="shared" si="1962"/>
        <v>40.166666666666664</v>
      </c>
      <c r="AW375" s="67">
        <f t="shared" si="1962"/>
        <v>26.333333333333332</v>
      </c>
      <c r="AX375" s="67">
        <f t="shared" si="1962"/>
        <v>29.166666666666668</v>
      </c>
      <c r="AY375" s="67">
        <f t="shared" si="1962"/>
        <v>7.833333333333333</v>
      </c>
      <c r="AZ375" s="67">
        <f t="shared" si="1962"/>
        <v>22.166666666666668</v>
      </c>
      <c r="BA375" s="67">
        <f t="shared" si="1962"/>
        <v>19.5</v>
      </c>
      <c r="BB375" s="68">
        <f t="shared" si="1962"/>
        <v>29.333333333333332</v>
      </c>
      <c r="BP375" s="170"/>
      <c r="BQ375" s="74" t="s">
        <v>71</v>
      </c>
      <c r="BR375" s="67">
        <f>SUM(BR373/6)</f>
        <v>24.166666666666668</v>
      </c>
      <c r="BS375" s="67">
        <f t="shared" ref="BS375:CH375" si="1963">SUM(BS373/6)</f>
        <v>10.666666666666666</v>
      </c>
      <c r="BT375" s="67">
        <f t="shared" si="1963"/>
        <v>9.3333333333333339</v>
      </c>
      <c r="BU375" s="67">
        <f t="shared" si="1963"/>
        <v>17</v>
      </c>
      <c r="BV375" s="67">
        <f t="shared" si="1963"/>
        <v>14.5</v>
      </c>
      <c r="BW375" s="67">
        <f t="shared" si="1963"/>
        <v>12.833333333333334</v>
      </c>
      <c r="BX375" s="67">
        <f t="shared" si="1963"/>
        <v>21.333333333333332</v>
      </c>
      <c r="BY375" s="67">
        <f t="shared" si="1963"/>
        <v>21.666666666666668</v>
      </c>
      <c r="BZ375" s="67">
        <f t="shared" si="1963"/>
        <v>11.166666666666666</v>
      </c>
      <c r="CA375" s="67">
        <f t="shared" si="1963"/>
        <v>27.166666666666668</v>
      </c>
      <c r="CB375" s="67">
        <f t="shared" si="1963"/>
        <v>20</v>
      </c>
      <c r="CC375" s="67">
        <f t="shared" si="1963"/>
        <v>24.666666666666668</v>
      </c>
      <c r="CD375" s="67">
        <f t="shared" si="1963"/>
        <v>30.666666666666668</v>
      </c>
      <c r="CE375" s="67">
        <f t="shared" si="1963"/>
        <v>11.333333333333334</v>
      </c>
      <c r="CF375" s="67">
        <f t="shared" si="1963"/>
        <v>17</v>
      </c>
      <c r="CG375" s="67">
        <f t="shared" si="1963"/>
        <v>15.333333333333334</v>
      </c>
      <c r="CH375" s="68">
        <f t="shared" si="1963"/>
        <v>20.166666666666668</v>
      </c>
      <c r="CI375" s="109" t="s">
        <v>126</v>
      </c>
      <c r="CJ375" s="72">
        <f>AVERAGE(CJ377,CJ379,CJ381)</f>
        <v>100</v>
      </c>
      <c r="CK375" s="73">
        <f t="shared" ref="CK375:CZ375" si="1964">AVERAGE(CK377,CK379,CK381)</f>
        <v>215.66666666666666</v>
      </c>
      <c r="CL375" s="73">
        <f t="shared" si="1964"/>
        <v>338.66666666666669</v>
      </c>
      <c r="CM375" s="73">
        <f t="shared" si="1964"/>
        <v>468.33333333333331</v>
      </c>
      <c r="CN375" s="73">
        <f t="shared" si="1964"/>
        <v>588</v>
      </c>
      <c r="CO375" s="73">
        <f t="shared" si="1964"/>
        <v>721.66666666666663</v>
      </c>
      <c r="CP375" s="73">
        <f t="shared" si="1964"/>
        <v>849.33333333333337</v>
      </c>
      <c r="CQ375" s="73">
        <f t="shared" si="1964"/>
        <v>978</v>
      </c>
      <c r="CR375" s="73">
        <f t="shared" si="1964"/>
        <v>1069</v>
      </c>
      <c r="CS375" s="73">
        <f t="shared" si="1964"/>
        <v>1212</v>
      </c>
      <c r="CT375" s="73">
        <f t="shared" si="1964"/>
        <v>1368.6666666666667</v>
      </c>
      <c r="CU375" s="73">
        <f t="shared" si="1964"/>
        <v>1518.3333333333333</v>
      </c>
      <c r="CV375" s="73">
        <f t="shared" si="1964"/>
        <v>1703.3333333333333</v>
      </c>
      <c r="CW375" s="73">
        <f t="shared" si="1964"/>
        <v>1800.6666666666667</v>
      </c>
      <c r="CX375" s="73">
        <f t="shared" si="1964"/>
        <v>1925.3333333333333</v>
      </c>
      <c r="CY375" s="73">
        <f t="shared" si="1964"/>
        <v>2048.3333333333335</v>
      </c>
      <c r="CZ375" s="63">
        <f t="shared" si="1964"/>
        <v>2179</v>
      </c>
    </row>
    <row r="376" spans="4:111" ht="15.75" x14ac:dyDescent="0.5">
      <c r="D376" s="170"/>
      <c r="E376" s="81" t="s">
        <v>72</v>
      </c>
      <c r="F376" s="26">
        <f>SUM(F374/1)</f>
        <v>115</v>
      </c>
      <c r="G376" s="26">
        <f>SUM(G374/2)</f>
        <v>117</v>
      </c>
      <c r="H376" s="26">
        <f>SUM(H374/3)</f>
        <v>120.33333333333333</v>
      </c>
      <c r="I376" s="26">
        <f>SUM(I374/4)</f>
        <v>120.75</v>
      </c>
      <c r="J376" s="26">
        <f>SUM(J374/5)</f>
        <v>123</v>
      </c>
      <c r="K376" s="26">
        <f>SUM(K374/6)</f>
        <v>130</v>
      </c>
      <c r="L376" s="26">
        <f>SUM(L374/7)</f>
        <v>120.71428571428571</v>
      </c>
      <c r="M376" s="26">
        <f>SUM(M374/8)</f>
        <v>125.375</v>
      </c>
      <c r="N376" s="26">
        <f>SUM(N374/9)</f>
        <v>117.11111111111111</v>
      </c>
      <c r="O376" s="26">
        <f>SUM(O374/10)</f>
        <v>112.1</v>
      </c>
      <c r="P376" s="26">
        <f>SUM(P374/11)</f>
        <v>111.81818181818181</v>
      </c>
      <c r="Q376" s="26">
        <f>SUM(Q374/12)</f>
        <v>114.41666666666667</v>
      </c>
      <c r="R376" s="26">
        <f>SUM(R374/13)</f>
        <v>120.69230769230769</v>
      </c>
      <c r="S376" s="26">
        <f>SUM(S374/14)</f>
        <v>124.71428571428571</v>
      </c>
      <c r="T376" s="26">
        <f>SUM(T374/15)</f>
        <v>125.66666666666667</v>
      </c>
      <c r="U376" s="26">
        <f>SUM(U374/16)</f>
        <v>127.8125</v>
      </c>
      <c r="V376" s="29">
        <f>SUM(V374/17)</f>
        <v>125.88235294117646</v>
      </c>
      <c r="AJ376" s="170"/>
      <c r="AK376" s="81" t="s">
        <v>72</v>
      </c>
      <c r="AL376" s="26">
        <f>SUM(AL374/1)</f>
        <v>40</v>
      </c>
      <c r="AM376" s="26">
        <f>SUM(AM374/2)</f>
        <v>102</v>
      </c>
      <c r="AN376" s="26">
        <f>SUM(AN374/3)</f>
        <v>130</v>
      </c>
      <c r="AO376" s="26">
        <f>SUM(AO374/4)</f>
        <v>138.75</v>
      </c>
      <c r="AP376" s="26">
        <f>SUM(AP374/5)</f>
        <v>139</v>
      </c>
      <c r="AQ376" s="26">
        <f>SUM(AQ374/6)</f>
        <v>142.33333333333334</v>
      </c>
      <c r="AR376" s="26">
        <f>SUM(AR374/7)</f>
        <v>149.14285714285714</v>
      </c>
      <c r="AS376" s="26">
        <f>SUM(AS374/8)</f>
        <v>142.75</v>
      </c>
      <c r="AT376" s="26">
        <f>SUM(AT374/9)</f>
        <v>144.11111111111111</v>
      </c>
      <c r="AU376" s="26">
        <f>SUM(AU374/10)</f>
        <v>149.6</v>
      </c>
      <c r="AV376" s="26">
        <f>SUM(AV374/11)</f>
        <v>157.90909090909091</v>
      </c>
      <c r="AW376" s="26">
        <f>SUM(AW374/12)</f>
        <v>157.91666666666666</v>
      </c>
      <c r="AX376" s="26">
        <f>SUM(AX374/13)</f>
        <v>159.23076923076923</v>
      </c>
      <c r="AY376" s="26">
        <f>SUM(AY374/14)</f>
        <v>151.21428571428572</v>
      </c>
      <c r="AZ376" s="26">
        <f>SUM(AZ374/15)</f>
        <v>150</v>
      </c>
      <c r="BA376" s="26">
        <f>SUM(BA374/16)</f>
        <v>147.9375</v>
      </c>
      <c r="BB376" s="29">
        <f>SUM(BB374/17)</f>
        <v>149.58823529411765</v>
      </c>
      <c r="BP376" s="170"/>
      <c r="BQ376" s="81" t="s">
        <v>72</v>
      </c>
      <c r="BR376" s="26">
        <f>SUM(BR374/1)</f>
        <v>145</v>
      </c>
      <c r="BS376" s="26">
        <f>SUM(BS374/2)</f>
        <v>104.5</v>
      </c>
      <c r="BT376" s="26">
        <f>SUM(BT374/3)</f>
        <v>88.333333333333329</v>
      </c>
      <c r="BU376" s="26">
        <f>SUM(BU374/4)</f>
        <v>91.75</v>
      </c>
      <c r="BV376" s="26">
        <f>SUM(BV374/5)</f>
        <v>90.8</v>
      </c>
      <c r="BW376" s="26">
        <f>SUM(BW374/6)</f>
        <v>88.5</v>
      </c>
      <c r="BX376" s="26">
        <f>SUM(BX374/7)</f>
        <v>94.142857142857139</v>
      </c>
      <c r="BY376" s="26">
        <f>SUM(BY374/8)</f>
        <v>98.625</v>
      </c>
      <c r="BZ376" s="26">
        <f>SUM(BZ374/9)</f>
        <v>95.111111111111114</v>
      </c>
      <c r="CA376" s="26">
        <f>SUM(CA374/10)</f>
        <v>101.9</v>
      </c>
      <c r="CB376" s="26">
        <f>SUM(CB374/11)</f>
        <v>103.54545454545455</v>
      </c>
      <c r="CC376" s="26">
        <f>SUM(CC374/12)</f>
        <v>107.25</v>
      </c>
      <c r="CD376" s="26">
        <f>SUM(CD374/13)</f>
        <v>113.15384615384616</v>
      </c>
      <c r="CE376" s="26">
        <f>SUM(CE374/14)</f>
        <v>109.92857142857143</v>
      </c>
      <c r="CF376" s="26">
        <f>SUM(CF374/15)</f>
        <v>109.4</v>
      </c>
      <c r="CG376" s="26">
        <f>SUM(CG374/16)</f>
        <v>108.3125</v>
      </c>
      <c r="CH376" s="29">
        <f>SUM(CH374/17)</f>
        <v>109.05882352941177</v>
      </c>
      <c r="CI376" s="92" t="s">
        <v>57</v>
      </c>
      <c r="CJ376" s="110" t="s">
        <v>80</v>
      </c>
      <c r="CK376" s="76"/>
      <c r="CL376" s="76"/>
      <c r="CM376" s="76"/>
      <c r="CN376" s="76"/>
      <c r="CO376" s="76"/>
      <c r="CP376" s="76"/>
      <c r="CQ376" s="76"/>
      <c r="CR376" s="76"/>
      <c r="CS376" s="76"/>
      <c r="CT376" s="76"/>
      <c r="CU376" s="76"/>
      <c r="CV376" s="76"/>
      <c r="CW376" s="76"/>
      <c r="CX376" s="76"/>
      <c r="CY376" s="76"/>
      <c r="CZ376" s="29"/>
    </row>
    <row r="377" spans="4:111" ht="16.149999999999999" thickBot="1" x14ac:dyDescent="0.55000000000000004">
      <c r="D377" s="170"/>
      <c r="E377" s="82" t="s">
        <v>73</v>
      </c>
      <c r="F377" s="73">
        <f t="shared" ref="F377:V377" si="1965">SUM(F350,F353,F356,F359,F362, F368,F370)/5</f>
        <v>14.6</v>
      </c>
      <c r="G377" s="73">
        <f t="shared" si="1965"/>
        <v>22.6</v>
      </c>
      <c r="H377" s="73">
        <f t="shared" si="1965"/>
        <v>22.4</v>
      </c>
      <c r="I377" s="73">
        <f t="shared" si="1965"/>
        <v>17.600000000000001</v>
      </c>
      <c r="J377" s="73">
        <f t="shared" si="1965"/>
        <v>20.6</v>
      </c>
      <c r="K377" s="73">
        <f t="shared" si="1965"/>
        <v>28.6</v>
      </c>
      <c r="L377" s="73">
        <f t="shared" si="1965"/>
        <v>11.6</v>
      </c>
      <c r="M377" s="73">
        <f t="shared" si="1965"/>
        <v>31</v>
      </c>
      <c r="N377" s="73">
        <f t="shared" si="1965"/>
        <v>6.2</v>
      </c>
      <c r="O377" s="73">
        <f t="shared" si="1965"/>
        <v>8.6</v>
      </c>
      <c r="P377" s="73">
        <f t="shared" si="1965"/>
        <v>19</v>
      </c>
      <c r="Q377" s="73">
        <f t="shared" si="1965"/>
        <v>21.2</v>
      </c>
      <c r="R377" s="73">
        <f t="shared" si="1965"/>
        <v>23.8</v>
      </c>
      <c r="S377" s="73">
        <f t="shared" si="1965"/>
        <v>24.8</v>
      </c>
      <c r="T377" s="73">
        <f t="shared" si="1965"/>
        <v>26</v>
      </c>
      <c r="U377" s="73">
        <f t="shared" si="1965"/>
        <v>29</v>
      </c>
      <c r="V377" s="63">
        <f t="shared" si="1965"/>
        <v>17.600000000000001</v>
      </c>
      <c r="AJ377" s="170"/>
      <c r="AK377" s="82" t="s">
        <v>73</v>
      </c>
      <c r="AL377" s="73">
        <f t="shared" ref="AL377:BB377" si="1966">SUM(AL350,AL353,AL356,AL359,AL362, AL368,AL370)/5</f>
        <v>-5.2</v>
      </c>
      <c r="AM377" s="73">
        <f t="shared" si="1966"/>
        <v>18.399999999999999</v>
      </c>
      <c r="AN377" s="73">
        <f t="shared" si="1966"/>
        <v>21.2</v>
      </c>
      <c r="AO377" s="73">
        <f t="shared" si="1966"/>
        <v>24.6</v>
      </c>
      <c r="AP377" s="73">
        <f t="shared" si="1966"/>
        <v>16.8</v>
      </c>
      <c r="AQ377" s="73">
        <f t="shared" si="1966"/>
        <v>17.8</v>
      </c>
      <c r="AR377" s="73">
        <f t="shared" si="1966"/>
        <v>22</v>
      </c>
      <c r="AS377" s="73">
        <f t="shared" si="1966"/>
        <v>14.2</v>
      </c>
      <c r="AT377" s="73">
        <f t="shared" si="1966"/>
        <v>16</v>
      </c>
      <c r="AU377" s="73">
        <f t="shared" si="1966"/>
        <v>24.6</v>
      </c>
      <c r="AV377" s="73">
        <f t="shared" si="1966"/>
        <v>37.6</v>
      </c>
      <c r="AW377" s="73">
        <f t="shared" si="1966"/>
        <v>16.600000000000001</v>
      </c>
      <c r="AX377" s="73">
        <f t="shared" si="1966"/>
        <v>21.4</v>
      </c>
      <c r="AY377" s="73">
        <f t="shared" si="1966"/>
        <v>1.4</v>
      </c>
      <c r="AZ377" s="73">
        <f t="shared" si="1966"/>
        <v>16.399999999999999</v>
      </c>
      <c r="BA377" s="73">
        <f t="shared" si="1966"/>
        <v>20.8</v>
      </c>
      <c r="BB377" s="63">
        <f t="shared" si="1966"/>
        <v>21.6</v>
      </c>
      <c r="BP377" s="170"/>
      <c r="BQ377" s="82" t="s">
        <v>73</v>
      </c>
      <c r="BR377" s="73">
        <f t="shared" ref="BR377:CH377" si="1967">SUM(BR350,BR353,BR356,BR359,BR362, BR368,BR370)/5</f>
        <v>24.8</v>
      </c>
      <c r="BS377" s="73">
        <f t="shared" si="1967"/>
        <v>9</v>
      </c>
      <c r="BT377" s="73">
        <f t="shared" si="1967"/>
        <v>8</v>
      </c>
      <c r="BU377" s="73">
        <f t="shared" si="1967"/>
        <v>11</v>
      </c>
      <c r="BV377" s="73">
        <f t="shared" si="1967"/>
        <v>14</v>
      </c>
      <c r="BW377" s="73">
        <f t="shared" si="1967"/>
        <v>12.6</v>
      </c>
      <c r="BX377" s="73">
        <f t="shared" si="1967"/>
        <v>16.8</v>
      </c>
      <c r="BY377" s="73">
        <f t="shared" si="1967"/>
        <v>19.399999999999999</v>
      </c>
      <c r="BZ377" s="73">
        <f t="shared" si="1967"/>
        <v>7.2</v>
      </c>
      <c r="CA377" s="73">
        <f t="shared" si="1967"/>
        <v>25.8</v>
      </c>
      <c r="CB377" s="73">
        <f t="shared" si="1967"/>
        <v>15.6</v>
      </c>
      <c r="CC377" s="73">
        <f t="shared" si="1967"/>
        <v>25.2</v>
      </c>
      <c r="CD377" s="73">
        <f t="shared" si="1967"/>
        <v>23.2</v>
      </c>
      <c r="CE377" s="73">
        <f t="shared" si="1967"/>
        <v>13.4</v>
      </c>
      <c r="CF377" s="73">
        <f t="shared" si="1967"/>
        <v>16.600000000000001</v>
      </c>
      <c r="CG377" s="73">
        <f t="shared" si="1967"/>
        <v>7.8</v>
      </c>
      <c r="CH377" s="63">
        <f t="shared" si="1967"/>
        <v>17.399999999999999</v>
      </c>
      <c r="CI377" s="94" t="str">
        <f>$D351</f>
        <v>Toosh 1</v>
      </c>
      <c r="CJ377" s="72">
        <f>F374</f>
        <v>115</v>
      </c>
      <c r="CK377" s="73">
        <f t="shared" ref="CK377" si="1968">G374</f>
        <v>234</v>
      </c>
      <c r="CL377" s="73">
        <f t="shared" ref="CL377" si="1969">H374</f>
        <v>361</v>
      </c>
      <c r="CM377" s="73">
        <f t="shared" ref="CM377" si="1970">I374</f>
        <v>483</v>
      </c>
      <c r="CN377" s="73">
        <f t="shared" ref="CN377" si="1971">J374</f>
        <v>615</v>
      </c>
      <c r="CO377" s="73">
        <f t="shared" ref="CO377" si="1972">K374</f>
        <v>780</v>
      </c>
      <c r="CP377" s="73">
        <f t="shared" ref="CP377" si="1973">L374</f>
        <v>845</v>
      </c>
      <c r="CQ377" s="73">
        <f t="shared" ref="CQ377" si="1974">M374</f>
        <v>1003</v>
      </c>
      <c r="CR377" s="73">
        <f t="shared" ref="CR377" si="1975">N374</f>
        <v>1054</v>
      </c>
      <c r="CS377" s="73">
        <f t="shared" ref="CS377" si="1976">O374</f>
        <v>1121</v>
      </c>
      <c r="CT377" s="73">
        <f t="shared" ref="CT377" si="1977">P374</f>
        <v>1230</v>
      </c>
      <c r="CU377" s="73">
        <f t="shared" ref="CU377" si="1978">Q374</f>
        <v>1373</v>
      </c>
      <c r="CV377" s="73">
        <f t="shared" ref="CV377" si="1979">R374</f>
        <v>1569</v>
      </c>
      <c r="CW377" s="73">
        <f t="shared" ref="CW377" si="1980">S374</f>
        <v>1746</v>
      </c>
      <c r="CX377" s="73">
        <f t="shared" ref="CX377" si="1981">T374</f>
        <v>1885</v>
      </c>
      <c r="CY377" s="73">
        <f t="shared" ref="CY377" si="1982">U374</f>
        <v>2045</v>
      </c>
      <c r="CZ377" s="63">
        <f t="shared" ref="CZ377" si="1983">V374</f>
        <v>2140</v>
      </c>
    </row>
    <row r="378" spans="4:111" ht="15.75" x14ac:dyDescent="0.5">
      <c r="D378" s="170"/>
      <c r="E378" s="74" t="s">
        <v>74</v>
      </c>
      <c r="F378" s="66">
        <f>SUM(F351,F354,F357,F360,F363,F366)</f>
        <v>97.300000000000011</v>
      </c>
      <c r="G378" s="67">
        <f t="shared" ref="G378:V378" si="1984">SUM(G351,G354,G357,G360,G363,G366)</f>
        <v>46.8</v>
      </c>
      <c r="H378" s="67">
        <f t="shared" si="1984"/>
        <v>46.9</v>
      </c>
      <c r="I378" s="67">
        <f t="shared" si="1984"/>
        <v>37.200000000000003</v>
      </c>
      <c r="J378" s="67">
        <f t="shared" si="1984"/>
        <v>101.30000000000001</v>
      </c>
      <c r="K378" s="67">
        <f t="shared" si="1984"/>
        <v>47.6</v>
      </c>
      <c r="L378" s="67">
        <f t="shared" si="1984"/>
        <v>101.30000000000001</v>
      </c>
      <c r="M378" s="67">
        <f t="shared" si="1984"/>
        <v>101.30000000000001</v>
      </c>
      <c r="N378" s="67">
        <f t="shared" si="1984"/>
        <v>101.30000000000001</v>
      </c>
      <c r="O378" s="67">
        <f t="shared" si="1984"/>
        <v>101.30000000000001</v>
      </c>
      <c r="P378" s="67">
        <f t="shared" si="1984"/>
        <v>101.10000000000001</v>
      </c>
      <c r="Q378" s="67">
        <f t="shared" si="1984"/>
        <v>100.8</v>
      </c>
      <c r="R378" s="67">
        <f t="shared" si="1984"/>
        <v>100.7</v>
      </c>
      <c r="S378" s="67">
        <f t="shared" si="1984"/>
        <v>100.39999999999999</v>
      </c>
      <c r="T378" s="67">
        <f t="shared" si="1984"/>
        <v>100.3</v>
      </c>
      <c r="U378" s="67">
        <f t="shared" si="1984"/>
        <v>100.1</v>
      </c>
      <c r="V378" s="68">
        <f t="shared" si="1984"/>
        <v>99.800000000000011</v>
      </c>
      <c r="AJ378" s="170"/>
      <c r="AK378" s="74" t="s">
        <v>74</v>
      </c>
      <c r="AL378" s="66">
        <f>SUM(AL351,AL354,AL357,AL360,AL363,AL366)</f>
        <v>97.4</v>
      </c>
      <c r="AM378" s="67">
        <f t="shared" ref="AM378:BB378" si="1985">SUM(AM351,AM354,AM357,AM360,AM363,AM366)</f>
        <v>72.2</v>
      </c>
      <c r="AN378" s="67">
        <f t="shared" si="1985"/>
        <v>72</v>
      </c>
      <c r="AO378" s="67">
        <f t="shared" si="1985"/>
        <v>72</v>
      </c>
      <c r="AP378" s="67">
        <f t="shared" si="1985"/>
        <v>96.2</v>
      </c>
      <c r="AQ378" s="67">
        <f t="shared" si="1985"/>
        <v>72.099999999999994</v>
      </c>
      <c r="AR378" s="67">
        <f t="shared" si="1985"/>
        <v>96.300000000000011</v>
      </c>
      <c r="AS378" s="67">
        <f t="shared" si="1985"/>
        <v>96.300000000000011</v>
      </c>
      <c r="AT378" s="67">
        <f t="shared" si="1985"/>
        <v>96.4</v>
      </c>
      <c r="AU378" s="67">
        <f t="shared" si="1985"/>
        <v>96.4</v>
      </c>
      <c r="AV378" s="67">
        <f t="shared" si="1985"/>
        <v>96.6</v>
      </c>
      <c r="AW378" s="67">
        <f t="shared" si="1985"/>
        <v>96.9</v>
      </c>
      <c r="AX378" s="67">
        <f t="shared" si="1985"/>
        <v>96.9</v>
      </c>
      <c r="AY378" s="67">
        <f t="shared" si="1985"/>
        <v>97.1</v>
      </c>
      <c r="AZ378" s="67">
        <f t="shared" si="1985"/>
        <v>97.1</v>
      </c>
      <c r="BA378" s="67">
        <f t="shared" si="1985"/>
        <v>97.199999999999989</v>
      </c>
      <c r="BB378" s="68">
        <f t="shared" si="1985"/>
        <v>97.199999999999989</v>
      </c>
      <c r="BP378" s="170"/>
      <c r="BQ378" s="74" t="s">
        <v>74</v>
      </c>
      <c r="BR378" s="66">
        <f>SUM(BR351,BR354,BR357,BR360,BR363,BR366)</f>
        <v>93.799999999999983</v>
      </c>
      <c r="BS378" s="67">
        <f t="shared" ref="BS378:CH378" si="1986">SUM(BS351,BS354,BS357,BS360,BS363,BS366)</f>
        <v>0</v>
      </c>
      <c r="BT378" s="67">
        <f t="shared" si="1986"/>
        <v>0</v>
      </c>
      <c r="BU378" s="67">
        <f t="shared" si="1986"/>
        <v>0</v>
      </c>
      <c r="BV378" s="67">
        <f t="shared" si="1986"/>
        <v>93.4</v>
      </c>
      <c r="BW378" s="67">
        <f t="shared" si="1986"/>
        <v>0</v>
      </c>
      <c r="BX378" s="67">
        <f t="shared" si="1986"/>
        <v>92.9</v>
      </c>
      <c r="BY378" s="67">
        <f t="shared" si="1986"/>
        <v>92.9</v>
      </c>
      <c r="BZ378" s="67">
        <f t="shared" si="1986"/>
        <v>92.899999999999991</v>
      </c>
      <c r="CA378" s="67">
        <f t="shared" si="1986"/>
        <v>92.899999999999991</v>
      </c>
      <c r="CB378" s="67">
        <f t="shared" si="1986"/>
        <v>93.3</v>
      </c>
      <c r="CC378" s="67">
        <f t="shared" si="1986"/>
        <v>93.499999999999986</v>
      </c>
      <c r="CD378" s="67">
        <f t="shared" si="1986"/>
        <v>93.499999999999986</v>
      </c>
      <c r="CE378" s="67">
        <f t="shared" si="1986"/>
        <v>93.8</v>
      </c>
      <c r="CF378" s="67">
        <f t="shared" si="1986"/>
        <v>93.7</v>
      </c>
      <c r="CG378" s="67">
        <f t="shared" si="1986"/>
        <v>93.6</v>
      </c>
      <c r="CH378" s="68">
        <f t="shared" si="1986"/>
        <v>93.799999999999983</v>
      </c>
      <c r="CI378" s="92" t="s">
        <v>57</v>
      </c>
      <c r="CJ378" s="107" t="s">
        <v>80</v>
      </c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8"/>
    </row>
    <row r="379" spans="4:111" ht="16.149999999999999" thickBot="1" x14ac:dyDescent="0.55000000000000004">
      <c r="D379" s="170"/>
      <c r="E379" s="82" t="s">
        <v>75</v>
      </c>
      <c r="F379" s="72">
        <f>F378</f>
        <v>97.300000000000011</v>
      </c>
      <c r="G379" s="73">
        <f>SUM(G378,F379)</f>
        <v>144.10000000000002</v>
      </c>
      <c r="H379" s="73">
        <f t="shared" ref="H379" si="1987">H378</f>
        <v>46.9</v>
      </c>
      <c r="I379" s="73">
        <f t="shared" ref="I379" si="1988">SUM(I378,H379)</f>
        <v>84.1</v>
      </c>
      <c r="J379" s="73">
        <f t="shared" ref="J379" si="1989">J378</f>
        <v>101.30000000000001</v>
      </c>
      <c r="K379" s="73">
        <f t="shared" ref="K379" si="1990">SUM(K378,J379)</f>
        <v>148.9</v>
      </c>
      <c r="L379" s="73">
        <f t="shared" ref="L379" si="1991">L378</f>
        <v>101.30000000000001</v>
      </c>
      <c r="M379" s="73">
        <f t="shared" ref="M379" si="1992">SUM(M378,L379)</f>
        <v>202.60000000000002</v>
      </c>
      <c r="N379" s="73">
        <f t="shared" ref="N379" si="1993">N378</f>
        <v>101.30000000000001</v>
      </c>
      <c r="O379" s="73">
        <f t="shared" ref="O379" si="1994">SUM(O378,N379)</f>
        <v>202.60000000000002</v>
      </c>
      <c r="P379" s="73">
        <f t="shared" ref="P379" si="1995">P378</f>
        <v>101.10000000000001</v>
      </c>
      <c r="Q379" s="73">
        <f t="shared" ref="Q379" si="1996">SUM(Q378,P379)</f>
        <v>201.9</v>
      </c>
      <c r="R379" s="73">
        <f t="shared" ref="R379" si="1997">R378</f>
        <v>100.7</v>
      </c>
      <c r="S379" s="73">
        <f t="shared" ref="S379" si="1998">SUM(S378,R379)</f>
        <v>201.1</v>
      </c>
      <c r="T379" s="73">
        <f t="shared" ref="T379" si="1999">T378</f>
        <v>100.3</v>
      </c>
      <c r="U379" s="73">
        <f t="shared" ref="U379" si="2000">SUM(U378,T379)</f>
        <v>200.39999999999998</v>
      </c>
      <c r="V379" s="63">
        <f t="shared" ref="V379" si="2001">V378</f>
        <v>99.800000000000011</v>
      </c>
      <c r="AJ379" s="170"/>
      <c r="AK379" s="82" t="s">
        <v>75</v>
      </c>
      <c r="AL379" s="72">
        <f>AL378</f>
        <v>97.4</v>
      </c>
      <c r="AM379" s="73">
        <f>SUM(AM378,AL379)</f>
        <v>169.60000000000002</v>
      </c>
      <c r="AN379" s="73">
        <f t="shared" ref="AN379" si="2002">AN378</f>
        <v>72</v>
      </c>
      <c r="AO379" s="73">
        <f t="shared" ref="AO379" si="2003">SUM(AO378,AN379)</f>
        <v>144</v>
      </c>
      <c r="AP379" s="73">
        <f t="shared" ref="AP379" si="2004">AP378</f>
        <v>96.2</v>
      </c>
      <c r="AQ379" s="73">
        <f t="shared" ref="AQ379" si="2005">SUM(AQ378,AP379)</f>
        <v>168.3</v>
      </c>
      <c r="AR379" s="73">
        <f t="shared" ref="AR379" si="2006">AR378</f>
        <v>96.300000000000011</v>
      </c>
      <c r="AS379" s="73">
        <f t="shared" ref="AS379" si="2007">SUM(AS378,AR379)</f>
        <v>192.60000000000002</v>
      </c>
      <c r="AT379" s="73">
        <f t="shared" ref="AT379" si="2008">AT378</f>
        <v>96.4</v>
      </c>
      <c r="AU379" s="73">
        <f t="shared" ref="AU379" si="2009">SUM(AU378,AT379)</f>
        <v>192.8</v>
      </c>
      <c r="AV379" s="73">
        <f t="shared" ref="AV379" si="2010">AV378</f>
        <v>96.6</v>
      </c>
      <c r="AW379" s="73">
        <f t="shared" ref="AW379" si="2011">SUM(AW378,AV379)</f>
        <v>193.5</v>
      </c>
      <c r="AX379" s="73">
        <f t="shared" ref="AX379" si="2012">AX378</f>
        <v>96.9</v>
      </c>
      <c r="AY379" s="73">
        <f t="shared" ref="AY379" si="2013">SUM(AY378,AX379)</f>
        <v>194</v>
      </c>
      <c r="AZ379" s="73">
        <f t="shared" ref="AZ379" si="2014">AZ378</f>
        <v>97.1</v>
      </c>
      <c r="BA379" s="73">
        <f t="shared" ref="BA379" si="2015">SUM(BA378,AZ379)</f>
        <v>194.29999999999998</v>
      </c>
      <c r="BB379" s="63">
        <f t="shared" ref="BB379" si="2016">BB378</f>
        <v>97.199999999999989</v>
      </c>
      <c r="BP379" s="170"/>
      <c r="BQ379" s="82" t="s">
        <v>75</v>
      </c>
      <c r="BR379" s="72">
        <f>BR378</f>
        <v>93.799999999999983</v>
      </c>
      <c r="BS379" s="73">
        <f>SUM(BS378,BR379)</f>
        <v>93.799999999999983</v>
      </c>
      <c r="BT379" s="73">
        <f t="shared" ref="BT379" si="2017">BT378</f>
        <v>0</v>
      </c>
      <c r="BU379" s="73">
        <f t="shared" ref="BU379" si="2018">SUM(BU378,BT379)</f>
        <v>0</v>
      </c>
      <c r="BV379" s="73">
        <f t="shared" ref="BV379" si="2019">BV378</f>
        <v>93.4</v>
      </c>
      <c r="BW379" s="73">
        <f t="shared" ref="BW379" si="2020">SUM(BW378,BV379)</f>
        <v>93.4</v>
      </c>
      <c r="BX379" s="73">
        <f t="shared" ref="BX379" si="2021">BX378</f>
        <v>92.9</v>
      </c>
      <c r="BY379" s="73">
        <f t="shared" ref="BY379" si="2022">SUM(BY378,BX379)</f>
        <v>185.8</v>
      </c>
      <c r="BZ379" s="73">
        <f t="shared" ref="BZ379" si="2023">BZ378</f>
        <v>92.899999999999991</v>
      </c>
      <c r="CA379" s="73">
        <f t="shared" ref="CA379" si="2024">SUM(CA378,BZ379)</f>
        <v>185.79999999999998</v>
      </c>
      <c r="CB379" s="73">
        <f t="shared" ref="CB379" si="2025">CB378</f>
        <v>93.3</v>
      </c>
      <c r="CC379" s="73">
        <f t="shared" ref="CC379" si="2026">SUM(CC378,CB379)</f>
        <v>186.79999999999998</v>
      </c>
      <c r="CD379" s="73">
        <f t="shared" ref="CD379" si="2027">CD378</f>
        <v>93.499999999999986</v>
      </c>
      <c r="CE379" s="73">
        <f t="shared" ref="CE379" si="2028">SUM(CE378,CD379)</f>
        <v>187.29999999999998</v>
      </c>
      <c r="CF379" s="73">
        <f t="shared" ref="CF379" si="2029">CF378</f>
        <v>93.7</v>
      </c>
      <c r="CG379" s="73">
        <f t="shared" ref="CG379" si="2030">SUM(CG378,CF379)</f>
        <v>187.3</v>
      </c>
      <c r="CH379" s="63">
        <f t="shared" ref="CH379" si="2031">CH378</f>
        <v>93.799999999999983</v>
      </c>
      <c r="CI379" s="94" t="str">
        <f>$AJ351</f>
        <v>Toosh 2</v>
      </c>
      <c r="CJ379" s="72">
        <f>AL374</f>
        <v>40</v>
      </c>
      <c r="CK379" s="73">
        <f t="shared" ref="CK379" si="2032">AM374</f>
        <v>204</v>
      </c>
      <c r="CL379" s="73">
        <f t="shared" ref="CL379" si="2033">AN374</f>
        <v>390</v>
      </c>
      <c r="CM379" s="73">
        <f t="shared" ref="CM379" si="2034">AO374</f>
        <v>555</v>
      </c>
      <c r="CN379" s="73">
        <f t="shared" ref="CN379" si="2035">AP374</f>
        <v>695</v>
      </c>
      <c r="CO379" s="73">
        <f t="shared" ref="CO379" si="2036">AQ374</f>
        <v>854</v>
      </c>
      <c r="CP379" s="73">
        <f t="shared" ref="CP379" si="2037">AR374</f>
        <v>1044</v>
      </c>
      <c r="CQ379" s="73">
        <f t="shared" ref="CQ379" si="2038">AS374</f>
        <v>1142</v>
      </c>
      <c r="CR379" s="73">
        <f t="shared" ref="CR379" si="2039">AT374</f>
        <v>1297</v>
      </c>
      <c r="CS379" s="73">
        <f t="shared" ref="CS379" si="2040">AU374</f>
        <v>1496</v>
      </c>
      <c r="CT379" s="73">
        <f t="shared" ref="CT379" si="2041">AV374</f>
        <v>1737</v>
      </c>
      <c r="CU379" s="73">
        <f t="shared" ref="CU379" si="2042">AW374</f>
        <v>1895</v>
      </c>
      <c r="CV379" s="73">
        <f t="shared" ref="CV379" si="2043">AX374</f>
        <v>2070</v>
      </c>
      <c r="CW379" s="73">
        <f t="shared" ref="CW379" si="2044">AY374</f>
        <v>2117</v>
      </c>
      <c r="CX379" s="73">
        <f t="shared" ref="CX379" si="2045">AZ374</f>
        <v>2250</v>
      </c>
      <c r="CY379" s="73">
        <f t="shared" ref="CY379" si="2046">BA374</f>
        <v>2367</v>
      </c>
      <c r="CZ379" s="63">
        <f t="shared" ref="CZ379" si="2047">BB374</f>
        <v>2543</v>
      </c>
    </row>
    <row r="380" spans="4:111" ht="15.75" x14ac:dyDescent="0.5">
      <c r="D380" s="170"/>
      <c r="E380" s="74" t="s">
        <v>76</v>
      </c>
      <c r="F380" s="66">
        <f>SUM(F378/6)</f>
        <v>16.216666666666669</v>
      </c>
      <c r="G380" s="67">
        <f t="shared" ref="G380:V380" si="2048">SUM(G378/6)</f>
        <v>7.8</v>
      </c>
      <c r="H380" s="67">
        <f t="shared" si="2048"/>
        <v>7.8166666666666664</v>
      </c>
      <c r="I380" s="67">
        <f t="shared" si="2048"/>
        <v>6.2</v>
      </c>
      <c r="J380" s="67">
        <f t="shared" si="2048"/>
        <v>16.883333333333336</v>
      </c>
      <c r="K380" s="67">
        <f t="shared" si="2048"/>
        <v>7.9333333333333336</v>
      </c>
      <c r="L380" s="67">
        <f t="shared" si="2048"/>
        <v>16.883333333333336</v>
      </c>
      <c r="M380" s="67">
        <f t="shared" si="2048"/>
        <v>16.883333333333336</v>
      </c>
      <c r="N380" s="67">
        <f t="shared" si="2048"/>
        <v>16.883333333333336</v>
      </c>
      <c r="O380" s="67">
        <f t="shared" si="2048"/>
        <v>16.883333333333336</v>
      </c>
      <c r="P380" s="67">
        <f t="shared" si="2048"/>
        <v>16.850000000000001</v>
      </c>
      <c r="Q380" s="67">
        <f t="shared" si="2048"/>
        <v>16.8</v>
      </c>
      <c r="R380" s="67">
        <f t="shared" si="2048"/>
        <v>16.783333333333335</v>
      </c>
      <c r="S380" s="67">
        <f t="shared" si="2048"/>
        <v>16.733333333333331</v>
      </c>
      <c r="T380" s="67">
        <f t="shared" si="2048"/>
        <v>16.716666666666665</v>
      </c>
      <c r="U380" s="67">
        <f t="shared" si="2048"/>
        <v>16.683333333333334</v>
      </c>
      <c r="V380" s="68">
        <f t="shared" si="2048"/>
        <v>16.633333333333336</v>
      </c>
      <c r="AJ380" s="170"/>
      <c r="AK380" s="74" t="s">
        <v>76</v>
      </c>
      <c r="AL380" s="66">
        <f>SUM(AL378/6)</f>
        <v>16.233333333333334</v>
      </c>
      <c r="AM380" s="67">
        <f t="shared" ref="AM380:BB380" si="2049">SUM(AM378/6)</f>
        <v>12.033333333333333</v>
      </c>
      <c r="AN380" s="67">
        <f t="shared" si="2049"/>
        <v>12</v>
      </c>
      <c r="AO380" s="67">
        <f t="shared" si="2049"/>
        <v>12</v>
      </c>
      <c r="AP380" s="67">
        <f t="shared" si="2049"/>
        <v>16.033333333333335</v>
      </c>
      <c r="AQ380" s="67">
        <f t="shared" si="2049"/>
        <v>12.016666666666666</v>
      </c>
      <c r="AR380" s="67">
        <f t="shared" si="2049"/>
        <v>16.05</v>
      </c>
      <c r="AS380" s="67">
        <f t="shared" si="2049"/>
        <v>16.05</v>
      </c>
      <c r="AT380" s="67">
        <f t="shared" si="2049"/>
        <v>16.066666666666666</v>
      </c>
      <c r="AU380" s="67">
        <f t="shared" si="2049"/>
        <v>16.066666666666666</v>
      </c>
      <c r="AV380" s="67">
        <f t="shared" si="2049"/>
        <v>16.099999999999998</v>
      </c>
      <c r="AW380" s="67">
        <f t="shared" si="2049"/>
        <v>16.150000000000002</v>
      </c>
      <c r="AX380" s="67">
        <f t="shared" si="2049"/>
        <v>16.150000000000002</v>
      </c>
      <c r="AY380" s="67">
        <f t="shared" si="2049"/>
        <v>16.183333333333334</v>
      </c>
      <c r="AZ380" s="67">
        <f t="shared" si="2049"/>
        <v>16.183333333333334</v>
      </c>
      <c r="BA380" s="67">
        <f t="shared" si="2049"/>
        <v>16.2</v>
      </c>
      <c r="BB380" s="68">
        <f t="shared" si="2049"/>
        <v>16.2</v>
      </c>
      <c r="BP380" s="170"/>
      <c r="BQ380" s="74" t="s">
        <v>76</v>
      </c>
      <c r="BR380" s="66">
        <f>SUM(BR378/6)</f>
        <v>15.633333333333331</v>
      </c>
      <c r="BS380" s="67">
        <f t="shared" ref="BS380:CH380" si="2050">SUM(BS378/6)</f>
        <v>0</v>
      </c>
      <c r="BT380" s="67">
        <f t="shared" si="2050"/>
        <v>0</v>
      </c>
      <c r="BU380" s="67">
        <f t="shared" si="2050"/>
        <v>0</v>
      </c>
      <c r="BV380" s="67">
        <f t="shared" si="2050"/>
        <v>15.566666666666668</v>
      </c>
      <c r="BW380" s="67">
        <f t="shared" si="2050"/>
        <v>0</v>
      </c>
      <c r="BX380" s="67">
        <f t="shared" si="2050"/>
        <v>15.483333333333334</v>
      </c>
      <c r="BY380" s="67">
        <f t="shared" si="2050"/>
        <v>15.483333333333334</v>
      </c>
      <c r="BZ380" s="67">
        <f t="shared" si="2050"/>
        <v>15.483333333333333</v>
      </c>
      <c r="CA380" s="67">
        <f t="shared" si="2050"/>
        <v>15.483333333333333</v>
      </c>
      <c r="CB380" s="67">
        <f t="shared" si="2050"/>
        <v>15.549999999999999</v>
      </c>
      <c r="CC380" s="67">
        <f t="shared" si="2050"/>
        <v>15.58333333333333</v>
      </c>
      <c r="CD380" s="67">
        <f t="shared" si="2050"/>
        <v>15.58333333333333</v>
      </c>
      <c r="CE380" s="67">
        <f t="shared" si="2050"/>
        <v>15.633333333333333</v>
      </c>
      <c r="CF380" s="67">
        <f t="shared" si="2050"/>
        <v>15.616666666666667</v>
      </c>
      <c r="CG380" s="67">
        <f t="shared" si="2050"/>
        <v>15.6</v>
      </c>
      <c r="CH380" s="68">
        <f t="shared" si="2050"/>
        <v>15.633333333333331</v>
      </c>
      <c r="CI380" s="92" t="s">
        <v>57</v>
      </c>
      <c r="CJ380" s="107" t="s">
        <v>80</v>
      </c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8"/>
    </row>
    <row r="381" spans="4:111" ht="16.149999999999999" thickBot="1" x14ac:dyDescent="0.55000000000000004">
      <c r="D381" s="170"/>
      <c r="E381" s="81" t="s">
        <v>77</v>
      </c>
      <c r="F381" s="70">
        <f>SUM(F379/1)</f>
        <v>97.300000000000011</v>
      </c>
      <c r="G381" s="26">
        <f>SUM(G379/2)</f>
        <v>72.050000000000011</v>
      </c>
      <c r="H381" s="26">
        <f>SUM(H379/3)</f>
        <v>15.633333333333333</v>
      </c>
      <c r="I381" s="26">
        <f>SUM(I379/4)</f>
        <v>21.024999999999999</v>
      </c>
      <c r="J381" s="26">
        <f>SUM(J379/5)</f>
        <v>20.260000000000002</v>
      </c>
      <c r="K381" s="26">
        <f>SUM(K379/6)</f>
        <v>24.816666666666666</v>
      </c>
      <c r="L381" s="26">
        <f>SUM(L379/7)</f>
        <v>14.471428571428573</v>
      </c>
      <c r="M381" s="26">
        <f>SUM(M379/8)</f>
        <v>25.325000000000003</v>
      </c>
      <c r="N381" s="26">
        <f>SUM(N379/9)</f>
        <v>11.255555555555556</v>
      </c>
      <c r="O381" s="26">
        <f>SUM(O379/10)</f>
        <v>20.260000000000002</v>
      </c>
      <c r="P381" s="26">
        <f>SUM(P379/11)</f>
        <v>9.1909090909090914</v>
      </c>
      <c r="Q381" s="26">
        <f>SUM(Q379/12)</f>
        <v>16.824999999999999</v>
      </c>
      <c r="R381" s="26">
        <f>SUM(R379/13)</f>
        <v>7.7461538461538462</v>
      </c>
      <c r="S381" s="26">
        <f>SUM(S379/14)</f>
        <v>14.364285714285714</v>
      </c>
      <c r="T381" s="26">
        <f>SUM(T379/15)</f>
        <v>6.6866666666666665</v>
      </c>
      <c r="U381" s="26">
        <f>SUM(U379/16)</f>
        <v>12.524999999999999</v>
      </c>
      <c r="V381" s="29">
        <f>SUM(V379/17)</f>
        <v>5.8705882352941181</v>
      </c>
      <c r="AJ381" s="170"/>
      <c r="AK381" s="81" t="s">
        <v>77</v>
      </c>
      <c r="AL381" s="70">
        <f>SUM(AL379/1)</f>
        <v>97.4</v>
      </c>
      <c r="AM381" s="26">
        <f>SUM(AM379/2)</f>
        <v>84.800000000000011</v>
      </c>
      <c r="AN381" s="26">
        <f>SUM(AN379/3)</f>
        <v>24</v>
      </c>
      <c r="AO381" s="26">
        <f>SUM(AO379/4)</f>
        <v>36</v>
      </c>
      <c r="AP381" s="26">
        <f>SUM(AP379/5)</f>
        <v>19.240000000000002</v>
      </c>
      <c r="AQ381" s="26">
        <f>SUM(AQ379/6)</f>
        <v>28.05</v>
      </c>
      <c r="AR381" s="26">
        <f>SUM(AR379/7)</f>
        <v>13.757142857142858</v>
      </c>
      <c r="AS381" s="26">
        <f>SUM(AS379/8)</f>
        <v>24.075000000000003</v>
      </c>
      <c r="AT381" s="26">
        <f>SUM(AT379/9)</f>
        <v>10.711111111111112</v>
      </c>
      <c r="AU381" s="26">
        <f>SUM(AU379/10)</f>
        <v>19.28</v>
      </c>
      <c r="AV381" s="26">
        <f>SUM(AV379/11)</f>
        <v>8.7818181818181813</v>
      </c>
      <c r="AW381" s="26">
        <f>SUM(AW379/12)</f>
        <v>16.125</v>
      </c>
      <c r="AX381" s="26">
        <f>SUM(AX379/13)</f>
        <v>7.453846153846154</v>
      </c>
      <c r="AY381" s="26">
        <f>SUM(AY379/14)</f>
        <v>13.857142857142858</v>
      </c>
      <c r="AZ381" s="26">
        <f>SUM(AZ379/15)</f>
        <v>6.4733333333333327</v>
      </c>
      <c r="BA381" s="26">
        <f>SUM(BA379/16)</f>
        <v>12.143749999999999</v>
      </c>
      <c r="BB381" s="29">
        <f>SUM(BB379/17)</f>
        <v>5.7176470588235286</v>
      </c>
      <c r="BP381" s="170"/>
      <c r="BQ381" s="81" t="s">
        <v>77</v>
      </c>
      <c r="BR381" s="70">
        <f>SUM(BR379/1)</f>
        <v>93.799999999999983</v>
      </c>
      <c r="BS381" s="26">
        <f>SUM(BS379/2)</f>
        <v>46.899999999999991</v>
      </c>
      <c r="BT381" s="26">
        <f>SUM(BT379/3)</f>
        <v>0</v>
      </c>
      <c r="BU381" s="26">
        <f>SUM(BU379/4)</f>
        <v>0</v>
      </c>
      <c r="BV381" s="26">
        <f>SUM(BV379/5)</f>
        <v>18.68</v>
      </c>
      <c r="BW381" s="26">
        <f>SUM(BW379/6)</f>
        <v>15.566666666666668</v>
      </c>
      <c r="BX381" s="26">
        <f>SUM(BX379/7)</f>
        <v>13.271428571428572</v>
      </c>
      <c r="BY381" s="26">
        <f>SUM(BY379/8)</f>
        <v>23.225000000000001</v>
      </c>
      <c r="BZ381" s="26">
        <f>SUM(BZ379/9)</f>
        <v>10.322222222222221</v>
      </c>
      <c r="CA381" s="26">
        <f>SUM(CA379/10)</f>
        <v>18.579999999999998</v>
      </c>
      <c r="CB381" s="26">
        <f>SUM(CB379/11)</f>
        <v>8.4818181818181824</v>
      </c>
      <c r="CC381" s="26">
        <f>SUM(CC379/12)</f>
        <v>15.566666666666665</v>
      </c>
      <c r="CD381" s="26">
        <f>SUM(CD379/13)</f>
        <v>7.1923076923076916</v>
      </c>
      <c r="CE381" s="26">
        <f>SUM(CE379/14)</f>
        <v>13.378571428571428</v>
      </c>
      <c r="CF381" s="26">
        <f>SUM(CF379/15)</f>
        <v>6.246666666666667</v>
      </c>
      <c r="CG381" s="26">
        <f>SUM(CG379/16)</f>
        <v>11.706250000000001</v>
      </c>
      <c r="CH381" s="29">
        <f>SUM(CH379/17)</f>
        <v>5.5176470588235285</v>
      </c>
      <c r="CI381" s="94" t="str">
        <f>$BP351</f>
        <v>Toosh 3</v>
      </c>
      <c r="CJ381" s="72">
        <f>BR374</f>
        <v>145</v>
      </c>
      <c r="CK381" s="73">
        <f t="shared" ref="CK381" si="2051">BS374</f>
        <v>209</v>
      </c>
      <c r="CL381" s="73">
        <f t="shared" ref="CL381" si="2052">BT374</f>
        <v>265</v>
      </c>
      <c r="CM381" s="73">
        <f t="shared" ref="CM381" si="2053">BU374</f>
        <v>367</v>
      </c>
      <c r="CN381" s="73">
        <f t="shared" ref="CN381" si="2054">BV374</f>
        <v>454</v>
      </c>
      <c r="CO381" s="73">
        <f t="shared" ref="CO381" si="2055">BW374</f>
        <v>531</v>
      </c>
      <c r="CP381" s="73">
        <f t="shared" ref="CP381" si="2056">BX374</f>
        <v>659</v>
      </c>
      <c r="CQ381" s="73">
        <f t="shared" ref="CQ381" si="2057">BY374</f>
        <v>789</v>
      </c>
      <c r="CR381" s="73">
        <f t="shared" ref="CR381" si="2058">BZ374</f>
        <v>856</v>
      </c>
      <c r="CS381" s="73">
        <f t="shared" ref="CS381" si="2059">CA374</f>
        <v>1019</v>
      </c>
      <c r="CT381" s="73">
        <f t="shared" ref="CT381" si="2060">CB374</f>
        <v>1139</v>
      </c>
      <c r="CU381" s="73">
        <f t="shared" ref="CU381" si="2061">CC374</f>
        <v>1287</v>
      </c>
      <c r="CV381" s="73">
        <f t="shared" ref="CV381" si="2062">CD374</f>
        <v>1471</v>
      </c>
      <c r="CW381" s="73">
        <f t="shared" ref="CW381" si="2063">CE374</f>
        <v>1539</v>
      </c>
      <c r="CX381" s="73">
        <f t="shared" ref="CX381" si="2064">CF374</f>
        <v>1641</v>
      </c>
      <c r="CY381" s="73">
        <f t="shared" ref="CY381" si="2065">CG374</f>
        <v>1733</v>
      </c>
      <c r="CZ381" s="63">
        <f t="shared" ref="CZ381" si="2066">CH374</f>
        <v>1854</v>
      </c>
    </row>
    <row r="382" spans="4:111" ht="16.149999999999999" thickBot="1" x14ac:dyDescent="0.55000000000000004">
      <c r="D382" s="171"/>
      <c r="E382" s="82" t="s">
        <v>78</v>
      </c>
      <c r="F382" s="72">
        <f>SUM(F351,F354,F357,F360,F363)/5</f>
        <v>13.98</v>
      </c>
      <c r="G382" s="73">
        <f t="shared" ref="G382:V382" si="2067">SUM(G351,G354,G357,G360,G363)/5</f>
        <v>9.36</v>
      </c>
      <c r="H382" s="73">
        <f t="shared" si="2067"/>
        <v>9.379999999999999</v>
      </c>
      <c r="I382" s="73">
        <f t="shared" si="2067"/>
        <v>7.44</v>
      </c>
      <c r="J382" s="73">
        <f t="shared" si="2067"/>
        <v>15.020000000000001</v>
      </c>
      <c r="K382" s="73">
        <f t="shared" si="2067"/>
        <v>9.52</v>
      </c>
      <c r="L382" s="73">
        <f t="shared" si="2067"/>
        <v>15.060000000000002</v>
      </c>
      <c r="M382" s="73">
        <f t="shared" si="2067"/>
        <v>15.060000000000002</v>
      </c>
      <c r="N382" s="73">
        <f t="shared" si="2067"/>
        <v>15.080000000000002</v>
      </c>
      <c r="O382" s="73">
        <f t="shared" si="2067"/>
        <v>15.080000000000002</v>
      </c>
      <c r="P382" s="73">
        <f t="shared" si="2067"/>
        <v>15.060000000000002</v>
      </c>
      <c r="Q382" s="73">
        <f t="shared" si="2067"/>
        <v>15.02</v>
      </c>
      <c r="R382" s="73">
        <f t="shared" si="2067"/>
        <v>15</v>
      </c>
      <c r="S382" s="73">
        <f t="shared" si="2067"/>
        <v>14.939999999999998</v>
      </c>
      <c r="T382" s="73">
        <f t="shared" si="2067"/>
        <v>14.919999999999998</v>
      </c>
      <c r="U382" s="73">
        <f t="shared" si="2067"/>
        <v>14.9</v>
      </c>
      <c r="V382" s="63">
        <f t="shared" si="2067"/>
        <v>14.84</v>
      </c>
      <c r="AJ382" s="171"/>
      <c r="AK382" s="82" t="s">
        <v>78</v>
      </c>
      <c r="AL382" s="72">
        <f>SUM(AL351,AL354,AL357,AL360,AL363)/5</f>
        <v>13.040000000000001</v>
      </c>
      <c r="AM382" s="73">
        <f t="shared" ref="AM382:BB382" si="2068">SUM(AM351,AM354,AM357,AM360,AM363)/5</f>
        <v>8</v>
      </c>
      <c r="AN382" s="73">
        <f t="shared" si="2068"/>
        <v>7.9599999999999991</v>
      </c>
      <c r="AO382" s="73">
        <f t="shared" si="2068"/>
        <v>7.94</v>
      </c>
      <c r="AP382" s="73">
        <f t="shared" si="2068"/>
        <v>12.780000000000001</v>
      </c>
      <c r="AQ382" s="73">
        <f t="shared" si="2068"/>
        <v>7.9599999999999991</v>
      </c>
      <c r="AR382" s="73">
        <f t="shared" si="2068"/>
        <v>12.800000000000002</v>
      </c>
      <c r="AS382" s="73">
        <f t="shared" si="2068"/>
        <v>12.800000000000002</v>
      </c>
      <c r="AT382" s="73">
        <f t="shared" si="2068"/>
        <v>12.820000000000002</v>
      </c>
      <c r="AU382" s="73">
        <f t="shared" si="2068"/>
        <v>12.820000000000002</v>
      </c>
      <c r="AV382" s="73">
        <f t="shared" si="2068"/>
        <v>12.86</v>
      </c>
      <c r="AW382" s="73">
        <f t="shared" si="2068"/>
        <v>12.9</v>
      </c>
      <c r="AX382" s="73">
        <f t="shared" si="2068"/>
        <v>12.9</v>
      </c>
      <c r="AY382" s="73">
        <f t="shared" si="2068"/>
        <v>12.940000000000001</v>
      </c>
      <c r="AZ382" s="73">
        <f t="shared" si="2068"/>
        <v>12.940000000000001</v>
      </c>
      <c r="BA382" s="73">
        <f t="shared" si="2068"/>
        <v>12.959999999999999</v>
      </c>
      <c r="BB382" s="63">
        <f t="shared" si="2068"/>
        <v>12.979999999999999</v>
      </c>
      <c r="BP382" s="171"/>
      <c r="BQ382" s="82" t="s">
        <v>78</v>
      </c>
      <c r="BR382" s="72">
        <f>SUM(BR351,BR354,BR357,BR360,BR363)/5</f>
        <v>16.239999999999998</v>
      </c>
      <c r="BS382" s="73">
        <f t="shared" ref="BS382:CH382" si="2069">SUM(BS351,BS354,BS357,BS360,BS363)/5</f>
        <v>0</v>
      </c>
      <c r="BT382" s="73">
        <f t="shared" si="2069"/>
        <v>0</v>
      </c>
      <c r="BU382" s="73">
        <f t="shared" si="2069"/>
        <v>0</v>
      </c>
      <c r="BV382" s="73">
        <f t="shared" si="2069"/>
        <v>16.2</v>
      </c>
      <c r="BW382" s="73">
        <f t="shared" si="2069"/>
        <v>0</v>
      </c>
      <c r="BX382" s="73">
        <f t="shared" si="2069"/>
        <v>16.12</v>
      </c>
      <c r="BY382" s="73">
        <f t="shared" si="2069"/>
        <v>16.12</v>
      </c>
      <c r="BZ382" s="73">
        <f t="shared" si="2069"/>
        <v>16.119999999999997</v>
      </c>
      <c r="CA382" s="73">
        <f t="shared" si="2069"/>
        <v>16.119999999999997</v>
      </c>
      <c r="CB382" s="73">
        <f t="shared" si="2069"/>
        <v>16.2</v>
      </c>
      <c r="CC382" s="73">
        <f t="shared" si="2069"/>
        <v>16.199999999999996</v>
      </c>
      <c r="CD382" s="73">
        <f t="shared" si="2069"/>
        <v>16.18</v>
      </c>
      <c r="CE382" s="73">
        <f t="shared" si="2069"/>
        <v>16.22</v>
      </c>
      <c r="CF382" s="73">
        <f t="shared" si="2069"/>
        <v>16.2</v>
      </c>
      <c r="CG382" s="73">
        <f t="shared" si="2069"/>
        <v>16.2</v>
      </c>
      <c r="CH382" s="63">
        <f t="shared" si="2069"/>
        <v>16.239999999999998</v>
      </c>
    </row>
    <row r="383" spans="4:111" ht="14.65" thickBot="1" x14ac:dyDescent="0.5"/>
    <row r="384" spans="4:111" ht="16.149999999999999" thickBot="1" x14ac:dyDescent="0.55000000000000004">
      <c r="D384" s="172" t="s">
        <v>53</v>
      </c>
      <c r="E384" s="86" t="s">
        <v>54</v>
      </c>
      <c r="F384" s="86" t="str">
        <f>$D$2</f>
        <v>Austria</v>
      </c>
      <c r="G384" s="87" t="str">
        <f>$D$3</f>
        <v>Styria</v>
      </c>
      <c r="H384" s="87" t="str">
        <f>$D$4</f>
        <v>Hungary</v>
      </c>
      <c r="I384" s="87" t="str">
        <f>$D$5</f>
        <v>Great Britain</v>
      </c>
      <c r="J384" s="87" t="str">
        <f>$D$6</f>
        <v>70th Anniversary</v>
      </c>
      <c r="K384" s="87" t="str">
        <f>$D$7</f>
        <v>Spain</v>
      </c>
      <c r="L384" s="87" t="str">
        <f>$D$8</f>
        <v>Belgium</v>
      </c>
      <c r="M384" s="87" t="str">
        <f>$D$9</f>
        <v>Monza</v>
      </c>
      <c r="N384" s="87" t="str">
        <f>$D$10</f>
        <v>Tuscany</v>
      </c>
      <c r="O384" s="87" t="str">
        <f>$D$11</f>
        <v>Russia</v>
      </c>
      <c r="P384" s="87" t="str">
        <f>$D$12</f>
        <v>Eifel</v>
      </c>
      <c r="Q384" s="87" t="str">
        <f>$D$13</f>
        <v>Portugal</v>
      </c>
      <c r="R384" s="87" t="str">
        <f>$D$14</f>
        <v>Romagna</v>
      </c>
      <c r="S384" s="87" t="str">
        <f>$D$15</f>
        <v>Turkey</v>
      </c>
      <c r="T384" s="87" t="str">
        <f>$D$16</f>
        <v>Bahrain</v>
      </c>
      <c r="U384" s="87" t="str">
        <f>$D$17</f>
        <v>Sakhir</v>
      </c>
      <c r="V384" s="88" t="str">
        <f>$D$18</f>
        <v>Abu Dhabi</v>
      </c>
      <c r="W384" s="181" t="s">
        <v>81</v>
      </c>
      <c r="X384" s="182"/>
      <c r="Y384" s="182"/>
      <c r="Z384" s="183"/>
      <c r="AA384" s="1" t="s">
        <v>65</v>
      </c>
      <c r="AB384" s="1" t="s">
        <v>66</v>
      </c>
      <c r="AC384" s="181" t="s">
        <v>83</v>
      </c>
      <c r="AD384" s="182"/>
      <c r="AE384" s="182"/>
      <c r="AF384" s="184"/>
      <c r="AG384" s="1" t="s">
        <v>65</v>
      </c>
      <c r="AH384" s="1" t="s">
        <v>66</v>
      </c>
      <c r="AJ384" s="172" t="s">
        <v>53</v>
      </c>
      <c r="AK384" s="86" t="s">
        <v>54</v>
      </c>
      <c r="AL384" s="86" t="str">
        <f>$D$2</f>
        <v>Austria</v>
      </c>
      <c r="AM384" s="87" t="str">
        <f>$D$3</f>
        <v>Styria</v>
      </c>
      <c r="AN384" s="87" t="str">
        <f>$D$4</f>
        <v>Hungary</v>
      </c>
      <c r="AO384" s="87" t="str">
        <f>$D$5</f>
        <v>Great Britain</v>
      </c>
      <c r="AP384" s="87" t="str">
        <f>$D$6</f>
        <v>70th Anniversary</v>
      </c>
      <c r="AQ384" s="87" t="str">
        <f>$D$7</f>
        <v>Spain</v>
      </c>
      <c r="AR384" s="87" t="str">
        <f>$D$8</f>
        <v>Belgium</v>
      </c>
      <c r="AS384" s="87" t="str">
        <f>$D$9</f>
        <v>Monza</v>
      </c>
      <c r="AT384" s="87" t="str">
        <f>$D$10</f>
        <v>Tuscany</v>
      </c>
      <c r="AU384" s="87" t="str">
        <f>$D$11</f>
        <v>Russia</v>
      </c>
      <c r="AV384" s="87" t="str">
        <f>$D$12</f>
        <v>Eifel</v>
      </c>
      <c r="AW384" s="87" t="str">
        <f>$D$13</f>
        <v>Portugal</v>
      </c>
      <c r="AX384" s="87" t="str">
        <f>$D$14</f>
        <v>Romagna</v>
      </c>
      <c r="AY384" s="87" t="str">
        <f>$D$15</f>
        <v>Turkey</v>
      </c>
      <c r="AZ384" s="87" t="str">
        <f>$D$16</f>
        <v>Bahrain</v>
      </c>
      <c r="BA384" s="87" t="str">
        <f>$D$17</f>
        <v>Sakhir</v>
      </c>
      <c r="BB384" s="88" t="str">
        <f>$D$18</f>
        <v>Abu Dhabi</v>
      </c>
      <c r="BC384" s="181" t="s">
        <v>81</v>
      </c>
      <c r="BD384" s="182"/>
      <c r="BE384" s="182"/>
      <c r="BF384" s="183"/>
      <c r="BG384" s="1" t="s">
        <v>65</v>
      </c>
      <c r="BH384" s="1" t="s">
        <v>66</v>
      </c>
      <c r="BI384" s="181" t="s">
        <v>83</v>
      </c>
      <c r="BJ384" s="182"/>
      <c r="BK384" s="182"/>
      <c r="BL384" s="184"/>
      <c r="BM384" s="1" t="s">
        <v>65</v>
      </c>
      <c r="BN384" s="1" t="s">
        <v>66</v>
      </c>
      <c r="BP384" s="172" t="s">
        <v>53</v>
      </c>
      <c r="BQ384" s="86" t="s">
        <v>54</v>
      </c>
      <c r="BR384" s="86" t="str">
        <f>$D$2</f>
        <v>Austria</v>
      </c>
      <c r="BS384" s="87" t="str">
        <f>$D$3</f>
        <v>Styria</v>
      </c>
      <c r="BT384" s="87" t="str">
        <f>$D$4</f>
        <v>Hungary</v>
      </c>
      <c r="BU384" s="87" t="str">
        <f>$D$5</f>
        <v>Great Britain</v>
      </c>
      <c r="BV384" s="87" t="str">
        <f>$D$6</f>
        <v>70th Anniversary</v>
      </c>
      <c r="BW384" s="87" t="str">
        <f>$D$7</f>
        <v>Spain</v>
      </c>
      <c r="BX384" s="87" t="str">
        <f>$D$8</f>
        <v>Belgium</v>
      </c>
      <c r="BY384" s="87" t="str">
        <f>$D$9</f>
        <v>Monza</v>
      </c>
      <c r="BZ384" s="87" t="str">
        <f>$D$10</f>
        <v>Tuscany</v>
      </c>
      <c r="CA384" s="87" t="str">
        <f>$D$11</f>
        <v>Russia</v>
      </c>
      <c r="CB384" s="87" t="str">
        <f>$D$12</f>
        <v>Eifel</v>
      </c>
      <c r="CC384" s="87" t="str">
        <f>$D$13</f>
        <v>Portugal</v>
      </c>
      <c r="CD384" s="87" t="str">
        <f>$D$14</f>
        <v>Romagna</v>
      </c>
      <c r="CE384" s="87" t="str">
        <f>$D$15</f>
        <v>Turkey</v>
      </c>
      <c r="CF384" s="87" t="str">
        <f>$D$16</f>
        <v>Bahrain</v>
      </c>
      <c r="CG384" s="87" t="str">
        <f>$D$17</f>
        <v>Sakhir</v>
      </c>
      <c r="CH384" s="88" t="str">
        <f>$D$18</f>
        <v>Abu Dhabi</v>
      </c>
      <c r="CI384" s="181" t="s">
        <v>81</v>
      </c>
      <c r="CJ384" s="182"/>
      <c r="CK384" s="182"/>
      <c r="CL384" s="183"/>
      <c r="CM384" s="1" t="s">
        <v>65</v>
      </c>
      <c r="CN384" s="1" t="s">
        <v>66</v>
      </c>
      <c r="CO384" s="181" t="s">
        <v>83</v>
      </c>
      <c r="CP384" s="182"/>
      <c r="CQ384" s="182"/>
      <c r="CR384" s="184"/>
      <c r="CS384" s="1" t="s">
        <v>65</v>
      </c>
      <c r="CT384" s="1" t="s">
        <v>66</v>
      </c>
      <c r="CV384" s="181" t="s">
        <v>81</v>
      </c>
      <c r="CW384" s="182"/>
      <c r="CX384" s="182"/>
      <c r="CY384" s="183"/>
      <c r="CZ384" s="1" t="s">
        <v>65</v>
      </c>
      <c r="DA384" s="1" t="s">
        <v>66</v>
      </c>
      <c r="DB384" s="181" t="s">
        <v>83</v>
      </c>
      <c r="DC384" s="182"/>
      <c r="DD384" s="182"/>
      <c r="DE384" s="184"/>
      <c r="DF384" s="1" t="s">
        <v>65</v>
      </c>
      <c r="DG384" s="1" t="s">
        <v>66</v>
      </c>
    </row>
    <row r="385" spans="4:111" ht="16.149999999999999" thickBot="1" x14ac:dyDescent="0.55000000000000004">
      <c r="D385" s="173" t="s">
        <v>122</v>
      </c>
      <c r="E385" s="80" t="s">
        <v>56</v>
      </c>
      <c r="F385" s="66" t="s">
        <v>20</v>
      </c>
      <c r="G385" s="67" t="s">
        <v>20</v>
      </c>
      <c r="H385" s="67" t="s">
        <v>20</v>
      </c>
      <c r="I385" s="67" t="s">
        <v>20</v>
      </c>
      <c r="J385" s="67" t="s">
        <v>20</v>
      </c>
      <c r="K385" s="67" t="s">
        <v>20</v>
      </c>
      <c r="L385" s="67" t="s">
        <v>20</v>
      </c>
      <c r="M385" s="67" t="s">
        <v>20</v>
      </c>
      <c r="N385" s="67" t="s">
        <v>20</v>
      </c>
      <c r="O385" s="67" t="s">
        <v>20</v>
      </c>
      <c r="P385" s="67" t="s">
        <v>20</v>
      </c>
      <c r="Q385" s="67" t="s">
        <v>20</v>
      </c>
      <c r="R385" s="67" t="s">
        <v>20</v>
      </c>
      <c r="S385" s="67" t="s">
        <v>20</v>
      </c>
      <c r="T385" s="67" t="s">
        <v>20</v>
      </c>
      <c r="U385" s="67" t="s">
        <v>20</v>
      </c>
      <c r="V385" s="68" t="s">
        <v>20</v>
      </c>
      <c r="W385" s="25" t="str">
        <f>$A$2</f>
        <v>Mercedes</v>
      </c>
      <c r="X385" s="66">
        <f>COUNTIF(F385:V402, W385)</f>
        <v>0</v>
      </c>
      <c r="Y385" s="98" t="str">
        <f>$B$2</f>
        <v>Hamilton</v>
      </c>
      <c r="Z385" s="66">
        <f>COUNTIF(F385:V402, Y385)</f>
        <v>17</v>
      </c>
      <c r="AA385" s="66">
        <f>COUNTIF(F403:V404,Y385)</f>
        <v>0</v>
      </c>
      <c r="AB385" s="99">
        <f>COUNTIF(F405:V406,Y385)</f>
        <v>2</v>
      </c>
      <c r="AC385" s="25" t="str">
        <f>$A$2</f>
        <v>Mercedes</v>
      </c>
      <c r="AD385" s="66">
        <f>SUM((X385/X407)*100)</f>
        <v>0</v>
      </c>
      <c r="AE385" s="98" t="str">
        <f>$B$2</f>
        <v>Hamilton</v>
      </c>
      <c r="AF385" s="99">
        <f>SUM((Z385/Z407)*100)</f>
        <v>20</v>
      </c>
      <c r="AG385" s="99">
        <f>SUM((AA385/AA407)*100)</f>
        <v>0</v>
      </c>
      <c r="AH385" s="99">
        <f>SUM((AB385/AB407)*100)</f>
        <v>100</v>
      </c>
      <c r="AJ385" s="173" t="s">
        <v>122</v>
      </c>
      <c r="AK385" s="80" t="s">
        <v>56</v>
      </c>
      <c r="AL385" s="66" t="s">
        <v>18</v>
      </c>
      <c r="AM385" s="67" t="s">
        <v>18</v>
      </c>
      <c r="AN385" s="67" t="s">
        <v>18</v>
      </c>
      <c r="AO385" s="67" t="s">
        <v>18</v>
      </c>
      <c r="AP385" s="67" t="s">
        <v>18</v>
      </c>
      <c r="AQ385" s="67" t="s">
        <v>18</v>
      </c>
      <c r="AR385" s="67" t="s">
        <v>18</v>
      </c>
      <c r="AS385" s="67" t="s">
        <v>18</v>
      </c>
      <c r="AT385" s="67" t="s">
        <v>18</v>
      </c>
      <c r="AU385" s="67" t="s">
        <v>18</v>
      </c>
      <c r="AV385" s="67" t="s">
        <v>18</v>
      </c>
      <c r="AW385" s="67" t="s">
        <v>18</v>
      </c>
      <c r="AX385" s="67" t="s">
        <v>18</v>
      </c>
      <c r="AY385" s="67" t="s">
        <v>18</v>
      </c>
      <c r="AZ385" s="67" t="s">
        <v>18</v>
      </c>
      <c r="BA385" s="67" t="s">
        <v>18</v>
      </c>
      <c r="BB385" s="68" t="s">
        <v>18</v>
      </c>
      <c r="BC385" s="25" t="str">
        <f>$A$2</f>
        <v>Mercedes</v>
      </c>
      <c r="BD385" s="66">
        <f>COUNTIF(AL385:BB402, BC385)</f>
        <v>17</v>
      </c>
      <c r="BE385" s="98" t="str">
        <f>$B$2</f>
        <v>Hamilton</v>
      </c>
      <c r="BF385" s="66">
        <f>COUNTIF(AL385:BB402, BE385)</f>
        <v>0</v>
      </c>
      <c r="BG385" s="66">
        <f>COUNTIF(AL403:BB404,BE385)</f>
        <v>0</v>
      </c>
      <c r="BH385" s="99">
        <f>COUNTIF(AL405:BB406,BE385)</f>
        <v>0</v>
      </c>
      <c r="BI385" s="25" t="str">
        <f>$A$2</f>
        <v>Mercedes</v>
      </c>
      <c r="BJ385" s="66">
        <f>SUM((BD385/BD407)*100)</f>
        <v>100</v>
      </c>
      <c r="BK385" s="98" t="str">
        <f>$B$2</f>
        <v>Hamilton</v>
      </c>
      <c r="BL385" s="99">
        <f>SUM((BF385/BF407)*100)</f>
        <v>0</v>
      </c>
      <c r="BM385" s="99">
        <f>SUM((BG385/BG407)*100)</f>
        <v>0</v>
      </c>
      <c r="BN385" s="99" t="e">
        <f>SUM((BH385/BH407)*100)</f>
        <v>#DIV/0!</v>
      </c>
      <c r="BP385" s="173" t="s">
        <v>122</v>
      </c>
      <c r="BQ385" s="80" t="s">
        <v>56</v>
      </c>
      <c r="BR385" s="66" t="s">
        <v>23</v>
      </c>
      <c r="BS385" s="67" t="s">
        <v>23</v>
      </c>
      <c r="BT385" s="67" t="s">
        <v>23</v>
      </c>
      <c r="BU385" s="67" t="s">
        <v>23</v>
      </c>
      <c r="BV385" s="67" t="s">
        <v>23</v>
      </c>
      <c r="BW385" s="67" t="s">
        <v>23</v>
      </c>
      <c r="BX385" s="67" t="s">
        <v>20</v>
      </c>
      <c r="BY385" s="67" t="s">
        <v>20</v>
      </c>
      <c r="BZ385" s="67" t="s">
        <v>20</v>
      </c>
      <c r="CA385" s="67" t="s">
        <v>20</v>
      </c>
      <c r="CB385" s="67" t="s">
        <v>20</v>
      </c>
      <c r="CC385" s="67" t="s">
        <v>20</v>
      </c>
      <c r="CD385" s="67" t="s">
        <v>20</v>
      </c>
      <c r="CE385" s="67" t="s">
        <v>20</v>
      </c>
      <c r="CF385" s="67" t="s">
        <v>20</v>
      </c>
      <c r="CG385" s="67" t="s">
        <v>20</v>
      </c>
      <c r="CH385" s="68" t="s">
        <v>20</v>
      </c>
      <c r="CI385" s="25" t="str">
        <f>$A$2</f>
        <v>Mercedes</v>
      </c>
      <c r="CJ385" s="66">
        <f>COUNTIF(BR385:CH402, CI385)</f>
        <v>0</v>
      </c>
      <c r="CK385" s="98" t="str">
        <f>$B$2</f>
        <v>Hamilton</v>
      </c>
      <c r="CL385" s="66">
        <f>COUNTIF(BR385:CH402, CK385)</f>
        <v>17</v>
      </c>
      <c r="CM385" s="66">
        <f>COUNTIF(BR403:CH404,CK385)</f>
        <v>0</v>
      </c>
      <c r="CN385" s="99">
        <f>COUNTIF(BR405:CH406,CK385)</f>
        <v>0</v>
      </c>
      <c r="CO385" s="25" t="str">
        <f>$A$2</f>
        <v>Mercedes</v>
      </c>
      <c r="CP385" s="66">
        <f>SUM((CJ385/CJ407)*100)</f>
        <v>0</v>
      </c>
      <c r="CQ385" s="98" t="str">
        <f>$B$2</f>
        <v>Hamilton</v>
      </c>
      <c r="CR385" s="99">
        <f>SUM((CL385/CL407)*100)</f>
        <v>20</v>
      </c>
      <c r="CS385" s="99">
        <f>SUM((CM385/CM407)*100)</f>
        <v>0</v>
      </c>
      <c r="CT385" s="99">
        <f>SUM((CN385/CN407)*100)</f>
        <v>0</v>
      </c>
      <c r="CV385" s="25" t="str">
        <f>$A$2</f>
        <v>Mercedes</v>
      </c>
      <c r="CW385" s="99">
        <f>SUM(X385,BD385,CJ385)</f>
        <v>17</v>
      </c>
      <c r="CX385" s="98" t="str">
        <f>$B$2</f>
        <v>Hamilton</v>
      </c>
      <c r="CY385" s="99">
        <f t="shared" ref="CY385:CY404" si="2070">SUM(Z385,BF385,CL385)</f>
        <v>34</v>
      </c>
      <c r="CZ385" s="99">
        <f t="shared" ref="CZ385:CZ404" si="2071">SUM(AA385,BG385,CM385)</f>
        <v>0</v>
      </c>
      <c r="DA385" s="99">
        <f t="shared" ref="DA385:DA404" si="2072">SUM(AB385,BH385,CN385)</f>
        <v>2</v>
      </c>
      <c r="DB385" s="25" t="str">
        <f>$A$2</f>
        <v>Mercedes</v>
      </c>
      <c r="DC385" s="66">
        <f>SUM((CW385/CW407)*100)</f>
        <v>33.333333333333329</v>
      </c>
      <c r="DD385" s="98" t="str">
        <f>$B$2</f>
        <v>Hamilton</v>
      </c>
      <c r="DE385" s="99">
        <f>SUM((CY385/CY407)*100)</f>
        <v>13.333333333333334</v>
      </c>
      <c r="DF385" s="99">
        <f>SUM((CZ385/CZ407)*100)</f>
        <v>0</v>
      </c>
      <c r="DG385" s="99">
        <f>SUM((DA385/DA407)*100)</f>
        <v>66.666666666666657</v>
      </c>
    </row>
    <row r="386" spans="4:111" ht="16.149999999999999" thickBot="1" x14ac:dyDescent="0.55000000000000004">
      <c r="D386" s="172" t="s">
        <v>57</v>
      </c>
      <c r="E386" s="75" t="s">
        <v>58</v>
      </c>
      <c r="F386" s="70">
        <f>SUM(VLOOKUP($D$2,$D$2:$BL$18,MATCH(F385,$D$1:$BL$1,0),FALSE))</f>
        <v>36</v>
      </c>
      <c r="G386" s="76">
        <f>SUM(VLOOKUP($D$3,$D$2:$BL$18,MATCH(G385,$D$1:$BL$1,0),FALSE))</f>
        <v>30</v>
      </c>
      <c r="H386" s="76">
        <f>SUM(VLOOKUP($D$4,$D$2:$BL$18,MATCH(H385,$D$1:$BL$1,0),FALSE))</f>
        <v>-1</v>
      </c>
      <c r="I386" s="76">
        <f>SUM(VLOOKUP($D$5,$D$2:$BL$18,MATCH(I385,$D$1:$BL$1,0),FALSE))</f>
        <v>25</v>
      </c>
      <c r="J386" s="76">
        <f>SUM(VLOOKUP($D$6,$D$2:$BL$18,MATCH(J385,$D$1:$BL$1,0),FALSE))</f>
        <v>19</v>
      </c>
      <c r="K386" s="76">
        <f>SUM(VLOOKUP($D$7,$D$2:$BL$18,MATCH(K385,$D$1:$BL$1,0),FALSE))</f>
        <v>4</v>
      </c>
      <c r="L386" s="76">
        <f>SUM(VLOOKUP($D$8,$D$2:$BL$18,MATCH(L385,$D$1:$BL$1,0),FALSE))</f>
        <v>20</v>
      </c>
      <c r="M386" s="76">
        <f>SUM(VLOOKUP($D$9,$D$2:$BL$18,MATCH(M385,$D$1:$BL$1,0),FALSE))</f>
        <v>35</v>
      </c>
      <c r="N386" s="76">
        <f>SUM(VLOOKUP($D$10,$D$2:$BL$18,MATCH(N385,$D$1:$BL$1,0),FALSE))</f>
        <v>24</v>
      </c>
      <c r="O386" s="76">
        <f>SUM(VLOOKUP($D$11,$D$2:$BL$18,MATCH(O385,$D$1:$BL$1,0),FALSE))</f>
        <v>0</v>
      </c>
      <c r="P386" s="76">
        <f>SUM(VLOOKUP($D$12,$D$2:$BL$18,MATCH(P385,$D$1:$BL$1,0),FALSE))</f>
        <v>-7</v>
      </c>
      <c r="Q386" s="76">
        <f>SUM(VLOOKUP($D$13,$D$2:$BL$18,MATCH(Q385,$D$1:$BL$1,0),FALSE))</f>
        <v>-3</v>
      </c>
      <c r="R386" s="76">
        <f>SUM(VLOOKUP($D$14,$D$2:$BL$18,MATCH(R385,$D$1:$BL$1,0),FALSE))</f>
        <v>14</v>
      </c>
      <c r="S386" s="76">
        <f>SUM(VLOOKUP($D$15,$D$2:$BL$18,MATCH(S385,$D$1:$BL$1,0),FALSE))</f>
        <v>24</v>
      </c>
      <c r="T386" s="76">
        <f>SUM(VLOOKUP($D$16,$D$2:$BL$18,MATCH(T385,$D$1:$BL$1,0),FALSE))</f>
        <v>33</v>
      </c>
      <c r="U386" s="76">
        <f>SUM(VLOOKUP($D$17,$D$2:$BL$18,MATCH(U385,$D$1:$BL$1,0),FALSE))</f>
        <v>14</v>
      </c>
      <c r="V386" s="29">
        <f>SUM(VLOOKUP($D$18,$D$2:$BL$18,MATCH(V385,$D$1:$BL$1,0),FALSE))</f>
        <v>34</v>
      </c>
      <c r="W386" s="30"/>
      <c r="X386" s="72"/>
      <c r="Y386" s="100" t="str">
        <f>$B$3</f>
        <v>Bottas</v>
      </c>
      <c r="Z386" s="72">
        <f>COUNTIF(F385:V402, Y386)</f>
        <v>0</v>
      </c>
      <c r="AA386" s="72">
        <f>COUNTIF(F403:V404,Y386)</f>
        <v>0</v>
      </c>
      <c r="AB386" s="30">
        <f>COUNTIF(F405:V406,Y386)</f>
        <v>0</v>
      </c>
      <c r="AC386" s="30"/>
      <c r="AD386" s="72"/>
      <c r="AE386" s="100" t="str">
        <f>$B$3</f>
        <v>Bottas</v>
      </c>
      <c r="AF386" s="30">
        <f>SUM((Z386/Z407)*100)</f>
        <v>0</v>
      </c>
      <c r="AG386" s="30">
        <f>SUM((AA386/AA407)*100)</f>
        <v>0</v>
      </c>
      <c r="AH386" s="30">
        <f>SUM((AB386/AB407)*100)</f>
        <v>0</v>
      </c>
      <c r="AJ386" s="172" t="s">
        <v>57</v>
      </c>
      <c r="AK386" s="75" t="s">
        <v>58</v>
      </c>
      <c r="AL386" s="70">
        <f>SUM(VLOOKUP($D$2,$D$2:$BL$18,MATCH(AL385,$D$1:$BL$1,0),FALSE))</f>
        <v>23</v>
      </c>
      <c r="AM386" s="76">
        <f>SUM(VLOOKUP($D$3,$D$2:$BL$18,MATCH(AM385,$D$1:$BL$1,0),FALSE))</f>
        <v>11</v>
      </c>
      <c r="AN386" s="76">
        <f>SUM(VLOOKUP($D$4,$D$2:$BL$18,MATCH(AN385,$D$1:$BL$1,0),FALSE))</f>
        <v>11</v>
      </c>
      <c r="AO386" s="76">
        <f>SUM(VLOOKUP($D$5,$D$2:$BL$18,MATCH(AO385,$D$1:$BL$1,0),FALSE))</f>
        <v>-2</v>
      </c>
      <c r="AP386" s="76">
        <f>SUM(VLOOKUP($D$6,$D$2:$BL$18,MATCH(AP385,$D$1:$BL$1,0),FALSE))</f>
        <v>2</v>
      </c>
      <c r="AQ386" s="76">
        <f>SUM(VLOOKUP($D$7,$D$2:$BL$18,MATCH(AQ385,$D$1:$BL$1,0),FALSE))</f>
        <v>23</v>
      </c>
      <c r="AR386" s="76">
        <f>SUM(VLOOKUP($D$8,$D$2:$BL$18,MATCH(AR385,$D$1:$BL$1,0),FALSE))</f>
        <v>-6</v>
      </c>
      <c r="AS386" s="76">
        <f>SUM(VLOOKUP($D$9,$D$2:$BL$18,MATCH(AS385,$D$1:$BL$1,0),FALSE))</f>
        <v>37</v>
      </c>
      <c r="AT386" s="76">
        <f>SUM(VLOOKUP($D$10,$D$2:$BL$18,MATCH(AT385,$D$1:$BL$1,0),FALSE))</f>
        <v>-8</v>
      </c>
      <c r="AU386" s="76">
        <f>SUM(VLOOKUP($D$11,$D$2:$BL$18,MATCH(AU385,$D$1:$BL$1,0),FALSE))</f>
        <v>0</v>
      </c>
      <c r="AV386" s="76">
        <f>SUM(VLOOKUP($D$12,$D$2:$BL$18,MATCH(AV385,$D$1:$BL$1,0),FALSE))</f>
        <v>28</v>
      </c>
      <c r="AW386" s="76">
        <f>SUM(VLOOKUP($D$13,$D$2:$BL$18,MATCH(AW385,$D$1:$BL$1,0),FALSE))</f>
        <v>23</v>
      </c>
      <c r="AX386" s="76">
        <f>SUM(VLOOKUP($D$14,$D$2:$BL$18,MATCH(AX385,$D$1:$BL$1,0),FALSE))</f>
        <v>20</v>
      </c>
      <c r="AY386" s="76">
        <f>SUM(VLOOKUP($D$15,$D$2:$BL$18,MATCH(AY385,$D$1:$BL$1,0),FALSE))</f>
        <v>26</v>
      </c>
      <c r="AZ386" s="76">
        <f>SUM(VLOOKUP($D$16,$D$2:$BL$18,MATCH(AZ385,$D$1:$BL$1,0),FALSE))</f>
        <v>33</v>
      </c>
      <c r="BA386" s="76">
        <f>SUM(VLOOKUP($D$17,$D$2:$BL$18,MATCH(BA385,$D$1:$BL$1,0),FALSE))</f>
        <v>32</v>
      </c>
      <c r="BB386" s="29">
        <f>SUM(VLOOKUP($D$18,$D$2:$BL$18,MATCH(BB385,$D$1:$BL$1,0),FALSE))</f>
        <v>17</v>
      </c>
      <c r="BC386" s="30"/>
      <c r="BD386" s="72"/>
      <c r="BE386" s="100" t="str">
        <f>$B$3</f>
        <v>Bottas</v>
      </c>
      <c r="BF386" s="72">
        <f>COUNTIF(AL385:BB402, BE386)</f>
        <v>0</v>
      </c>
      <c r="BG386" s="72">
        <f>COUNTIF(AL403:BB404,BE386)</f>
        <v>0</v>
      </c>
      <c r="BH386" s="30">
        <f>COUNTIF(AL405:BB406,BE386)</f>
        <v>0</v>
      </c>
      <c r="BI386" s="30"/>
      <c r="BJ386" s="72"/>
      <c r="BK386" s="100" t="str">
        <f>$B$3</f>
        <v>Bottas</v>
      </c>
      <c r="BL386" s="30">
        <f>SUM((BF386/BF407)*100)</f>
        <v>0</v>
      </c>
      <c r="BM386" s="30">
        <f>SUM((BG386/BG407)*100)</f>
        <v>0</v>
      </c>
      <c r="BN386" s="30" t="e">
        <f>SUM((BH386/BH407)*100)</f>
        <v>#DIV/0!</v>
      </c>
      <c r="BP386" s="172" t="s">
        <v>57</v>
      </c>
      <c r="BQ386" s="75" t="s">
        <v>58</v>
      </c>
      <c r="BR386" s="70">
        <f>SUM(VLOOKUP($D$2,$D$2:$BL$18,MATCH(BR385,$D$1:$BL$1,0),FALSE))</f>
        <v>-9</v>
      </c>
      <c r="BS386" s="76">
        <f>SUM(VLOOKUP($D$3,$D$2:$BL$18,MATCH(BS385,$D$1:$BL$1,0),FALSE))</f>
        <v>13</v>
      </c>
      <c r="BT386" s="76">
        <f>SUM(VLOOKUP($D$4,$D$2:$BL$18,MATCH(BT385,$D$1:$BL$1,0),FALSE))</f>
        <v>18</v>
      </c>
      <c r="BU386" s="76">
        <f>SUM(VLOOKUP($D$5,$D$2:$BL$18,MATCH(BU385,$D$1:$BL$1,0),FALSE))</f>
        <v>32</v>
      </c>
      <c r="BV386" s="76">
        <f>SUM(VLOOKUP($D$6,$D$2:$BL$18,MATCH(BV385,$D$1:$BL$1,0),FALSE))</f>
        <v>2</v>
      </c>
      <c r="BW386" s="76">
        <f>SUM(VLOOKUP($D$7,$D$2:$BL$18,MATCH(BW385,$D$1:$BL$1,0),FALSE))</f>
        <v>12</v>
      </c>
      <c r="BX386" s="76">
        <f>SUM(VLOOKUP($D$8,$D$2:$BL$18,MATCH(BX385,$D$1:$BL$1,0),FALSE))</f>
        <v>20</v>
      </c>
      <c r="BY386" s="76">
        <f>SUM(VLOOKUP($D$9,$D$2:$BL$18,MATCH(BY385,$D$1:$BL$1,0),FALSE))</f>
        <v>35</v>
      </c>
      <c r="BZ386" s="76">
        <f>SUM(VLOOKUP($D$10,$D$2:$BL$18,MATCH(BZ385,$D$1:$BL$1,0),FALSE))</f>
        <v>24</v>
      </c>
      <c r="CA386" s="76">
        <f>SUM(VLOOKUP($D$11,$D$2:$BL$18,MATCH(CA385,$D$1:$BL$1,0),FALSE))</f>
        <v>0</v>
      </c>
      <c r="CB386" s="76">
        <f>SUM(VLOOKUP($D$12,$D$2:$BL$18,MATCH(CB385,$D$1:$BL$1,0),FALSE))</f>
        <v>-7</v>
      </c>
      <c r="CC386" s="76">
        <f>SUM(VLOOKUP($D$13,$D$2:$BL$18,MATCH(CC385,$D$1:$BL$1,0),FALSE))</f>
        <v>-3</v>
      </c>
      <c r="CD386" s="76">
        <f>SUM(VLOOKUP($D$14,$D$2:$BL$18,MATCH(CD385,$D$1:$BL$1,0),FALSE))</f>
        <v>14</v>
      </c>
      <c r="CE386" s="76">
        <f>SUM(VLOOKUP($D$15,$D$2:$BL$18,MATCH(CE385,$D$1:$BL$1,0),FALSE))</f>
        <v>24</v>
      </c>
      <c r="CF386" s="76">
        <f>SUM(VLOOKUP($D$16,$D$2:$BL$18,MATCH(CF385,$D$1:$BL$1,0),FALSE))</f>
        <v>33</v>
      </c>
      <c r="CG386" s="76">
        <f>SUM(VLOOKUP($D$17,$D$2:$BL$18,MATCH(CG385,$D$1:$BL$1,0),FALSE))</f>
        <v>14</v>
      </c>
      <c r="CH386" s="29">
        <f>SUM(VLOOKUP($D$18,$D$2:$BL$18,MATCH(CH385,$D$1:$BL$1,0),FALSE))</f>
        <v>34</v>
      </c>
      <c r="CI386" s="30"/>
      <c r="CJ386" s="72"/>
      <c r="CK386" s="100" t="str">
        <f>$B$3</f>
        <v>Bottas</v>
      </c>
      <c r="CL386" s="72">
        <f>COUNTIF(BR385:CH402, CK386)</f>
        <v>0</v>
      </c>
      <c r="CM386" s="72">
        <f>COUNTIF(BR403:CH404,CK386)</f>
        <v>0</v>
      </c>
      <c r="CN386" s="30">
        <f>COUNTIF(BR405:CH406,CK386)</f>
        <v>0</v>
      </c>
      <c r="CO386" s="30"/>
      <c r="CP386" s="72"/>
      <c r="CQ386" s="100" t="str">
        <f>$B$3</f>
        <v>Bottas</v>
      </c>
      <c r="CR386" s="30">
        <f>SUM((CL386/CL407)*100)</f>
        <v>0</v>
      </c>
      <c r="CS386" s="30">
        <f>SUM((CM386/CM407)*100)</f>
        <v>0</v>
      </c>
      <c r="CT386" s="30">
        <f>SUM((CN386/CN407)*100)</f>
        <v>0</v>
      </c>
      <c r="CV386" s="30"/>
      <c r="CW386" s="30"/>
      <c r="CX386" s="100" t="str">
        <f>$B$3</f>
        <v>Bottas</v>
      </c>
      <c r="CY386" s="30">
        <f t="shared" si="2070"/>
        <v>0</v>
      </c>
      <c r="CZ386" s="30">
        <f t="shared" si="2071"/>
        <v>0</v>
      </c>
      <c r="DA386" s="30">
        <f t="shared" si="2072"/>
        <v>0</v>
      </c>
      <c r="DB386" s="30"/>
      <c r="DC386" s="72"/>
      <c r="DD386" s="100" t="str">
        <f>$B$3</f>
        <v>Bottas</v>
      </c>
      <c r="DE386" s="30">
        <f>SUM((CY386/CY407)*100)</f>
        <v>0</v>
      </c>
      <c r="DF386" s="30">
        <f>SUM((CZ386/CZ407)*100)</f>
        <v>0</v>
      </c>
      <c r="DG386" s="30">
        <f>SUM((DA386/DA407)*100)</f>
        <v>0</v>
      </c>
    </row>
    <row r="387" spans="4:111" ht="16.149999999999999" thickBot="1" x14ac:dyDescent="0.55000000000000004">
      <c r="D387" s="174" t="s">
        <v>123</v>
      </c>
      <c r="E387" s="91" t="s">
        <v>1</v>
      </c>
      <c r="F387" s="72">
        <f>SUM(VLOOKUP($D$2,$BM$2:$CQ$18,MATCH(F385,$BM$1:$CQ$1,0),FALSE))</f>
        <v>11.5</v>
      </c>
      <c r="G387" s="73">
        <f>SUM(VLOOKUP($D$3,$BM$2:$CQ$18,MATCH(G385,$BM$1:$CQ$1,0),FALSE))</f>
        <v>12.4</v>
      </c>
      <c r="H387" s="73">
        <f>SUM(VLOOKUP($D$4,$BM$2:$CQ$18,MATCH(H385,$BM$1:$CQ$1,0),FALSE))</f>
        <v>12.8</v>
      </c>
      <c r="I387" s="73">
        <f>SUM(VLOOKUP($D$5,$BM$2:$CQ$18,MATCH(I385,$BM$1:$CQ$1,0),FALSE))</f>
        <v>12.9</v>
      </c>
      <c r="J387" s="73">
        <f>SUM(VLOOKUP($D$6,$BM$2:$CQ$18,MATCH(J385,$BM$1:$CQ$1,0),FALSE))</f>
        <v>13</v>
      </c>
      <c r="K387" s="73">
        <f>SUM(VLOOKUP($D$7,$BM$2:$CQ$18,MATCH(K385,$BM$1:$CQ$1,0),FALSE))</f>
        <v>13</v>
      </c>
      <c r="L387" s="73">
        <f>SUM(VLOOKUP($D$8,$BM$2:$CQ$18,MATCH(L385,$BM$1:$CQ$1,0),FALSE))</f>
        <v>13</v>
      </c>
      <c r="M387" s="73">
        <f>SUM(VLOOKUP($D$9,$BM$2:$CQ$18,MATCH(M385,$BM$1:$CQ$1,0),FALSE))</f>
        <v>13</v>
      </c>
      <c r="N387" s="73">
        <f>SUM(VLOOKUP($D$10,$BM$2:$CQ$18,MATCH(N385,$BM$1:$CQ$1,0),FALSE))</f>
        <v>13</v>
      </c>
      <c r="O387" s="73">
        <f>SUM(VLOOKUP($D$11,$BM$2:$CQ$18,MATCH(O385,$BM$1:$CQ$1,0),FALSE))</f>
        <v>13</v>
      </c>
      <c r="P387" s="73">
        <f>SUM(VLOOKUP($D$12,$BM$2:$CQ$18,MATCH(P385,$BM$1:$CQ$1,0),FALSE))</f>
        <v>13</v>
      </c>
      <c r="Q387" s="73">
        <f>SUM(VLOOKUP($D$13,$BM$2:$CQ$18,MATCH(Q385,$BM$1:$CQ$1,0),FALSE))</f>
        <v>13</v>
      </c>
      <c r="R387" s="73">
        <f>SUM(VLOOKUP($D$14,$BM$2:$CQ$18,MATCH(R385,$BM$1:$CQ$1,0),FALSE))</f>
        <v>12.9</v>
      </c>
      <c r="S387" s="73">
        <f>SUM(VLOOKUP($D$15,$BM$2:$CQ$18,MATCH(S385,$BM$1:$CQ$1,0),FALSE))</f>
        <v>12.8</v>
      </c>
      <c r="T387" s="73">
        <f>SUM(VLOOKUP($D$16,$BM$2:$CQ$18,MATCH(T385,$BM$1:$CQ$1,0),FALSE))</f>
        <v>12.8</v>
      </c>
      <c r="U387" s="73">
        <f>SUM(VLOOKUP($D$17,$BM$2:$CQ$18,MATCH(U385,$BM$1:$CQ$1,0),FALSE))</f>
        <v>12.8</v>
      </c>
      <c r="V387" s="63">
        <f>SUM(VLOOKUP($D$18,$BM$2:$CQ$18,MATCH(V385,$BM$1:$CQ$1,0),FALSE))</f>
        <v>12.8</v>
      </c>
      <c r="W387" s="34" t="str">
        <f>$A$4</f>
        <v>Ferrari</v>
      </c>
      <c r="X387" s="66">
        <f>COUNTIF(F385:V402, W387)</f>
        <v>0</v>
      </c>
      <c r="Y387" s="34" t="str">
        <f>$B$4</f>
        <v>Vettel</v>
      </c>
      <c r="Z387" s="99">
        <f>COUNTIF(F385:V402, Y387)</f>
        <v>0</v>
      </c>
      <c r="AA387" s="99">
        <f>COUNTIF(F403:V404,Y387)</f>
        <v>0</v>
      </c>
      <c r="AB387" s="99">
        <f>COUNTIF(F405:V406,Y387)</f>
        <v>0</v>
      </c>
      <c r="AC387" s="34" t="str">
        <f>$A$4</f>
        <v>Ferrari</v>
      </c>
      <c r="AD387" s="66">
        <f>SUM((X387/X407)*100)</f>
        <v>0</v>
      </c>
      <c r="AE387" s="34" t="str">
        <f>$B$4</f>
        <v>Vettel</v>
      </c>
      <c r="AF387" s="99">
        <f>SUM((Z387/Z407)*100)</f>
        <v>0</v>
      </c>
      <c r="AG387" s="99">
        <f>SUM((AA387/AA407)*100)</f>
        <v>0</v>
      </c>
      <c r="AH387" s="99">
        <f>SUM((AB387/AB407)*100)</f>
        <v>0</v>
      </c>
      <c r="AJ387" s="174" t="s">
        <v>124</v>
      </c>
      <c r="AK387" s="91" t="s">
        <v>1</v>
      </c>
      <c r="AL387" s="72">
        <f>SUM(VLOOKUP($D$2,$BM$2:$CQ$18,MATCH(AL385,$BM$1:$CQ$1,0),FALSE))</f>
        <v>15.5</v>
      </c>
      <c r="AM387" s="73">
        <f>SUM(VLOOKUP($D$3,$BM$2:$CQ$18,MATCH(AM385,$BM$1:$CQ$1,0),FALSE))</f>
        <v>0</v>
      </c>
      <c r="AN387" s="73">
        <f>SUM(VLOOKUP($D$4,$BM$2:$CQ$18,MATCH(AN385,$BM$1:$CQ$1,0),FALSE))</f>
        <v>0</v>
      </c>
      <c r="AO387" s="73">
        <f>SUM(VLOOKUP($D$5,$BM$2:$CQ$18,MATCH(AO385,$BM$1:$CQ$1,0),FALSE))</f>
        <v>0</v>
      </c>
      <c r="AP387" s="73">
        <f>SUM(VLOOKUP($D$6,$BM$2:$CQ$18,MATCH(AP385,$BM$1:$CQ$1,0),FALSE))</f>
        <v>15.4</v>
      </c>
      <c r="AQ387" s="73">
        <f>SUM(VLOOKUP($D$7,$BM$2:$CQ$18,MATCH(AQ385,$BM$1:$CQ$1,0),FALSE))</f>
        <v>0</v>
      </c>
      <c r="AR387" s="73">
        <f>SUM(VLOOKUP($D$8,$BM$2:$CQ$18,MATCH(AR385,$BM$1:$CQ$1,0),FALSE))</f>
        <v>15.3</v>
      </c>
      <c r="AS387" s="73">
        <f>SUM(VLOOKUP($D$9,$BM$2:$CQ$18,MATCH(AS385,$BM$1:$CQ$1,0),FALSE))</f>
        <v>15.3</v>
      </c>
      <c r="AT387" s="73">
        <f>SUM(VLOOKUP($D$10,$BM$2:$CQ$18,MATCH(AT385,$BM$1:$CQ$1,0),FALSE))</f>
        <v>15.3</v>
      </c>
      <c r="AU387" s="73">
        <f>SUM(VLOOKUP($D$11,$BM$2:$CQ$18,MATCH(AU385,$BM$1:$CQ$1,0),FALSE))</f>
        <v>15.3</v>
      </c>
      <c r="AV387" s="73">
        <f>SUM(VLOOKUP($D$12,$BM$2:$CQ$18,MATCH(AV385,$BM$1:$CQ$1,0),FALSE))</f>
        <v>15.3</v>
      </c>
      <c r="AW387" s="73">
        <f>SUM(VLOOKUP($D$13,$BM$2:$CQ$18,MATCH(AW385,$BM$1:$CQ$1,0),FALSE))</f>
        <v>15.2</v>
      </c>
      <c r="AX387" s="73">
        <f>SUM(VLOOKUP($D$14,$BM$2:$CQ$18,MATCH(AX385,$BM$1:$CQ$1,0),FALSE))</f>
        <v>15.2</v>
      </c>
      <c r="AY387" s="73">
        <f>SUM(VLOOKUP($D$15,$BM$2:$CQ$18,MATCH(AY385,$BM$1:$CQ$1,0),FALSE))</f>
        <v>15.1</v>
      </c>
      <c r="AZ387" s="73">
        <f>SUM(VLOOKUP($D$16,$BM$2:$CQ$18,MATCH(AZ385,$BM$1:$CQ$1,0),FALSE))</f>
        <v>15.1</v>
      </c>
      <c r="BA387" s="73">
        <f>SUM(VLOOKUP($D$17,$BM$2:$CQ$18,MATCH(BA385,$BM$1:$CQ$1,0),FALSE))</f>
        <v>15.1</v>
      </c>
      <c r="BB387" s="63">
        <f>SUM(VLOOKUP($D$18,$BM$2:$CQ$18,MATCH(BB385,$BM$1:$CQ$1,0),FALSE))</f>
        <v>15.2</v>
      </c>
      <c r="BC387" s="34" t="str">
        <f>$A$4</f>
        <v>Ferrari</v>
      </c>
      <c r="BD387" s="66">
        <f>COUNTIF(AL385:BB402, BC387)</f>
        <v>0</v>
      </c>
      <c r="BE387" s="34" t="str">
        <f>$B$4</f>
        <v>Vettel</v>
      </c>
      <c r="BF387" s="99">
        <f>COUNTIF(AL385:BB402, BE387)</f>
        <v>0</v>
      </c>
      <c r="BG387" s="99">
        <f>COUNTIF(AL403:BB404,BE387)</f>
        <v>0</v>
      </c>
      <c r="BH387" s="99">
        <f>COUNTIF(AL405:BB406,BE387)</f>
        <v>0</v>
      </c>
      <c r="BI387" s="34" t="str">
        <f>$A$4</f>
        <v>Ferrari</v>
      </c>
      <c r="BJ387" s="66">
        <f>SUM((BD387/BD407)*100)</f>
        <v>0</v>
      </c>
      <c r="BK387" s="34" t="str">
        <f>$B$4</f>
        <v>Vettel</v>
      </c>
      <c r="BL387" s="99">
        <f>SUM((BF387/BF407)*100)</f>
        <v>0</v>
      </c>
      <c r="BM387" s="99">
        <f>SUM((BG387/BG407)*100)</f>
        <v>0</v>
      </c>
      <c r="BN387" s="99" t="e">
        <f>SUM((BH387/BH407)*100)</f>
        <v>#DIV/0!</v>
      </c>
      <c r="BP387" s="174" t="s">
        <v>125</v>
      </c>
      <c r="BQ387" s="91" t="s">
        <v>1</v>
      </c>
      <c r="BR387" s="72">
        <f>SUM(VLOOKUP($D$2,$BM$2:$CQ$18,MATCH(BR385,$BM$1:$CQ$1,0),FALSE))</f>
        <v>14.1</v>
      </c>
      <c r="BS387" s="73">
        <f>SUM(VLOOKUP($D$3,$BM$2:$CQ$18,MATCH(BS385,$BM$1:$CQ$1,0),FALSE))</f>
        <v>13.9</v>
      </c>
      <c r="BT387" s="73">
        <f>SUM(VLOOKUP($D$4,$BM$2:$CQ$18,MATCH(BT385,$BM$1:$CQ$1,0),FALSE))</f>
        <v>13.7</v>
      </c>
      <c r="BU387" s="73">
        <f>SUM(VLOOKUP($D$5,$BM$2:$CQ$18,MATCH(BU385,$BM$1:$CQ$1,0),FALSE))</f>
        <v>13.7</v>
      </c>
      <c r="BV387" s="73">
        <f>SUM(VLOOKUP($D$6,$BM$2:$CQ$18,MATCH(BV385,$BM$1:$CQ$1,0),FALSE))</f>
        <v>13.7</v>
      </c>
      <c r="BW387" s="73">
        <f>SUM(VLOOKUP($D$7,$BM$2:$CQ$18,MATCH(BW385,$BM$1:$CQ$1,0),FALSE))</f>
        <v>13.8</v>
      </c>
      <c r="BX387" s="73">
        <f>SUM(VLOOKUP($D$8,$BM$2:$CQ$18,MATCH(BX385,$BM$1:$CQ$1,0),FALSE))</f>
        <v>13</v>
      </c>
      <c r="BY387" s="73">
        <f>SUM(VLOOKUP($D$9,$BM$2:$CQ$18,MATCH(BY385,$BM$1:$CQ$1,0),FALSE))</f>
        <v>13</v>
      </c>
      <c r="BZ387" s="73">
        <f>SUM(VLOOKUP($D$10,$BM$2:$CQ$18,MATCH(BZ385,$BM$1:$CQ$1,0),FALSE))</f>
        <v>13</v>
      </c>
      <c r="CA387" s="73">
        <f>SUM(VLOOKUP($D$11,$BM$2:$CQ$18,MATCH(CA385,$BM$1:$CQ$1,0),FALSE))</f>
        <v>13</v>
      </c>
      <c r="CB387" s="73">
        <f>SUM(VLOOKUP($D$12,$BM$2:$CQ$18,MATCH(CB385,$BM$1:$CQ$1,0),FALSE))</f>
        <v>13</v>
      </c>
      <c r="CC387" s="73">
        <f>SUM(VLOOKUP($D$13,$BM$2:$CQ$18,MATCH(CC385,$BM$1:$CQ$1,0),FALSE))</f>
        <v>13</v>
      </c>
      <c r="CD387" s="73">
        <f>SUM(VLOOKUP($D$14,$BM$2:$CQ$18,MATCH(CD385,$BM$1:$CQ$1,0),FALSE))</f>
        <v>12.9</v>
      </c>
      <c r="CE387" s="73">
        <f>SUM(VLOOKUP($D$15,$BM$2:$CQ$18,MATCH(CE385,$BM$1:$CQ$1,0),FALSE))</f>
        <v>12.8</v>
      </c>
      <c r="CF387" s="73">
        <f>SUM(VLOOKUP($D$16,$BM$2:$CQ$18,MATCH(CF385,$BM$1:$CQ$1,0),FALSE))</f>
        <v>12.8</v>
      </c>
      <c r="CG387" s="73">
        <f>SUM(VLOOKUP($D$17,$BM$2:$CQ$18,MATCH(CG385,$BM$1:$CQ$1,0),FALSE))</f>
        <v>12.8</v>
      </c>
      <c r="CH387" s="63">
        <f>SUM(VLOOKUP($D$18,$BM$2:$CQ$18,MATCH(CH385,$BM$1:$CQ$1,0),FALSE))</f>
        <v>12.8</v>
      </c>
      <c r="CI387" s="34" t="str">
        <f>$A$4</f>
        <v>Ferrari</v>
      </c>
      <c r="CJ387" s="66">
        <f>COUNTIF(BR385:CH402, CI387)</f>
        <v>0</v>
      </c>
      <c r="CK387" s="34" t="str">
        <f>$B$4</f>
        <v>Vettel</v>
      </c>
      <c r="CL387" s="99">
        <f>COUNTIF(BR385:CH402, CK387)</f>
        <v>0</v>
      </c>
      <c r="CM387" s="99">
        <f>COUNTIF(BR403:CH404,CK387)</f>
        <v>0</v>
      </c>
      <c r="CN387" s="99">
        <f>COUNTIF(BR405:CH406,CK387)</f>
        <v>0</v>
      </c>
      <c r="CO387" s="34" t="str">
        <f>$A$4</f>
        <v>Ferrari</v>
      </c>
      <c r="CP387" s="66">
        <f>SUM((CJ387/CJ407)*100)</f>
        <v>0</v>
      </c>
      <c r="CQ387" s="34" t="str">
        <f>$B$4</f>
        <v>Vettel</v>
      </c>
      <c r="CR387" s="99">
        <f>SUM((CL387/CL407)*100)</f>
        <v>0</v>
      </c>
      <c r="CS387" s="99">
        <f>SUM((CM387/CM407)*100)</f>
        <v>0</v>
      </c>
      <c r="CT387" s="99">
        <f>SUM((CN387/CN407)*100)</f>
        <v>0</v>
      </c>
      <c r="CV387" s="34" t="str">
        <f>$A$4</f>
        <v>Ferrari</v>
      </c>
      <c r="CW387" s="99">
        <f>SUM(X387,BD387,CJ387)</f>
        <v>0</v>
      </c>
      <c r="CX387" s="34" t="str">
        <f>$B$4</f>
        <v>Vettel</v>
      </c>
      <c r="CY387" s="99">
        <f t="shared" si="2070"/>
        <v>0</v>
      </c>
      <c r="CZ387" s="99">
        <f t="shared" si="2071"/>
        <v>0</v>
      </c>
      <c r="DA387" s="99">
        <f t="shared" si="2072"/>
        <v>0</v>
      </c>
      <c r="DB387" s="34" t="str">
        <f>$A$4</f>
        <v>Ferrari</v>
      </c>
      <c r="DC387" s="66">
        <f>SUM((CW387/CW407)*100)</f>
        <v>0</v>
      </c>
      <c r="DD387" s="34" t="str">
        <f>$B$4</f>
        <v>Vettel</v>
      </c>
      <c r="DE387" s="99">
        <f>SUM((CY387/CY407)*100)</f>
        <v>0</v>
      </c>
      <c r="DF387" s="99">
        <f>SUM((CZ387/CZ407)*100)</f>
        <v>0</v>
      </c>
      <c r="DG387" s="99">
        <f>SUM((DA387/DA407)*100)</f>
        <v>0</v>
      </c>
    </row>
    <row r="388" spans="4:111" ht="16.149999999999999" thickBot="1" x14ac:dyDescent="0.55000000000000004">
      <c r="D388" s="175"/>
      <c r="E388" s="74" t="s">
        <v>60</v>
      </c>
      <c r="F388" s="66" t="s">
        <v>23</v>
      </c>
      <c r="G388" s="67" t="s">
        <v>23</v>
      </c>
      <c r="H388" s="67" t="s">
        <v>23</v>
      </c>
      <c r="I388" s="67" t="s">
        <v>23</v>
      </c>
      <c r="J388" s="67" t="s">
        <v>23</v>
      </c>
      <c r="K388" s="67" t="s">
        <v>23</v>
      </c>
      <c r="L388" s="67" t="s">
        <v>23</v>
      </c>
      <c r="M388" s="67" t="s">
        <v>23</v>
      </c>
      <c r="N388" s="67" t="s">
        <v>23</v>
      </c>
      <c r="O388" s="67" t="s">
        <v>23</v>
      </c>
      <c r="P388" s="67" t="s">
        <v>23</v>
      </c>
      <c r="Q388" s="67" t="s">
        <v>23</v>
      </c>
      <c r="R388" s="67" t="s">
        <v>23</v>
      </c>
      <c r="S388" s="67" t="s">
        <v>23</v>
      </c>
      <c r="T388" s="67" t="s">
        <v>23</v>
      </c>
      <c r="U388" s="67" t="s">
        <v>23</v>
      </c>
      <c r="V388" s="68" t="s">
        <v>23</v>
      </c>
      <c r="W388" s="30"/>
      <c r="X388" s="72"/>
      <c r="Y388" s="35" t="str">
        <f>$B$5</f>
        <v>Leclerc</v>
      </c>
      <c r="Z388" s="30">
        <f>COUNTIF(F385:V402, Y388)</f>
        <v>0</v>
      </c>
      <c r="AA388" s="30">
        <f>COUNTIF(F403:V404,Y388)</f>
        <v>0</v>
      </c>
      <c r="AB388" s="30">
        <f>COUNTIF(F405:$V406,Y388)</f>
        <v>0</v>
      </c>
      <c r="AC388" s="30"/>
      <c r="AD388" s="72"/>
      <c r="AE388" s="35" t="str">
        <f>$B$5</f>
        <v>Leclerc</v>
      </c>
      <c r="AF388" s="30">
        <f>SUM((Z388/Z407)*100)</f>
        <v>0</v>
      </c>
      <c r="AG388" s="30">
        <f>SUM((AA388/AA407)*100)</f>
        <v>0</v>
      </c>
      <c r="AH388" s="30">
        <f>SUM((AB388/AB407)*100)</f>
        <v>0</v>
      </c>
      <c r="AJ388" s="175"/>
      <c r="AK388" s="74" t="s">
        <v>60</v>
      </c>
      <c r="AL388" s="66" t="s">
        <v>35</v>
      </c>
      <c r="AM388" s="67" t="s">
        <v>35</v>
      </c>
      <c r="AN388" s="67" t="s">
        <v>35</v>
      </c>
      <c r="AO388" s="67" t="s">
        <v>35</v>
      </c>
      <c r="AP388" s="67" t="s">
        <v>35</v>
      </c>
      <c r="AQ388" s="67" t="s">
        <v>35</v>
      </c>
      <c r="AR388" s="67" t="s">
        <v>35</v>
      </c>
      <c r="AS388" s="67" t="s">
        <v>35</v>
      </c>
      <c r="AT388" s="67" t="s">
        <v>35</v>
      </c>
      <c r="AU388" s="67" t="s">
        <v>35</v>
      </c>
      <c r="AV388" s="67" t="s">
        <v>35</v>
      </c>
      <c r="AW388" s="67" t="s">
        <v>35</v>
      </c>
      <c r="AX388" s="67" t="s">
        <v>35</v>
      </c>
      <c r="AY388" s="67" t="s">
        <v>35</v>
      </c>
      <c r="AZ388" s="67" t="s">
        <v>35</v>
      </c>
      <c r="BA388" s="67" t="s">
        <v>35</v>
      </c>
      <c r="BB388" s="68" t="s">
        <v>35</v>
      </c>
      <c r="BC388" s="30"/>
      <c r="BD388" s="72"/>
      <c r="BE388" s="35" t="str">
        <f>$B$5</f>
        <v>Leclerc</v>
      </c>
      <c r="BF388" s="30">
        <f>COUNTIF(AL385:BB402, BE388)</f>
        <v>0</v>
      </c>
      <c r="BG388" s="30">
        <f>COUNTIF(AL403:BB404,BE388)</f>
        <v>0</v>
      </c>
      <c r="BH388" s="30">
        <f>COUNTIF($V405:AL406,BE388)</f>
        <v>0</v>
      </c>
      <c r="BI388" s="30"/>
      <c r="BJ388" s="72"/>
      <c r="BK388" s="35" t="str">
        <f>$B$5</f>
        <v>Leclerc</v>
      </c>
      <c r="BL388" s="30">
        <f>SUM((BF388/BF407)*100)</f>
        <v>0</v>
      </c>
      <c r="BM388" s="30">
        <f>SUM((BG388/BG407)*100)</f>
        <v>0</v>
      </c>
      <c r="BN388" s="30" t="e">
        <f>SUM((BH388/BH407)*100)</f>
        <v>#DIV/0!</v>
      </c>
      <c r="BP388" s="175"/>
      <c r="BQ388" s="74" t="s">
        <v>60</v>
      </c>
      <c r="BR388" s="66" t="s">
        <v>3</v>
      </c>
      <c r="BS388" s="67" t="s">
        <v>3</v>
      </c>
      <c r="BT388" s="67" t="s">
        <v>3</v>
      </c>
      <c r="BU388" s="67" t="s">
        <v>3</v>
      </c>
      <c r="BV388" s="67" t="s">
        <v>3</v>
      </c>
      <c r="BW388" s="67" t="s">
        <v>3</v>
      </c>
      <c r="BX388" s="67" t="s">
        <v>3</v>
      </c>
      <c r="BY388" s="67" t="s">
        <v>3</v>
      </c>
      <c r="BZ388" s="67" t="s">
        <v>3</v>
      </c>
      <c r="CA388" s="67" t="s">
        <v>3</v>
      </c>
      <c r="CB388" s="67" t="s">
        <v>3</v>
      </c>
      <c r="CC388" s="67" t="s">
        <v>3</v>
      </c>
      <c r="CD388" s="67" t="s">
        <v>3</v>
      </c>
      <c r="CE388" s="67" t="s">
        <v>3</v>
      </c>
      <c r="CF388" s="67" t="s">
        <v>3</v>
      </c>
      <c r="CG388" s="67" t="s">
        <v>3</v>
      </c>
      <c r="CH388" s="68" t="s">
        <v>3</v>
      </c>
      <c r="CI388" s="30"/>
      <c r="CJ388" s="72"/>
      <c r="CK388" s="35" t="str">
        <f>$B$5</f>
        <v>Leclerc</v>
      </c>
      <c r="CL388" s="30">
        <f>COUNTIF(BR385:CH402, CK388)</f>
        <v>0</v>
      </c>
      <c r="CM388" s="30">
        <f>COUNTIF(BR403:CH404,CK388)</f>
        <v>0</v>
      </c>
      <c r="CN388" s="30">
        <f>COUNTIF($V405:BR406,CK388)</f>
        <v>0</v>
      </c>
      <c r="CO388" s="30"/>
      <c r="CP388" s="72"/>
      <c r="CQ388" s="35" t="str">
        <f>$B$5</f>
        <v>Leclerc</v>
      </c>
      <c r="CR388" s="30">
        <f>SUM((CL388/CL407)*100)</f>
        <v>0</v>
      </c>
      <c r="CS388" s="30">
        <f>SUM((CM388/CM407)*100)</f>
        <v>0</v>
      </c>
      <c r="CT388" s="30">
        <f>SUM((CN388/CN407)*100)</f>
        <v>0</v>
      </c>
      <c r="CV388" s="30"/>
      <c r="CW388" s="30"/>
      <c r="CX388" s="35" t="str">
        <f>$B$5</f>
        <v>Leclerc</v>
      </c>
      <c r="CY388" s="30">
        <f t="shared" si="2070"/>
        <v>0</v>
      </c>
      <c r="CZ388" s="30">
        <f t="shared" si="2071"/>
        <v>0</v>
      </c>
      <c r="DA388" s="30">
        <f t="shared" si="2072"/>
        <v>0</v>
      </c>
      <c r="DB388" s="30"/>
      <c r="DC388" s="72"/>
      <c r="DD388" s="35" t="str">
        <f>$B$5</f>
        <v>Leclerc</v>
      </c>
      <c r="DE388" s="30">
        <f>SUM((CY388/CY407)*100)</f>
        <v>0</v>
      </c>
      <c r="DF388" s="30">
        <f>SUM((CZ388/CZ407)*100)</f>
        <v>0</v>
      </c>
      <c r="DG388" s="30">
        <f>SUM((DA388/DA407)*100)</f>
        <v>0</v>
      </c>
    </row>
    <row r="389" spans="4:111" ht="15.75" x14ac:dyDescent="0.5">
      <c r="D389" s="175"/>
      <c r="E389" s="81" t="s">
        <v>58</v>
      </c>
      <c r="F389" s="70">
        <f>SUM(VLOOKUP($D$2,$D$2:$BL$18,MATCH(F388,$D$1:$BL$1,0),FALSE))</f>
        <v>-9</v>
      </c>
      <c r="G389" s="76">
        <f>SUM(VLOOKUP($D$3,$D$2:$BL$18,MATCH(G388,$D$1:$BL$1,0),FALSE))</f>
        <v>13</v>
      </c>
      <c r="H389" s="76">
        <f>SUM(VLOOKUP($D$4,$D$2:$BL$18,MATCH(H388,$D$1:$BL$1,0),FALSE))</f>
        <v>18</v>
      </c>
      <c r="I389" s="76">
        <f>SUM(VLOOKUP($D$5,$D$2:$BL$18,MATCH(I388,$D$1:$BL$1,0),FALSE))</f>
        <v>32</v>
      </c>
      <c r="J389" s="76">
        <f>SUM(VLOOKUP($D$6,$D$2:$BL$18,MATCH(J388,$D$1:$BL$1,0),FALSE))</f>
        <v>2</v>
      </c>
      <c r="K389" s="76">
        <f>SUM(VLOOKUP($D$7,$D$2:$BL$18,MATCH(K388,$D$1:$BL$1,0),FALSE))</f>
        <v>12</v>
      </c>
      <c r="L389" s="76">
        <f>SUM(VLOOKUP($D$8,$D$2:$BL$18,MATCH(L388,$D$1:$BL$1,0),FALSE))</f>
        <v>33</v>
      </c>
      <c r="M389" s="76">
        <f>SUM(VLOOKUP($D$9,$D$2:$BL$18,MATCH(M388,$D$1:$BL$1,0),FALSE))</f>
        <v>23</v>
      </c>
      <c r="N389" s="76">
        <f>SUM(VLOOKUP($D$10,$D$2:$BL$18,MATCH(N388,$D$1:$BL$1,0),FALSE))</f>
        <v>32</v>
      </c>
      <c r="O389" s="76">
        <f>SUM(VLOOKUP($D$11,$D$2:$BL$18,MATCH(O388,$D$1:$BL$1,0),FALSE))</f>
        <v>25</v>
      </c>
      <c r="P389" s="76">
        <f>SUM(VLOOKUP($D$12,$D$2:$BL$18,MATCH(P388,$D$1:$BL$1,0),FALSE))</f>
        <v>50</v>
      </c>
      <c r="Q389" s="76">
        <f>SUM(VLOOKUP($D$13,$D$2:$BL$18,MATCH(Q388,$D$1:$BL$1,0),FALSE))</f>
        <v>11</v>
      </c>
      <c r="R389" s="76">
        <f>SUM(VLOOKUP($D$14,$D$2:$BL$18,MATCH(R388,$D$1:$BL$1,0),FALSE))</f>
        <v>34</v>
      </c>
      <c r="S389" s="76">
        <f>SUM(VLOOKUP($D$15,$D$2:$BL$18,MATCH(S388,$D$1:$BL$1,0),FALSE))</f>
        <v>6</v>
      </c>
      <c r="T389" s="76">
        <f>SUM(VLOOKUP($D$16,$D$2:$BL$18,MATCH(T388,$D$1:$BL$1,0),FALSE))</f>
        <v>18</v>
      </c>
      <c r="U389" s="76">
        <f>SUM(VLOOKUP($D$17,$D$2:$BL$18,MATCH(U388,$D$1:$BL$1,0),FALSE))</f>
        <v>39</v>
      </c>
      <c r="V389" s="29">
        <f>SUM(VLOOKUP($D$18,$D$2:$BL$18,MATCH(V388,$D$1:$BL$1,0),FALSE))</f>
        <v>25</v>
      </c>
      <c r="W389" s="101" t="str">
        <f>$A$6</f>
        <v>Red Bull</v>
      </c>
      <c r="X389" s="66">
        <f>COUNTIF(F385:V402, W389)</f>
        <v>0</v>
      </c>
      <c r="Y389" s="101" t="str">
        <f>$B$6</f>
        <v>Verstappen</v>
      </c>
      <c r="Z389" s="99">
        <f>COUNTIF(F385:V402, Y389)</f>
        <v>0</v>
      </c>
      <c r="AA389" s="99">
        <f>COUNTIF(F403:V404,Y389)</f>
        <v>0</v>
      </c>
      <c r="AB389" s="99">
        <f>COUNTIF(F405:V406,Y389)</f>
        <v>0</v>
      </c>
      <c r="AC389" s="101" t="str">
        <f>$A$6</f>
        <v>Red Bull</v>
      </c>
      <c r="AD389" s="66">
        <f>SUM((X389/X407)*100)</f>
        <v>0</v>
      </c>
      <c r="AE389" s="101" t="str">
        <f>$B$6</f>
        <v>Verstappen</v>
      </c>
      <c r="AF389" s="99">
        <f>SUM((Z389/Z407)*100)</f>
        <v>0</v>
      </c>
      <c r="AG389" s="99">
        <f>SUM((AA389/AA407)*100)</f>
        <v>0</v>
      </c>
      <c r="AH389" s="99">
        <f>SUM((AB389/AB407)*100)</f>
        <v>0</v>
      </c>
      <c r="AJ389" s="175"/>
      <c r="AK389" s="81" t="s">
        <v>58</v>
      </c>
      <c r="AL389" s="70">
        <f>SUM(VLOOKUP($D$2,$D$2:$BL$18,MATCH(AL388,$D$1:$BL$1,0),FALSE))</f>
        <v>-10</v>
      </c>
      <c r="AM389" s="76">
        <f>SUM(VLOOKUP($D$3,$D$2:$BL$18,MATCH(AM388,$D$1:$BL$1,0),FALSE))</f>
        <v>21</v>
      </c>
      <c r="AN389" s="76">
        <f>SUM(VLOOKUP($D$4,$D$2:$BL$18,MATCH(AN388,$D$1:$BL$1,0),FALSE))</f>
        <v>27</v>
      </c>
      <c r="AO389" s="76">
        <f>SUM(VLOOKUP($D$5,$D$2:$BL$18,MATCH(AO388,$D$1:$BL$1,0),FALSE))</f>
        <v>10</v>
      </c>
      <c r="AP389" s="76">
        <f>SUM(VLOOKUP($D$6,$D$2:$BL$18,MATCH(AP388,$D$1:$BL$1,0),FALSE))</f>
        <v>20</v>
      </c>
      <c r="AQ389" s="76">
        <f>SUM(VLOOKUP($D$7,$D$2:$BL$18,MATCH(AQ388,$D$1:$BL$1,0),FALSE))</f>
        <v>37</v>
      </c>
      <c r="AR389" s="76">
        <f>SUM(VLOOKUP($D$8,$D$2:$BL$18,MATCH(AR388,$D$1:$BL$1,0),FALSE))</f>
        <v>16</v>
      </c>
      <c r="AS389" s="76">
        <f>SUM(VLOOKUP($D$9,$D$2:$BL$18,MATCH(AS388,$D$1:$BL$1,0),FALSE))</f>
        <v>35</v>
      </c>
      <c r="AT389" s="76">
        <f>SUM(VLOOKUP($D$10,$D$2:$BL$18,MATCH(AT388,$D$1:$BL$1,0),FALSE))</f>
        <v>-8</v>
      </c>
      <c r="AU389" s="76">
        <f>SUM(VLOOKUP($D$11,$D$2:$BL$18,MATCH(AU388,$D$1:$BL$1,0),FALSE))</f>
        <v>-13</v>
      </c>
      <c r="AV389" s="76">
        <f>SUM(VLOOKUP($D$12,$D$2:$BL$18,MATCH(AV388,$D$1:$BL$1,0),FALSE))</f>
        <v>16</v>
      </c>
      <c r="AW389" s="76">
        <f>SUM(VLOOKUP($D$13,$D$2:$BL$18,MATCH(AW388,$D$1:$BL$1,0),FALSE))</f>
        <v>-13</v>
      </c>
      <c r="AX389" s="76">
        <f>SUM(VLOOKUP($D$14,$D$2:$BL$18,MATCH(AX388,$D$1:$BL$1,0),FALSE))</f>
        <v>7</v>
      </c>
      <c r="AY389" s="76">
        <f>SUM(VLOOKUP($D$15,$D$2:$BL$18,MATCH(AY388,$D$1:$BL$1,0),FALSE))</f>
        <v>8</v>
      </c>
      <c r="AZ389" s="76">
        <f>SUM(VLOOKUP($D$16,$D$2:$BL$18,MATCH(AZ388,$D$1:$BL$1,0),FALSE))</f>
        <v>-13</v>
      </c>
      <c r="BA389" s="76">
        <f>SUM(VLOOKUP($D$17,$D$2:$BL$18,MATCH(BA388,$D$1:$BL$1,0),FALSE))</f>
        <v>30</v>
      </c>
      <c r="BB389" s="29">
        <f>SUM(VLOOKUP($D$18,$D$2:$BL$18,MATCH(BB388,$D$1:$BL$1,0),FALSE))</f>
        <v>9</v>
      </c>
      <c r="BC389" s="101" t="str">
        <f>$A$6</f>
        <v>Red Bull</v>
      </c>
      <c r="BD389" s="66">
        <f>COUNTIF(AL385:BB402, BC389)</f>
        <v>0</v>
      </c>
      <c r="BE389" s="101" t="str">
        <f>$B$6</f>
        <v>Verstappen</v>
      </c>
      <c r="BF389" s="99">
        <f>COUNTIF(AL385:BB402, BE389)</f>
        <v>0</v>
      </c>
      <c r="BG389" s="99">
        <f>COUNTIF(AL403:BB404,BE389)</f>
        <v>0</v>
      </c>
      <c r="BH389" s="99">
        <f>COUNTIF(AL405:BB406,BE389)</f>
        <v>0</v>
      </c>
      <c r="BI389" s="101" t="str">
        <f>$A$6</f>
        <v>Red Bull</v>
      </c>
      <c r="BJ389" s="66">
        <f>SUM((BD389/BD407)*100)</f>
        <v>0</v>
      </c>
      <c r="BK389" s="101" t="str">
        <f>$B$6</f>
        <v>Verstappen</v>
      </c>
      <c r="BL389" s="99">
        <f>SUM((BF389/BF407)*100)</f>
        <v>0</v>
      </c>
      <c r="BM389" s="99">
        <f>SUM((BG389/BG407)*100)</f>
        <v>0</v>
      </c>
      <c r="BN389" s="99" t="e">
        <f>SUM((BH389/BH407)*100)</f>
        <v>#DIV/0!</v>
      </c>
      <c r="BP389" s="175"/>
      <c r="BQ389" s="81" t="s">
        <v>58</v>
      </c>
      <c r="BR389" s="70">
        <f>SUM(VLOOKUP($D$2,$D$2:$BL$18,MATCH(BR388,$D$1:$BL$1,0),FALSE))</f>
        <v>27</v>
      </c>
      <c r="BS389" s="76">
        <f>SUM(VLOOKUP($D$3,$D$2:$BL$18,MATCH(BS388,$D$1:$BL$1,0),FALSE))</f>
        <v>44</v>
      </c>
      <c r="BT389" s="76">
        <f>SUM(VLOOKUP($D$4,$D$2:$BL$18,MATCH(BT388,$D$1:$BL$1,0),FALSE))</f>
        <v>49</v>
      </c>
      <c r="BU389" s="76">
        <f>SUM(VLOOKUP($D$5,$D$2:$BL$18,MATCH(BU388,$D$1:$BL$1,0),FALSE))</f>
        <v>44</v>
      </c>
      <c r="BV389" s="76">
        <f>SUM(VLOOKUP($D$6,$D$2:$BL$18,MATCH(BV388,$D$1:$BL$1,0),FALSE))</f>
        <v>54</v>
      </c>
      <c r="BW389" s="76">
        <f>SUM(VLOOKUP($D$7,$D$2:$BL$18,MATCH(BW388,$D$1:$BL$1,0),FALSE))</f>
        <v>44</v>
      </c>
      <c r="BX389" s="76">
        <f>SUM(VLOOKUP($D$8,$D$2:$BL$18,MATCH(BX388,$D$1:$BL$1,0),FALSE))</f>
        <v>44</v>
      </c>
      <c r="BY389" s="76">
        <f>SUM(VLOOKUP($D$9,$D$2:$BL$18,MATCH(BY388,$D$1:$BL$1,0),FALSE))</f>
        <v>17</v>
      </c>
      <c r="BZ389" s="76">
        <f>SUM(VLOOKUP($D$10,$D$2:$BL$18,MATCH(BZ388,$D$1:$BL$1,0),FALSE))</f>
        <v>49</v>
      </c>
      <c r="CA389" s="76">
        <f>SUM(VLOOKUP($D$11,$D$2:$BL$18,MATCH(CA388,$D$1:$BL$1,0),FALSE))</f>
        <v>42</v>
      </c>
      <c r="CB389" s="76">
        <f>SUM(VLOOKUP($D$12,$D$2:$BL$18,MATCH(CB388,$D$1:$BL$1,0),FALSE))</f>
        <v>43</v>
      </c>
      <c r="CC389" s="76">
        <f>SUM(VLOOKUP($D$13,$D$2:$BL$18,MATCH(CC388,$D$1:$BL$1,0),FALSE))</f>
        <v>49</v>
      </c>
      <c r="CD389" s="76">
        <f>SUM(VLOOKUP($D$14,$D$2:$BL$18,MATCH(CD388,$D$1:$BL$1,0),FALSE))</f>
        <v>48</v>
      </c>
      <c r="CE389" s="76">
        <f>SUM(VLOOKUP($D$15,$D$2:$BL$18,MATCH(CE388,$D$1:$BL$1,0),FALSE))</f>
        <v>49</v>
      </c>
      <c r="CF389" s="76">
        <f>SUM(VLOOKUP($D$16,$D$2:$BL$18,MATCH(CF388,$D$1:$BL$1,0),FALSE))</f>
        <v>59</v>
      </c>
      <c r="CG389" s="76">
        <f>SUM(VLOOKUP($D$17,$D$2:$BL$18,MATCH(CG388,$D$1:$BL$1,0),FALSE))</f>
        <v>10</v>
      </c>
      <c r="CH389" s="29">
        <f>SUM(VLOOKUP($D$18,$D$2:$BL$18,MATCH(CH388,$D$1:$BL$1,0),FALSE))</f>
        <v>27</v>
      </c>
      <c r="CI389" s="101" t="str">
        <f>$A$6</f>
        <v>Red Bull</v>
      </c>
      <c r="CJ389" s="66">
        <f>COUNTIF(BR385:CH402, CI389)</f>
        <v>0</v>
      </c>
      <c r="CK389" s="101" t="str">
        <f>$B$6</f>
        <v>Verstappen</v>
      </c>
      <c r="CL389" s="99">
        <f>COUNTIF(BR385:CH402, CK389)</f>
        <v>17</v>
      </c>
      <c r="CM389" s="99">
        <f>COUNTIF(BR403:CH404,CK389)</f>
        <v>0</v>
      </c>
      <c r="CN389" s="99">
        <f>COUNTIF(BR405:CH406,CK389)</f>
        <v>1</v>
      </c>
      <c r="CO389" s="101" t="str">
        <f>$A$6</f>
        <v>Red Bull</v>
      </c>
      <c r="CP389" s="66">
        <f>SUM((CJ389/CJ407)*100)</f>
        <v>0</v>
      </c>
      <c r="CQ389" s="101" t="str">
        <f>$B$6</f>
        <v>Verstappen</v>
      </c>
      <c r="CR389" s="99">
        <f>SUM((CL389/CL407)*100)</f>
        <v>20</v>
      </c>
      <c r="CS389" s="99">
        <f>SUM((CM389/CM407)*100)</f>
        <v>0</v>
      </c>
      <c r="CT389" s="99">
        <f>SUM((CN389/CN407)*100)</f>
        <v>100</v>
      </c>
      <c r="CV389" s="101" t="str">
        <f>$A$6</f>
        <v>Red Bull</v>
      </c>
      <c r="CW389" s="99">
        <f>SUM(X389,BD389,CJ389)</f>
        <v>0</v>
      </c>
      <c r="CX389" s="101" t="str">
        <f>$B$6</f>
        <v>Verstappen</v>
      </c>
      <c r="CY389" s="99">
        <f t="shared" si="2070"/>
        <v>17</v>
      </c>
      <c r="CZ389" s="99">
        <f t="shared" si="2071"/>
        <v>0</v>
      </c>
      <c r="DA389" s="99">
        <f t="shared" si="2072"/>
        <v>1</v>
      </c>
      <c r="DB389" s="101" t="str">
        <f>$A$6</f>
        <v>Red Bull</v>
      </c>
      <c r="DC389" s="66">
        <f>SUM((CW389/CW407)*100)</f>
        <v>0</v>
      </c>
      <c r="DD389" s="101" t="str">
        <f>$B$6</f>
        <v>Verstappen</v>
      </c>
      <c r="DE389" s="99">
        <f>SUM((CY389/CY407)*100)</f>
        <v>6.666666666666667</v>
      </c>
      <c r="DF389" s="99">
        <f>SUM((CZ389/CZ407)*100)</f>
        <v>0</v>
      </c>
      <c r="DG389" s="99">
        <f>SUM((DA389/DA407)*100)</f>
        <v>33.333333333333329</v>
      </c>
    </row>
    <row r="390" spans="4:111" ht="16.149999999999999" thickBot="1" x14ac:dyDescent="0.55000000000000004">
      <c r="D390" s="175"/>
      <c r="E390" s="82" t="s">
        <v>1</v>
      </c>
      <c r="F390" s="72">
        <f>SUM(VLOOKUP($D$2,$BM$2:$CQ$18,MATCH(F388,$BM$1:$CQ$1,0),FALSE))</f>
        <v>14.1</v>
      </c>
      <c r="G390" s="73">
        <f>SUM(VLOOKUP($D$3,$BM$2:$CQ$18,MATCH(G388,$BM$1:$CQ$1,0),FALSE))</f>
        <v>13.9</v>
      </c>
      <c r="H390" s="73">
        <f>SUM(VLOOKUP($D$4,$BM$2:$CQ$18,MATCH(H388,$BM$1:$CQ$1,0),FALSE))</f>
        <v>13.7</v>
      </c>
      <c r="I390" s="73">
        <f>SUM(VLOOKUP($D$5,$BM$2:$CQ$18,MATCH(I388,$BM$1:$CQ$1,0),FALSE))</f>
        <v>13.7</v>
      </c>
      <c r="J390" s="73">
        <f>SUM(VLOOKUP($D$6,$BM$2:$CQ$18,MATCH(J388,$BM$1:$CQ$1,0),FALSE))</f>
        <v>13.7</v>
      </c>
      <c r="K390" s="73">
        <f>SUM(VLOOKUP($D$7,$BM$2:$CQ$18,MATCH(K388,$BM$1:$CQ$1,0),FALSE))</f>
        <v>13.8</v>
      </c>
      <c r="L390" s="73">
        <f>SUM(VLOOKUP($D$8,$BM$2:$CQ$18,MATCH(L388,$BM$1:$CQ$1,0),FALSE))</f>
        <v>13.8</v>
      </c>
      <c r="M390" s="73">
        <f>SUM(VLOOKUP($D$9,$BM$2:$CQ$18,MATCH(M388,$BM$1:$CQ$1,0),FALSE))</f>
        <v>13.8</v>
      </c>
      <c r="N390" s="73">
        <f>SUM(VLOOKUP($D$10,$BM$2:$CQ$18,MATCH(N388,$BM$1:$CQ$1,0),FALSE))</f>
        <v>14</v>
      </c>
      <c r="O390" s="73">
        <f>SUM(VLOOKUP($D$11,$BM$2:$CQ$18,MATCH(O388,$BM$1:$CQ$1,0),FALSE))</f>
        <v>14</v>
      </c>
      <c r="P390" s="73">
        <f>SUM(VLOOKUP($D$12,$BM$2:$CQ$18,MATCH(P388,$BM$1:$CQ$1,0),FALSE))</f>
        <v>14.2</v>
      </c>
      <c r="Q390" s="73">
        <f>SUM(VLOOKUP($D$13,$BM$2:$CQ$18,MATCH(Q388,$BM$1:$CQ$1,0),FALSE))</f>
        <v>14.3</v>
      </c>
      <c r="R390" s="73">
        <f>SUM(VLOOKUP($D$14,$BM$2:$CQ$18,MATCH(R388,$BM$1:$CQ$1,0),FALSE))</f>
        <v>14.4</v>
      </c>
      <c r="S390" s="73">
        <f>SUM(VLOOKUP($D$15,$BM$2:$CQ$18,MATCH(S388,$BM$1:$CQ$1,0),FALSE))</f>
        <v>14.5</v>
      </c>
      <c r="T390" s="73">
        <f>SUM(VLOOKUP($D$16,$BM$2:$CQ$18,MATCH(T388,$BM$1:$CQ$1,0),FALSE))</f>
        <v>14.5</v>
      </c>
      <c r="U390" s="73">
        <f>SUM(VLOOKUP($D$17,$BM$2:$CQ$18,MATCH(U388,$BM$1:$CQ$1,0),FALSE))</f>
        <v>14.5</v>
      </c>
      <c r="V390" s="63">
        <f>SUM(VLOOKUP($D$18,$BM$2:$CQ$18,MATCH(V388,$BM$1:$CQ$1,0),FALSE))</f>
        <v>14.6</v>
      </c>
      <c r="W390" s="30"/>
      <c r="X390" s="72"/>
      <c r="Y390" s="102" t="str">
        <f>$B$7</f>
        <v>Albon</v>
      </c>
      <c r="Z390" s="30">
        <f>COUNTIF(F385:V402, Y390)</f>
        <v>17</v>
      </c>
      <c r="AA390" s="30">
        <f>COUNTIF(F403:V404,Y390)</f>
        <v>0</v>
      </c>
      <c r="AB390" s="30">
        <f>COUNTIF(F405:V406,Y390)</f>
        <v>0</v>
      </c>
      <c r="AC390" s="30"/>
      <c r="AD390" s="72"/>
      <c r="AE390" s="102" t="str">
        <f>$B$7</f>
        <v>Albon</v>
      </c>
      <c r="AF390" s="30">
        <f>SUM((Z390/Z407)*100)</f>
        <v>20</v>
      </c>
      <c r="AG390" s="30">
        <f>SUM((AA390/AA407)*100)</f>
        <v>0</v>
      </c>
      <c r="AH390" s="30">
        <f>SUM((AB390/AB407)*100)</f>
        <v>0</v>
      </c>
      <c r="AJ390" s="175"/>
      <c r="AK390" s="82" t="s">
        <v>1</v>
      </c>
      <c r="AL390" s="72">
        <f>SUM(VLOOKUP($D$2,$BM$2:$CQ$18,MATCH(AL388,$BM$1:$CQ$1,0),FALSE))</f>
        <v>7.9</v>
      </c>
      <c r="AM390" s="73">
        <f>SUM(VLOOKUP($D$3,$BM$2:$CQ$18,MATCH(AM388,$BM$1:$CQ$1,0),FALSE))</f>
        <v>0</v>
      </c>
      <c r="AN390" s="73">
        <f>SUM(VLOOKUP($D$4,$BM$2:$CQ$18,MATCH(AN388,$BM$1:$CQ$1,0),FALSE))</f>
        <v>0</v>
      </c>
      <c r="AO390" s="73">
        <f>SUM(VLOOKUP($D$5,$BM$2:$CQ$18,MATCH(AO388,$BM$1:$CQ$1,0),FALSE))</f>
        <v>0</v>
      </c>
      <c r="AP390" s="73">
        <f>SUM(VLOOKUP($D$6,$BM$2:$CQ$18,MATCH(AP388,$BM$1:$CQ$1,0),FALSE))</f>
        <v>10.4</v>
      </c>
      <c r="AQ390" s="73">
        <f>SUM(VLOOKUP($D$7,$BM$2:$CQ$18,MATCH(AQ388,$BM$1:$CQ$1,0),FALSE))</f>
        <v>10.4</v>
      </c>
      <c r="AR390" s="73">
        <f>SUM(VLOOKUP($D$8,$BM$2:$CQ$18,MATCH(AR388,$BM$1:$CQ$1,0),FALSE))</f>
        <v>10.6</v>
      </c>
      <c r="AS390" s="73">
        <f>SUM(VLOOKUP($D$9,$BM$2:$CQ$18,MATCH(AS388,$BM$1:$CQ$1,0),FALSE))</f>
        <v>10.6</v>
      </c>
      <c r="AT390" s="73">
        <f>SUM(VLOOKUP($D$10,$BM$2:$CQ$18,MATCH(AT388,$BM$1:$CQ$1,0),FALSE))</f>
        <v>10.6</v>
      </c>
      <c r="AU390" s="73">
        <f>SUM(VLOOKUP($D$11,$BM$2:$CQ$18,MATCH(AU388,$BM$1:$CQ$1,0),FALSE))</f>
        <v>10.6</v>
      </c>
      <c r="AV390" s="73">
        <f>SUM(VLOOKUP($D$12,$BM$2:$CQ$18,MATCH(AV388,$BM$1:$CQ$1,0),FALSE))</f>
        <v>10.6</v>
      </c>
      <c r="AW390" s="73">
        <f>SUM(VLOOKUP($D$13,$BM$2:$CQ$18,MATCH(AW388,$BM$1:$CQ$1,0),FALSE))</f>
        <v>10.5</v>
      </c>
      <c r="AX390" s="73">
        <f>SUM(VLOOKUP($D$14,$BM$2:$CQ$18,MATCH(AX388,$BM$1:$CQ$1,0),FALSE))</f>
        <v>10.4</v>
      </c>
      <c r="AY390" s="73">
        <f>SUM(VLOOKUP($D$15,$BM$2:$CQ$18,MATCH(AY388,$BM$1:$CQ$1,0),FALSE))</f>
        <v>10.3</v>
      </c>
      <c r="AZ390" s="73">
        <f>SUM(VLOOKUP($D$16,$BM$2:$CQ$18,MATCH(AZ388,$BM$1:$CQ$1,0),FALSE))</f>
        <v>10.199999999999999</v>
      </c>
      <c r="BA390" s="73">
        <f>SUM(VLOOKUP($D$17,$BM$2:$CQ$18,MATCH(BA388,$BM$1:$CQ$1,0),FALSE))</f>
        <v>10.1</v>
      </c>
      <c r="BB390" s="63">
        <f>SUM(VLOOKUP($D$18,$BM$2:$CQ$18,MATCH(BB388,$BM$1:$CQ$1,0),FALSE))</f>
        <v>10</v>
      </c>
      <c r="BC390" s="30"/>
      <c r="BD390" s="72"/>
      <c r="BE390" s="102" t="str">
        <f>$B$7</f>
        <v>Albon</v>
      </c>
      <c r="BF390" s="30">
        <f>COUNTIF(AL385:BB402, BE390)</f>
        <v>17</v>
      </c>
      <c r="BG390" s="30">
        <f>COUNTIF(AL403:BB404,BE390)</f>
        <v>0</v>
      </c>
      <c r="BH390" s="30">
        <f>COUNTIF(AL405:BB406,BE390)</f>
        <v>0</v>
      </c>
      <c r="BI390" s="30"/>
      <c r="BJ390" s="72"/>
      <c r="BK390" s="102" t="str">
        <f>$B$7</f>
        <v>Albon</v>
      </c>
      <c r="BL390" s="30">
        <f>SUM((BF390/BF407)*100)</f>
        <v>20</v>
      </c>
      <c r="BM390" s="30">
        <f>SUM((BG390/BG407)*100)</f>
        <v>0</v>
      </c>
      <c r="BN390" s="30" t="e">
        <f>SUM((BH390/BH407)*100)</f>
        <v>#DIV/0!</v>
      </c>
      <c r="BP390" s="175"/>
      <c r="BQ390" s="82" t="s">
        <v>1</v>
      </c>
      <c r="BR390" s="72">
        <f>SUM(VLOOKUP($D$2,$BM$2:$CQ$18,MATCH(BR388,$BM$1:$CQ$1,0),FALSE))</f>
        <v>31.3</v>
      </c>
      <c r="BS390" s="73">
        <f>SUM(VLOOKUP($D$3,$BM$2:$CQ$18,MATCH(BS388,$BM$1:$CQ$1,0),FALSE))</f>
        <v>31.3</v>
      </c>
      <c r="BT390" s="73">
        <f>SUM(VLOOKUP($D$4,$BM$2:$CQ$18,MATCH(BT388,$BM$1:$CQ$1,0),FALSE))</f>
        <v>31.2</v>
      </c>
      <c r="BU390" s="73">
        <f>SUM(VLOOKUP($D$5,$BM$2:$CQ$18,MATCH(BU388,$BM$1:$CQ$1,0),FALSE))</f>
        <v>31.3</v>
      </c>
      <c r="BV390" s="73">
        <f>SUM(VLOOKUP($D$6,$BM$2:$CQ$18,MATCH(BV388,$BM$1:$CQ$1,0),FALSE))</f>
        <v>31.3</v>
      </c>
      <c r="BW390" s="73">
        <f>SUM(VLOOKUP($D$7,$BM$2:$CQ$18,MATCH(BW388,$BM$1:$CQ$1,0),FALSE))</f>
        <v>31.3</v>
      </c>
      <c r="BX390" s="73">
        <f>SUM(VLOOKUP($D$8,$BM$2:$CQ$18,MATCH(BX388,$BM$1:$CQ$1,0),FALSE))</f>
        <v>31.4</v>
      </c>
      <c r="BY390" s="73">
        <f>SUM(VLOOKUP($D$9,$BM$2:$CQ$18,MATCH(BY388,$BM$1:$CQ$1,0),FALSE))</f>
        <v>31.4</v>
      </c>
      <c r="BZ390" s="73">
        <f>SUM(VLOOKUP($D$10,$BM$2:$CQ$18,MATCH(BZ388,$BM$1:$CQ$1,0),FALSE))</f>
        <v>31.4</v>
      </c>
      <c r="CA390" s="73">
        <f>SUM(VLOOKUP($D$11,$BM$2:$CQ$18,MATCH(CA388,$BM$1:$CQ$1,0),FALSE))</f>
        <v>31.4</v>
      </c>
      <c r="CB390" s="73">
        <f>SUM(VLOOKUP($D$12,$BM$2:$CQ$18,MATCH(CB388,$BM$1:$CQ$1,0),FALSE))</f>
        <v>31.4</v>
      </c>
      <c r="CC390" s="73">
        <f>SUM(VLOOKUP($D$13,$BM$2:$CQ$18,MATCH(CC388,$BM$1:$CQ$1,0),FALSE))</f>
        <v>31.5</v>
      </c>
      <c r="CD390" s="73">
        <f>SUM(VLOOKUP($D$14,$BM$2:$CQ$18,MATCH(CD388,$BM$1:$CQ$1,0),FALSE))</f>
        <v>31.5</v>
      </c>
      <c r="CE390" s="73">
        <f>SUM(VLOOKUP($D$15,$BM$2:$CQ$18,MATCH(CE388,$BM$1:$CQ$1,0),FALSE))</f>
        <v>31.5</v>
      </c>
      <c r="CF390" s="73">
        <f>SUM(VLOOKUP($D$16,$BM$2:$CQ$18,MATCH(CF388,$BM$1:$CQ$1,0),FALSE))</f>
        <v>31.5</v>
      </c>
      <c r="CG390" s="73">
        <f>SUM(VLOOKUP($D$17,$BM$2:$CQ$18,MATCH(CG388,$BM$1:$CQ$1,0),FALSE))</f>
        <v>31.5</v>
      </c>
      <c r="CH390" s="63">
        <f>SUM(VLOOKUP($D$18,$BM$2:$CQ$18,MATCH(CH388,$BM$1:$CQ$1,0),FALSE))</f>
        <v>31.3</v>
      </c>
      <c r="CI390" s="30"/>
      <c r="CJ390" s="72"/>
      <c r="CK390" s="102" t="str">
        <f>$B$7</f>
        <v>Albon</v>
      </c>
      <c r="CL390" s="30">
        <f>COUNTIF(BR385:CH402, CK390)</f>
        <v>0</v>
      </c>
      <c r="CM390" s="30">
        <f>COUNTIF(BR403:CH404,CK390)</f>
        <v>0</v>
      </c>
      <c r="CN390" s="30">
        <f>COUNTIF(BR405:CH406,CK390)</f>
        <v>0</v>
      </c>
      <c r="CO390" s="30"/>
      <c r="CP390" s="72"/>
      <c r="CQ390" s="102" t="str">
        <f>$B$7</f>
        <v>Albon</v>
      </c>
      <c r="CR390" s="30">
        <f>SUM((CL390/CL407)*100)</f>
        <v>0</v>
      </c>
      <c r="CS390" s="30">
        <f>SUM((CM390/CM407)*100)</f>
        <v>0</v>
      </c>
      <c r="CT390" s="30">
        <f>SUM((CN390/CN407)*100)</f>
        <v>0</v>
      </c>
      <c r="CV390" s="30"/>
      <c r="CW390" s="30"/>
      <c r="CX390" s="102" t="str">
        <f>$B$7</f>
        <v>Albon</v>
      </c>
      <c r="CY390" s="30">
        <f t="shared" si="2070"/>
        <v>34</v>
      </c>
      <c r="CZ390" s="30">
        <f t="shared" si="2071"/>
        <v>0</v>
      </c>
      <c r="DA390" s="30">
        <f t="shared" si="2072"/>
        <v>0</v>
      </c>
      <c r="DB390" s="30"/>
      <c r="DC390" s="72"/>
      <c r="DD390" s="102" t="str">
        <f>$B$7</f>
        <v>Albon</v>
      </c>
      <c r="DE390" s="30">
        <f>SUM((CY390/CY407)*100)</f>
        <v>13.333333333333334</v>
      </c>
      <c r="DF390" s="30">
        <f>SUM((CZ390/CZ407)*100)</f>
        <v>0</v>
      </c>
      <c r="DG390" s="30">
        <f>SUM((DA390/DA407)*100)</f>
        <v>0</v>
      </c>
    </row>
    <row r="391" spans="4:111" ht="15.75" x14ac:dyDescent="0.5">
      <c r="D391" s="175"/>
      <c r="E391" s="74" t="s">
        <v>61</v>
      </c>
      <c r="F391" s="66" t="s">
        <v>15</v>
      </c>
      <c r="G391" s="67" t="s">
        <v>15</v>
      </c>
      <c r="H391" s="67" t="s">
        <v>15</v>
      </c>
      <c r="I391" s="67" t="s">
        <v>15</v>
      </c>
      <c r="J391" s="67" t="s">
        <v>15</v>
      </c>
      <c r="K391" s="67" t="s">
        <v>15</v>
      </c>
      <c r="L391" s="67" t="s">
        <v>15</v>
      </c>
      <c r="M391" s="67" t="s">
        <v>15</v>
      </c>
      <c r="N391" s="67" t="s">
        <v>15</v>
      </c>
      <c r="O391" s="67" t="s">
        <v>15</v>
      </c>
      <c r="P391" s="67" t="s">
        <v>15</v>
      </c>
      <c r="Q391" s="67" t="s">
        <v>15</v>
      </c>
      <c r="R391" s="67" t="s">
        <v>15</v>
      </c>
      <c r="S391" s="67" t="s">
        <v>15</v>
      </c>
      <c r="T391" s="67" t="s">
        <v>15</v>
      </c>
      <c r="U391" s="67" t="s">
        <v>15</v>
      </c>
      <c r="V391" s="68" t="s">
        <v>15</v>
      </c>
      <c r="W391" s="40" t="str">
        <f>$A$8</f>
        <v>McLaren</v>
      </c>
      <c r="X391" s="66">
        <f>COUNTIF(F385:V402, W391)</f>
        <v>0</v>
      </c>
      <c r="Y391" s="40" t="str">
        <f>$B$8</f>
        <v>Sainz</v>
      </c>
      <c r="Z391" s="99">
        <f>COUNTIF(F385:V402, Y391)</f>
        <v>0</v>
      </c>
      <c r="AA391" s="99">
        <f>COUNTIF(F403:V404,Y391)</f>
        <v>0</v>
      </c>
      <c r="AB391" s="99">
        <f>COUNTIF(F405:V406,Y391)</f>
        <v>0</v>
      </c>
      <c r="AC391" s="40" t="str">
        <f>$A$8</f>
        <v>McLaren</v>
      </c>
      <c r="AD391" s="66">
        <f>SUM((X391/X407)*100)</f>
        <v>0</v>
      </c>
      <c r="AE391" s="40" t="str">
        <f>$B$8</f>
        <v>Sainz</v>
      </c>
      <c r="AF391" s="99">
        <f>SUM((Z391/Z407)*100)</f>
        <v>0</v>
      </c>
      <c r="AG391" s="99">
        <f>SUM((AA391/AA407)*100)</f>
        <v>0</v>
      </c>
      <c r="AH391" s="99">
        <f>SUM((AB391/AB407)*100)</f>
        <v>0</v>
      </c>
      <c r="AJ391" s="175"/>
      <c r="AK391" s="74" t="s">
        <v>61</v>
      </c>
      <c r="AL391" s="66" t="s">
        <v>15</v>
      </c>
      <c r="AM391" s="67" t="s">
        <v>15</v>
      </c>
      <c r="AN391" s="67" t="s">
        <v>15</v>
      </c>
      <c r="AO391" s="67" t="s">
        <v>15</v>
      </c>
      <c r="AP391" s="67" t="s">
        <v>15</v>
      </c>
      <c r="AQ391" s="67" t="s">
        <v>15</v>
      </c>
      <c r="AR391" s="67" t="s">
        <v>33</v>
      </c>
      <c r="AS391" s="67" t="s">
        <v>33</v>
      </c>
      <c r="AT391" s="67" t="s">
        <v>33</v>
      </c>
      <c r="AU391" s="67" t="s">
        <v>33</v>
      </c>
      <c r="AV391" s="67" t="s">
        <v>33</v>
      </c>
      <c r="AW391" s="67" t="s">
        <v>33</v>
      </c>
      <c r="AX391" s="67" t="s">
        <v>33</v>
      </c>
      <c r="AY391" s="67" t="s">
        <v>33</v>
      </c>
      <c r="AZ391" s="67" t="s">
        <v>33</v>
      </c>
      <c r="BA391" s="67" t="s">
        <v>33</v>
      </c>
      <c r="BB391" s="68" t="s">
        <v>33</v>
      </c>
      <c r="BC391" s="40" t="str">
        <f>$A$8</f>
        <v>McLaren</v>
      </c>
      <c r="BD391" s="66">
        <f>COUNTIF(AL385:BB402, BC391)</f>
        <v>0</v>
      </c>
      <c r="BE391" s="40" t="str">
        <f>$B$8</f>
        <v>Sainz</v>
      </c>
      <c r="BF391" s="99">
        <f>COUNTIF(AL385:BB402, BE391)</f>
        <v>17</v>
      </c>
      <c r="BG391" s="99">
        <f>COUNTIF(AL403:BB404,BE391)</f>
        <v>17</v>
      </c>
      <c r="BH391" s="99">
        <f>COUNTIF(AL405:BB406,BE391)</f>
        <v>0</v>
      </c>
      <c r="BI391" s="40" t="str">
        <f>$A$8</f>
        <v>McLaren</v>
      </c>
      <c r="BJ391" s="66">
        <f>SUM((BD391/BD407)*100)</f>
        <v>0</v>
      </c>
      <c r="BK391" s="40" t="str">
        <f>$B$8</f>
        <v>Sainz</v>
      </c>
      <c r="BL391" s="99">
        <f>SUM((BF391/BF407)*100)</f>
        <v>20</v>
      </c>
      <c r="BM391" s="99">
        <f>SUM((BG391/BG407)*100)</f>
        <v>100</v>
      </c>
      <c r="BN391" s="99" t="e">
        <f>SUM((BH391/BH407)*100)</f>
        <v>#DIV/0!</v>
      </c>
      <c r="BP391" s="175"/>
      <c r="BQ391" s="74" t="s">
        <v>61</v>
      </c>
      <c r="BR391" s="66" t="s">
        <v>35</v>
      </c>
      <c r="BS391" s="67" t="s">
        <v>35</v>
      </c>
      <c r="BT391" s="67" t="s">
        <v>35</v>
      </c>
      <c r="BU391" s="67" t="s">
        <v>35</v>
      </c>
      <c r="BV391" s="67" t="s">
        <v>35</v>
      </c>
      <c r="BW391" s="67" t="s">
        <v>35</v>
      </c>
      <c r="BX391" s="67" t="s">
        <v>35</v>
      </c>
      <c r="BY391" s="67" t="s">
        <v>35</v>
      </c>
      <c r="BZ391" s="67" t="s">
        <v>35</v>
      </c>
      <c r="CA391" s="67" t="s">
        <v>35</v>
      </c>
      <c r="CB391" s="67" t="s">
        <v>35</v>
      </c>
      <c r="CC391" s="67" t="s">
        <v>35</v>
      </c>
      <c r="CD391" s="67" t="s">
        <v>35</v>
      </c>
      <c r="CE391" s="67" t="s">
        <v>35</v>
      </c>
      <c r="CF391" s="67" t="s">
        <v>35</v>
      </c>
      <c r="CG391" s="67" t="s">
        <v>35</v>
      </c>
      <c r="CH391" s="67" t="s">
        <v>35</v>
      </c>
      <c r="CI391" s="40" t="str">
        <f>$A$8</f>
        <v>McLaren</v>
      </c>
      <c r="CJ391" s="66">
        <f>COUNTIF(BR385:CH402, CI391)</f>
        <v>0</v>
      </c>
      <c r="CK391" s="40" t="str">
        <f>$B$8</f>
        <v>Sainz</v>
      </c>
      <c r="CL391" s="99">
        <f>COUNTIF(BR385:CH402, CK391)</f>
        <v>0</v>
      </c>
      <c r="CM391" s="99">
        <f>COUNTIF(BR403:CH404,CK391)</f>
        <v>0</v>
      </c>
      <c r="CN391" s="99">
        <f>COUNTIF(BR405:CH406,CK391)</f>
        <v>0</v>
      </c>
      <c r="CO391" s="40" t="str">
        <f>$A$8</f>
        <v>McLaren</v>
      </c>
      <c r="CP391" s="66">
        <f>SUM((CJ391/CJ407)*100)</f>
        <v>0</v>
      </c>
      <c r="CQ391" s="40" t="str">
        <f>$B$8</f>
        <v>Sainz</v>
      </c>
      <c r="CR391" s="99">
        <f>SUM((CL391/CL407)*100)</f>
        <v>0</v>
      </c>
      <c r="CS391" s="99">
        <f>SUM((CM391/CM407)*100)</f>
        <v>0</v>
      </c>
      <c r="CT391" s="99">
        <f>SUM((CN391/CN407)*100)</f>
        <v>0</v>
      </c>
      <c r="CV391" s="40" t="str">
        <f>$A$8</f>
        <v>McLaren</v>
      </c>
      <c r="CW391" s="99">
        <f>SUM(X391,BD391,CJ391)</f>
        <v>0</v>
      </c>
      <c r="CX391" s="40" t="str">
        <f>$B$8</f>
        <v>Sainz</v>
      </c>
      <c r="CY391" s="99">
        <f t="shared" si="2070"/>
        <v>17</v>
      </c>
      <c r="CZ391" s="99">
        <f t="shared" si="2071"/>
        <v>17</v>
      </c>
      <c r="DA391" s="99">
        <f t="shared" si="2072"/>
        <v>0</v>
      </c>
      <c r="DB391" s="40" t="str">
        <f>$A$8</f>
        <v>McLaren</v>
      </c>
      <c r="DC391" s="66">
        <f>SUM((CW391/CW407)*100)</f>
        <v>0</v>
      </c>
      <c r="DD391" s="40" t="str">
        <f>$B$8</f>
        <v>Sainz</v>
      </c>
      <c r="DE391" s="99">
        <f>SUM((CY391/CY407)*100)</f>
        <v>6.666666666666667</v>
      </c>
      <c r="DF391" s="99">
        <f>SUM((CZ391/CZ407)*100)</f>
        <v>33.333333333333329</v>
      </c>
      <c r="DG391" s="99">
        <f>SUM((DA391/DA407)*100)</f>
        <v>0</v>
      </c>
    </row>
    <row r="392" spans="4:111" ht="16.149999999999999" thickBot="1" x14ac:dyDescent="0.55000000000000004">
      <c r="D392" s="175"/>
      <c r="E392" s="81" t="s">
        <v>58</v>
      </c>
      <c r="F392" s="70">
        <f>SUM(VLOOKUP($D$2,$D$2:$BL$18,MATCH(F391,$D$1:$BL$1,0),FALSE))</f>
        <v>3</v>
      </c>
      <c r="G392" s="76">
        <f>SUM(VLOOKUP($D$3,$D$2:$BL$18,MATCH(G391,$D$1:$BL$1,0),FALSE))</f>
        <v>24</v>
      </c>
      <c r="H392" s="76">
        <f>SUM(VLOOKUP($D$4,$D$2:$BL$18,MATCH(H391,$D$1:$BL$1,0),FALSE))</f>
        <v>23</v>
      </c>
      <c r="I392" s="76">
        <f>SUM(VLOOKUP($D$5,$D$2:$BL$18,MATCH(I391,$D$1:$BL$1,0),FALSE))</f>
        <v>15</v>
      </c>
      <c r="J392" s="76">
        <f>SUM(VLOOKUP($D$6,$D$2:$BL$18,MATCH(J391,$D$1:$BL$1,0),FALSE))</f>
        <v>24</v>
      </c>
      <c r="K392" s="76">
        <f>SUM(VLOOKUP($D$7,$D$2:$BL$18,MATCH(K391,$D$1:$BL$1,0),FALSE))</f>
        <v>19</v>
      </c>
      <c r="L392" s="76">
        <f>SUM(VLOOKUP($D$8,$D$2:$BL$18,MATCH(L391,$D$1:$BL$1,0),FALSE))</f>
        <v>16</v>
      </c>
      <c r="M392" s="76">
        <f>SUM(VLOOKUP($D$9,$D$2:$BL$18,MATCH(M391,$D$1:$BL$1,0),FALSE))</f>
        <v>-1</v>
      </c>
      <c r="N392" s="76">
        <f>SUM(VLOOKUP($D$10,$D$2:$BL$18,MATCH(N391,$D$1:$BL$1,0),FALSE))</f>
        <v>36</v>
      </c>
      <c r="O392" s="76">
        <f>SUM(VLOOKUP($D$11,$D$2:$BL$18,MATCH(O391,$D$1:$BL$1,0),FALSE))</f>
        <v>16</v>
      </c>
      <c r="P392" s="76">
        <f>SUM(VLOOKUP($D$12,$D$2:$BL$18,MATCH(P391,$D$1:$BL$1,0),FALSE))</f>
        <v>-6</v>
      </c>
      <c r="Q392" s="76">
        <f>SUM(VLOOKUP($D$13,$D$2:$BL$18,MATCH(Q391,$D$1:$BL$1,0),FALSE))</f>
        <v>-1</v>
      </c>
      <c r="R392" s="76">
        <f>SUM(VLOOKUP($D$14,$D$2:$BL$18,MATCH(R391,$D$1:$BL$1,0),FALSE))</f>
        <v>2</v>
      </c>
      <c r="S392" s="76">
        <f>SUM(VLOOKUP($D$15,$D$2:$BL$18,MATCH(S391,$D$1:$BL$1,0),FALSE))</f>
        <v>16</v>
      </c>
      <c r="T392" s="76">
        <f>SUM(VLOOKUP($D$16,$D$2:$BL$18,MATCH(T391,$D$1:$BL$1,0),FALSE))</f>
        <v>28</v>
      </c>
      <c r="U392" s="76">
        <f>SUM(VLOOKUP($D$17,$D$2:$BL$18,MATCH(U391,$D$1:$BL$1,0),FALSE))</f>
        <v>24</v>
      </c>
      <c r="V392" s="29">
        <f>SUM(VLOOKUP($D$18,$D$2:$BL$18,MATCH(V391,$D$1:$BL$1,0),FALSE))</f>
        <v>24</v>
      </c>
      <c r="W392" s="30"/>
      <c r="X392" s="72"/>
      <c r="Y392" s="41" t="str">
        <f>$B$9</f>
        <v>Norris</v>
      </c>
      <c r="Z392" s="30">
        <f>COUNTIF(F385:V402, Y392)</f>
        <v>17</v>
      </c>
      <c r="AA392" s="30">
        <f>COUNTIF(F403:V404,Y392)</f>
        <v>17</v>
      </c>
      <c r="AB392" s="30">
        <f>COUNTIF(F405:V406,Y392)</f>
        <v>0</v>
      </c>
      <c r="AC392" s="30"/>
      <c r="AD392" s="72"/>
      <c r="AE392" s="41" t="str">
        <f>$B$9</f>
        <v>Norris</v>
      </c>
      <c r="AF392" s="30">
        <f>SUM((Z392/Z407)*100)</f>
        <v>20</v>
      </c>
      <c r="AG392" s="30">
        <f>SUM((AA392/AA407)*100)</f>
        <v>100</v>
      </c>
      <c r="AH392" s="30">
        <f>SUM((AB392/AB407)*100)</f>
        <v>0</v>
      </c>
      <c r="AJ392" s="175"/>
      <c r="AK392" s="81" t="s">
        <v>58</v>
      </c>
      <c r="AL392" s="70">
        <f>SUM(VLOOKUP($D$2,$D$2:$BL$18,MATCH(AL391,$D$1:$BL$1,0),FALSE))</f>
        <v>3</v>
      </c>
      <c r="AM392" s="76">
        <f>SUM(VLOOKUP($D$3,$D$2:$BL$18,MATCH(AM391,$D$1:$BL$1,0),FALSE))</f>
        <v>24</v>
      </c>
      <c r="AN392" s="76">
        <f>SUM(VLOOKUP($D$4,$D$2:$BL$18,MATCH(AN391,$D$1:$BL$1,0),FALSE))</f>
        <v>23</v>
      </c>
      <c r="AO392" s="76">
        <f>SUM(VLOOKUP($D$5,$D$2:$BL$18,MATCH(AO391,$D$1:$BL$1,0),FALSE))</f>
        <v>15</v>
      </c>
      <c r="AP392" s="76">
        <f>SUM(VLOOKUP($D$6,$D$2:$BL$18,MATCH(AP391,$D$1:$BL$1,0),FALSE))</f>
        <v>24</v>
      </c>
      <c r="AQ392" s="76">
        <f>SUM(VLOOKUP($D$7,$D$2:$BL$18,MATCH(AQ391,$D$1:$BL$1,0),FALSE))</f>
        <v>19</v>
      </c>
      <c r="AR392" s="76">
        <f>SUM(VLOOKUP($D$8,$D$2:$BL$18,MATCH(AR391,$D$1:$BL$1,0),FALSE))</f>
        <v>6</v>
      </c>
      <c r="AS392" s="76">
        <f>SUM(VLOOKUP($D$9,$D$2:$BL$18,MATCH(AS391,$D$1:$BL$1,0),FALSE))</f>
        <v>4</v>
      </c>
      <c r="AT392" s="76">
        <f>SUM(VLOOKUP($D$10,$D$2:$BL$18,MATCH(AT391,$D$1:$BL$1,0),FALSE))</f>
        <v>43</v>
      </c>
      <c r="AU392" s="76">
        <f>SUM(VLOOKUP($D$11,$D$2:$BL$18,MATCH(AU391,$D$1:$BL$1,0),FALSE))</f>
        <v>28</v>
      </c>
      <c r="AV392" s="76">
        <f>SUM(VLOOKUP($D$12,$D$2:$BL$18,MATCH(AV391,$D$1:$BL$1,0),FALSE))</f>
        <v>33</v>
      </c>
      <c r="AW392" s="76">
        <f>SUM(VLOOKUP($D$13,$D$2:$BL$18,MATCH(AW391,$D$1:$BL$1,0),FALSE))</f>
        <v>17</v>
      </c>
      <c r="AX392" s="76">
        <f>SUM(VLOOKUP($D$14,$D$2:$BL$18,MATCH(AX391,$D$1:$BL$1,0),FALSE))</f>
        <v>26</v>
      </c>
      <c r="AY392" s="76">
        <f>SUM(VLOOKUP($D$15,$D$2:$BL$18,MATCH(AY391,$D$1:$BL$1,0),FALSE))</f>
        <v>45</v>
      </c>
      <c r="AZ392" s="76">
        <f>SUM(VLOOKUP($D$16,$D$2:$BL$18,MATCH(AZ391,$D$1:$BL$1,0),FALSE))</f>
        <v>5</v>
      </c>
      <c r="BA392" s="76">
        <f>SUM(VLOOKUP($D$17,$D$2:$BL$18,MATCH(BA391,$D$1:$BL$1,0),FALSE))</f>
        <v>48</v>
      </c>
      <c r="BB392" s="29">
        <f>SUM(VLOOKUP($D$18,$D$2:$BL$18,MATCH(BB391,$D$1:$BL$1,0),FALSE))</f>
        <v>-13</v>
      </c>
      <c r="BC392" s="30"/>
      <c r="BD392" s="72"/>
      <c r="BE392" s="41" t="str">
        <f>$B$9</f>
        <v>Norris</v>
      </c>
      <c r="BF392" s="30">
        <f>COUNTIF(AL385:BB402, BE392)</f>
        <v>0</v>
      </c>
      <c r="BG392" s="30">
        <f>COUNTIF(AL403:BB404,BE392)</f>
        <v>0</v>
      </c>
      <c r="BH392" s="30">
        <f>COUNTIF(AL405:BB406,BE392)</f>
        <v>0</v>
      </c>
      <c r="BI392" s="30"/>
      <c r="BJ392" s="72"/>
      <c r="BK392" s="41" t="str">
        <f>$B$9</f>
        <v>Norris</v>
      </c>
      <c r="BL392" s="30">
        <f>SUM((BF392/BF407)*100)</f>
        <v>0</v>
      </c>
      <c r="BM392" s="30">
        <f>SUM((BG392/BG407)*100)</f>
        <v>0</v>
      </c>
      <c r="BN392" s="30" t="e">
        <f>SUM((BH392/BH407)*100)</f>
        <v>#DIV/0!</v>
      </c>
      <c r="BP392" s="175"/>
      <c r="BQ392" s="81" t="s">
        <v>58</v>
      </c>
      <c r="BR392" s="70">
        <f>SUM(VLOOKUP($D$2,$D$2:$BL$18,MATCH(BR391,$D$1:$BL$1,0),FALSE))</f>
        <v>-10</v>
      </c>
      <c r="BS392" s="76">
        <f>SUM(VLOOKUP($D$3,$D$2:$BL$18,MATCH(BS391,$D$1:$BL$1,0),FALSE))</f>
        <v>21</v>
      </c>
      <c r="BT392" s="76">
        <f>SUM(VLOOKUP($D$4,$D$2:$BL$18,MATCH(BT391,$D$1:$BL$1,0),FALSE))</f>
        <v>27</v>
      </c>
      <c r="BU392" s="76">
        <f>SUM(VLOOKUP($D$5,$D$2:$BL$18,MATCH(BU391,$D$1:$BL$1,0),FALSE))</f>
        <v>10</v>
      </c>
      <c r="BV392" s="76">
        <f>SUM(VLOOKUP($D$6,$D$2:$BL$18,MATCH(BV391,$D$1:$BL$1,0),FALSE))</f>
        <v>20</v>
      </c>
      <c r="BW392" s="76">
        <f>SUM(VLOOKUP($D$7,$D$2:$BL$18,MATCH(BW391,$D$1:$BL$1,0),FALSE))</f>
        <v>37</v>
      </c>
      <c r="BX392" s="76">
        <f>SUM(VLOOKUP($D$8,$D$2:$BL$18,MATCH(BX391,$D$1:$BL$1,0),FALSE))</f>
        <v>16</v>
      </c>
      <c r="BY392" s="76">
        <f>SUM(VLOOKUP($D$9,$D$2:$BL$18,MATCH(BY391,$D$1:$BL$1,0),FALSE))</f>
        <v>35</v>
      </c>
      <c r="BZ392" s="76">
        <f>SUM(VLOOKUP($D$10,$D$2:$BL$18,MATCH(BZ391,$D$1:$BL$1,0),FALSE))</f>
        <v>-8</v>
      </c>
      <c r="CA392" s="76">
        <f>SUM(VLOOKUP($D$11,$D$2:$BL$18,MATCH(CA391,$D$1:$BL$1,0),FALSE))</f>
        <v>-13</v>
      </c>
      <c r="CB392" s="76">
        <f>SUM(VLOOKUP($D$12,$D$2:$BL$18,MATCH(CB391,$D$1:$BL$1,0),FALSE))</f>
        <v>16</v>
      </c>
      <c r="CC392" s="76">
        <f>SUM(VLOOKUP($D$13,$D$2:$BL$18,MATCH(CC391,$D$1:$BL$1,0),FALSE))</f>
        <v>-13</v>
      </c>
      <c r="CD392" s="76">
        <f>SUM(VLOOKUP($D$14,$D$2:$BL$18,MATCH(CD391,$D$1:$BL$1,0),FALSE))</f>
        <v>7</v>
      </c>
      <c r="CE392" s="76">
        <f>SUM(VLOOKUP($D$15,$D$2:$BL$18,MATCH(CE391,$D$1:$BL$1,0),FALSE))</f>
        <v>8</v>
      </c>
      <c r="CF392" s="76">
        <f>SUM(VLOOKUP($D$16,$D$2:$BL$18,MATCH(CF391,$D$1:$BL$1,0),FALSE))</f>
        <v>-13</v>
      </c>
      <c r="CG392" s="76">
        <f>SUM(VLOOKUP($D$17,$D$2:$BL$18,MATCH(CG391,$D$1:$BL$1,0),FALSE))</f>
        <v>30</v>
      </c>
      <c r="CH392" s="29">
        <f>SUM(VLOOKUP($D$18,$D$2:$BL$18,MATCH(CH391,$D$1:$BL$1,0),FALSE))</f>
        <v>9</v>
      </c>
      <c r="CI392" s="30"/>
      <c r="CJ392" s="72"/>
      <c r="CK392" s="41" t="str">
        <f>$B$9</f>
        <v>Norris</v>
      </c>
      <c r="CL392" s="30">
        <f>COUNTIF(BR385:CH402, CK392)</f>
        <v>11</v>
      </c>
      <c r="CM392" s="30">
        <f>COUNTIF(BR403:CH404,CK392)</f>
        <v>0</v>
      </c>
      <c r="CN392" s="30">
        <f>COUNTIF(BR405:CH406,CK392)</f>
        <v>0</v>
      </c>
      <c r="CO392" s="30"/>
      <c r="CP392" s="72"/>
      <c r="CQ392" s="41" t="str">
        <f>$B$9</f>
        <v>Norris</v>
      </c>
      <c r="CR392" s="30">
        <f>SUM((CL392/CL407)*100)</f>
        <v>12.941176470588237</v>
      </c>
      <c r="CS392" s="30">
        <f>SUM((CM392/CM407)*100)</f>
        <v>0</v>
      </c>
      <c r="CT392" s="30">
        <f>SUM((CN392/CN407)*100)</f>
        <v>0</v>
      </c>
      <c r="CV392" s="30"/>
      <c r="CW392" s="30"/>
      <c r="CX392" s="41" t="str">
        <f>$B$9</f>
        <v>Norris</v>
      </c>
      <c r="CY392" s="30">
        <f t="shared" si="2070"/>
        <v>28</v>
      </c>
      <c r="CZ392" s="30">
        <f t="shared" si="2071"/>
        <v>17</v>
      </c>
      <c r="DA392" s="30">
        <f t="shared" si="2072"/>
        <v>0</v>
      </c>
      <c r="DB392" s="30"/>
      <c r="DC392" s="72"/>
      <c r="DD392" s="41" t="str">
        <f>$B$9</f>
        <v>Norris</v>
      </c>
      <c r="DE392" s="30">
        <f>SUM((CY392/CY407)*100)</f>
        <v>10.980392156862745</v>
      </c>
      <c r="DF392" s="30">
        <f>SUM((CZ392/CZ407)*100)</f>
        <v>33.333333333333329</v>
      </c>
      <c r="DG392" s="30">
        <f>SUM((DA392/DA407)*100)</f>
        <v>0</v>
      </c>
    </row>
    <row r="393" spans="4:111" ht="16.149999999999999" thickBot="1" x14ac:dyDescent="0.55000000000000004">
      <c r="D393" s="175"/>
      <c r="E393" s="82" t="s">
        <v>1</v>
      </c>
      <c r="F393" s="72">
        <f>SUM(VLOOKUP($D$2,$BM$2:$CQ$18,MATCH(F391,$BM$1:$CQ$1,0),FALSE))</f>
        <v>20.3</v>
      </c>
      <c r="G393" s="73">
        <f>SUM(VLOOKUP($D$3,$BM$2:$CQ$18,MATCH(G391,$BM$1:$CQ$1,0),FALSE))</f>
        <v>0</v>
      </c>
      <c r="H393" s="73">
        <f>SUM(VLOOKUP($D$4,$BM$2:$CQ$18,MATCH(H391,$BM$1:$CQ$1,0),FALSE))</f>
        <v>0</v>
      </c>
      <c r="I393" s="73">
        <f>SUM(VLOOKUP($D$5,$BM$2:$CQ$18,MATCH(I391,$BM$1:$CQ$1,0),FALSE))</f>
        <v>0</v>
      </c>
      <c r="J393" s="73">
        <f>SUM(VLOOKUP($D$6,$BM$2:$CQ$18,MATCH(J391,$BM$1:$CQ$1,0),FALSE))</f>
        <v>20.8</v>
      </c>
      <c r="K393" s="73">
        <f>SUM(VLOOKUP($D$7,$BM$2:$CQ$18,MATCH(K391,$BM$1:$CQ$1,0),FALSE))</f>
        <v>20.7</v>
      </c>
      <c r="L393" s="73">
        <f>SUM(VLOOKUP($D$8,$BM$2:$CQ$18,MATCH(L391,$BM$1:$CQ$1,0),FALSE))</f>
        <v>20.7</v>
      </c>
      <c r="M393" s="73">
        <f>SUM(VLOOKUP($D$9,$BM$2:$CQ$18,MATCH(M391,$BM$1:$CQ$1,0),FALSE))</f>
        <v>20.7</v>
      </c>
      <c r="N393" s="73">
        <f>SUM(VLOOKUP($D$10,$BM$2:$CQ$18,MATCH(N391,$BM$1:$CQ$1,0),FALSE))</f>
        <v>20.6</v>
      </c>
      <c r="O393" s="73">
        <f>SUM(VLOOKUP($D$11,$BM$2:$CQ$18,MATCH(O391,$BM$1:$CQ$1,0),FALSE))</f>
        <v>20.6</v>
      </c>
      <c r="P393" s="73">
        <f>SUM(VLOOKUP($D$12,$BM$2:$CQ$18,MATCH(P391,$BM$1:$CQ$1,0),FALSE))</f>
        <v>20.5</v>
      </c>
      <c r="Q393" s="73">
        <f>SUM(VLOOKUP($D$13,$BM$2:$CQ$18,MATCH(Q391,$BM$1:$CQ$1,0),FALSE))</f>
        <v>20.5</v>
      </c>
      <c r="R393" s="73">
        <f>SUM(VLOOKUP($D$14,$BM$2:$CQ$18,MATCH(R391,$BM$1:$CQ$1,0),FALSE))</f>
        <v>20.399999999999999</v>
      </c>
      <c r="S393" s="73">
        <f>SUM(VLOOKUP($D$15,$BM$2:$CQ$18,MATCH(S391,$BM$1:$CQ$1,0),FALSE))</f>
        <v>20.3</v>
      </c>
      <c r="T393" s="73">
        <f>SUM(VLOOKUP($D$16,$BM$2:$CQ$18,MATCH(T391,$BM$1:$CQ$1,0),FALSE))</f>
        <v>20.3</v>
      </c>
      <c r="U393" s="73">
        <f>SUM(VLOOKUP($D$17,$BM$2:$CQ$18,MATCH(U391,$BM$1:$CQ$1,0),FALSE))</f>
        <v>20.3</v>
      </c>
      <c r="V393" s="63">
        <f>SUM(VLOOKUP($D$18,$BM$2:$CQ$18,MATCH(V391,$BM$1:$CQ$1,0),FALSE))</f>
        <v>20.3</v>
      </c>
      <c r="W393" s="43" t="str">
        <f>$A$10</f>
        <v>Renault</v>
      </c>
      <c r="X393" s="66">
        <f>COUNTIF(F385:V402, W393)</f>
        <v>0</v>
      </c>
      <c r="Y393" s="43" t="str">
        <f>$B$10</f>
        <v>Ricciardo</v>
      </c>
      <c r="Z393" s="99">
        <f>COUNTIF(F385:V402, Y393)</f>
        <v>17</v>
      </c>
      <c r="AA393" s="99">
        <f>COUNTIF(F403:V404,Y393)</f>
        <v>0</v>
      </c>
      <c r="AB393" s="99">
        <f>COUNTIF(F405:V406,Y393)</f>
        <v>0</v>
      </c>
      <c r="AC393" s="43" t="str">
        <f>$A$10</f>
        <v>Renault</v>
      </c>
      <c r="AD393" s="66">
        <f>SUM((X393/X407)*100)</f>
        <v>0</v>
      </c>
      <c r="AE393" s="43" t="str">
        <f>$B$10</f>
        <v>Ricciardo</v>
      </c>
      <c r="AF393" s="99">
        <f>SUM((Z393/Z407)*100)</f>
        <v>20</v>
      </c>
      <c r="AG393" s="99">
        <f>SUM((AA393/AA407)*100)</f>
        <v>0</v>
      </c>
      <c r="AH393" s="99">
        <f>SUM((AB393/AB407)*100)</f>
        <v>0</v>
      </c>
      <c r="AJ393" s="175"/>
      <c r="AK393" s="82" t="s">
        <v>1</v>
      </c>
      <c r="AL393" s="72">
        <f>SUM(VLOOKUP($D$2,$BM$2:$CQ$18,MATCH(AL391,$BM$1:$CQ$1,0),FALSE))</f>
        <v>20.3</v>
      </c>
      <c r="AM393" s="73">
        <f>SUM(VLOOKUP($D$3,$BM$2:$CQ$18,MATCH(AM391,$BM$1:$CQ$1,0),FALSE))</f>
        <v>0</v>
      </c>
      <c r="AN393" s="73">
        <f>SUM(VLOOKUP($D$4,$BM$2:$CQ$18,MATCH(AN391,$BM$1:$CQ$1,0),FALSE))</f>
        <v>0</v>
      </c>
      <c r="AO393" s="73">
        <f>SUM(VLOOKUP($D$5,$BM$2:$CQ$18,MATCH(AO391,$BM$1:$CQ$1,0),FALSE))</f>
        <v>0</v>
      </c>
      <c r="AP393" s="73">
        <f>SUM(VLOOKUP($D$6,$BM$2:$CQ$18,MATCH(AP391,$BM$1:$CQ$1,0),FALSE))</f>
        <v>20.8</v>
      </c>
      <c r="AQ393" s="73">
        <f>SUM(VLOOKUP($D$7,$BM$2:$CQ$18,MATCH(AQ391,$BM$1:$CQ$1,0),FALSE))</f>
        <v>20.7</v>
      </c>
      <c r="AR393" s="73">
        <f>SUM(VLOOKUP($D$8,$BM$2:$CQ$18,MATCH(AR391,$BM$1:$CQ$1,0),FALSE))</f>
        <v>9.9</v>
      </c>
      <c r="AS393" s="73">
        <f>SUM(VLOOKUP($D$9,$BM$2:$CQ$18,MATCH(AS391,$BM$1:$CQ$1,0),FALSE))</f>
        <v>9.9</v>
      </c>
      <c r="AT393" s="73">
        <f>SUM(VLOOKUP($D$10,$BM$2:$CQ$18,MATCH(AT391,$BM$1:$CQ$1,0),FALSE))</f>
        <v>9.9</v>
      </c>
      <c r="AU393" s="73">
        <f>SUM(VLOOKUP($D$11,$BM$2:$CQ$18,MATCH(AU391,$BM$1:$CQ$1,0),FALSE))</f>
        <v>9.9</v>
      </c>
      <c r="AV393" s="73">
        <f>SUM(VLOOKUP($D$12,$BM$2:$CQ$18,MATCH(AV391,$BM$1:$CQ$1,0),FALSE))</f>
        <v>9.9</v>
      </c>
      <c r="AW393" s="73">
        <f>SUM(VLOOKUP($D$13,$BM$2:$CQ$18,MATCH(AW391,$BM$1:$CQ$1,0),FALSE))</f>
        <v>9.9</v>
      </c>
      <c r="AX393" s="73">
        <f>SUM(VLOOKUP($D$14,$BM$2:$CQ$18,MATCH(AX391,$BM$1:$CQ$1,0),FALSE))</f>
        <v>9.9</v>
      </c>
      <c r="AY393" s="73">
        <f>SUM(VLOOKUP($D$15,$BM$2:$CQ$18,MATCH(AY391,$BM$1:$CQ$1,0),FALSE))</f>
        <v>9.9</v>
      </c>
      <c r="AZ393" s="73">
        <f>SUM(VLOOKUP($D$16,$BM$2:$CQ$18,MATCH(AZ391,$BM$1:$CQ$1,0),FALSE))</f>
        <v>9.9</v>
      </c>
      <c r="BA393" s="73">
        <f>SUM(VLOOKUP($D$17,$BM$2:$CQ$18,MATCH(BA391,$BM$1:$CQ$1,0),FALSE))</f>
        <v>9.9</v>
      </c>
      <c r="BB393" s="63">
        <f>SUM(VLOOKUP($D$18,$BM$2:$CQ$18,MATCH(BB391,$BM$1:$CQ$1,0),FALSE))</f>
        <v>10</v>
      </c>
      <c r="BC393" s="43" t="str">
        <f>$A$10</f>
        <v>Renault</v>
      </c>
      <c r="BD393" s="66">
        <f>COUNTIF(AL385:BB402, BC393)</f>
        <v>0</v>
      </c>
      <c r="BE393" s="43" t="str">
        <f>$B$10</f>
        <v>Ricciardo</v>
      </c>
      <c r="BF393" s="99">
        <f>COUNTIF(AL385:BB402, BE393)</f>
        <v>6</v>
      </c>
      <c r="BG393" s="99">
        <f>COUNTIF(AL403:BB404,BE393)</f>
        <v>0</v>
      </c>
      <c r="BH393" s="99">
        <f>COUNTIF(AL405:BB406,BE393)</f>
        <v>0</v>
      </c>
      <c r="BI393" s="43" t="str">
        <f>$A$10</f>
        <v>Renault</v>
      </c>
      <c r="BJ393" s="66">
        <f>SUM((BD393/BD407)*100)</f>
        <v>0</v>
      </c>
      <c r="BK393" s="43" t="str">
        <f>$B$10</f>
        <v>Ricciardo</v>
      </c>
      <c r="BL393" s="99">
        <f>SUM((BF393/BF407)*100)</f>
        <v>7.0588235294117645</v>
      </c>
      <c r="BM393" s="99">
        <f>SUM((BG393/BG407)*100)</f>
        <v>0</v>
      </c>
      <c r="BN393" s="99" t="e">
        <f>SUM((BH393/BH407)*100)</f>
        <v>#DIV/0!</v>
      </c>
      <c r="BP393" s="175"/>
      <c r="BQ393" s="82" t="s">
        <v>1</v>
      </c>
      <c r="BR393" s="72">
        <f>SUM(VLOOKUP($D$2,$BM$2:$CQ$18,MATCH(BR391,$BM$1:$CQ$1,0),FALSE))</f>
        <v>7.9</v>
      </c>
      <c r="BS393" s="73">
        <f>SUM(VLOOKUP($D$3,$BM$2:$CQ$18,MATCH(BS391,$BM$1:$CQ$1,0),FALSE))</f>
        <v>0</v>
      </c>
      <c r="BT393" s="73">
        <f>SUM(VLOOKUP($D$4,$BM$2:$CQ$18,MATCH(BT391,$BM$1:$CQ$1,0),FALSE))</f>
        <v>0</v>
      </c>
      <c r="BU393" s="73">
        <f>SUM(VLOOKUP($D$5,$BM$2:$CQ$18,MATCH(BU391,$BM$1:$CQ$1,0),FALSE))</f>
        <v>0</v>
      </c>
      <c r="BV393" s="73">
        <f>SUM(VLOOKUP($D$6,$BM$2:$CQ$18,MATCH(BV391,$BM$1:$CQ$1,0),FALSE))</f>
        <v>10.4</v>
      </c>
      <c r="BW393" s="73">
        <f>SUM(VLOOKUP($D$7,$BM$2:$CQ$18,MATCH(BW391,$BM$1:$CQ$1,0),FALSE))</f>
        <v>10.4</v>
      </c>
      <c r="BX393" s="73">
        <f>SUM(VLOOKUP($D$8,$BM$2:$CQ$18,MATCH(BX391,$BM$1:$CQ$1,0),FALSE))</f>
        <v>10.6</v>
      </c>
      <c r="BY393" s="73">
        <f>SUM(VLOOKUP($D$9,$BM$2:$CQ$18,MATCH(BY391,$BM$1:$CQ$1,0),FALSE))</f>
        <v>10.6</v>
      </c>
      <c r="BZ393" s="73">
        <f>SUM(VLOOKUP($D$10,$BM$2:$CQ$18,MATCH(BZ391,$BM$1:$CQ$1,0),FALSE))</f>
        <v>10.6</v>
      </c>
      <c r="CA393" s="73">
        <f>SUM(VLOOKUP($D$11,$BM$2:$CQ$18,MATCH(CA391,$BM$1:$CQ$1,0),FALSE))</f>
        <v>10.6</v>
      </c>
      <c r="CB393" s="73">
        <f>SUM(VLOOKUP($D$12,$BM$2:$CQ$18,MATCH(CB391,$BM$1:$CQ$1,0),FALSE))</f>
        <v>10.6</v>
      </c>
      <c r="CC393" s="73">
        <f>SUM(VLOOKUP($D$13,$BM$2:$CQ$18,MATCH(CC391,$BM$1:$CQ$1,0),FALSE))</f>
        <v>10.5</v>
      </c>
      <c r="CD393" s="73">
        <f>SUM(VLOOKUP($D$14,$BM$2:$CQ$18,MATCH(CD391,$BM$1:$CQ$1,0),FALSE))</f>
        <v>10.4</v>
      </c>
      <c r="CE393" s="73">
        <f>SUM(VLOOKUP($D$15,$BM$2:$CQ$18,MATCH(CE391,$BM$1:$CQ$1,0),FALSE))</f>
        <v>10.3</v>
      </c>
      <c r="CF393" s="73">
        <f>SUM(VLOOKUP($D$16,$BM$2:$CQ$18,MATCH(CF391,$BM$1:$CQ$1,0),FALSE))</f>
        <v>10.199999999999999</v>
      </c>
      <c r="CG393" s="73">
        <f>SUM(VLOOKUP($D$17,$BM$2:$CQ$18,MATCH(CG391,$BM$1:$CQ$1,0),FALSE))</f>
        <v>10.1</v>
      </c>
      <c r="CH393" s="63">
        <f>SUM(VLOOKUP($D$18,$BM$2:$CQ$18,MATCH(CH391,$BM$1:$CQ$1,0),FALSE))</f>
        <v>10</v>
      </c>
      <c r="CI393" s="43" t="str">
        <f>$A$10</f>
        <v>Renault</v>
      </c>
      <c r="CJ393" s="66">
        <f>COUNTIF(BR385:CH402, CI393)</f>
        <v>0</v>
      </c>
      <c r="CK393" s="43" t="str">
        <f>$B$10</f>
        <v>Ricciardo</v>
      </c>
      <c r="CL393" s="99">
        <f>COUNTIF(BR385:CH402, CK393)</f>
        <v>6</v>
      </c>
      <c r="CM393" s="99">
        <f>COUNTIF(BR403:CH404,CK393)</f>
        <v>6</v>
      </c>
      <c r="CN393" s="99">
        <f>COUNTIF(BR405:CH406,CK393)</f>
        <v>0</v>
      </c>
      <c r="CO393" s="43" t="str">
        <f>$A$10</f>
        <v>Renault</v>
      </c>
      <c r="CP393" s="66">
        <f>SUM((CJ393/CJ407)*100)</f>
        <v>0</v>
      </c>
      <c r="CQ393" s="43" t="str">
        <f>$B$10</f>
        <v>Ricciardo</v>
      </c>
      <c r="CR393" s="99">
        <f>SUM((CL393/CL407)*100)</f>
        <v>7.0588235294117645</v>
      </c>
      <c r="CS393" s="99">
        <f>SUM((CM393/CM407)*100)</f>
        <v>35.294117647058826</v>
      </c>
      <c r="CT393" s="99">
        <f>SUM((CN393/CN407)*100)</f>
        <v>0</v>
      </c>
      <c r="CV393" s="43" t="str">
        <f>$A$10</f>
        <v>Renault</v>
      </c>
      <c r="CW393" s="99">
        <f>SUM(X393,BD393,CJ393)</f>
        <v>0</v>
      </c>
      <c r="CX393" s="43" t="str">
        <f>$B$10</f>
        <v>Ricciardo</v>
      </c>
      <c r="CY393" s="99">
        <f t="shared" si="2070"/>
        <v>29</v>
      </c>
      <c r="CZ393" s="99">
        <f t="shared" si="2071"/>
        <v>6</v>
      </c>
      <c r="DA393" s="99">
        <f t="shared" si="2072"/>
        <v>0</v>
      </c>
      <c r="DB393" s="43" t="str">
        <f>$A$10</f>
        <v>Renault</v>
      </c>
      <c r="DC393" s="66">
        <f>SUM((CW393/CW407)*100)</f>
        <v>0</v>
      </c>
      <c r="DD393" s="43" t="str">
        <f>$B$10</f>
        <v>Ricciardo</v>
      </c>
      <c r="DE393" s="99">
        <f>SUM((CY393/CY407)*100)</f>
        <v>11.372549019607844</v>
      </c>
      <c r="DF393" s="99">
        <f>SUM((CZ393/CZ407)*100)</f>
        <v>11.76470588235294</v>
      </c>
      <c r="DG393" s="99">
        <f>SUM((DA393/DA407)*100)</f>
        <v>0</v>
      </c>
    </row>
    <row r="394" spans="4:111" ht="16.149999999999999" thickBot="1" x14ac:dyDescent="0.55000000000000004">
      <c r="D394" s="175"/>
      <c r="E394" s="74" t="s">
        <v>62</v>
      </c>
      <c r="F394" s="66" t="s">
        <v>3</v>
      </c>
      <c r="G394" s="67" t="s">
        <v>3</v>
      </c>
      <c r="H394" s="67" t="s">
        <v>3</v>
      </c>
      <c r="I394" s="67" t="s">
        <v>3</v>
      </c>
      <c r="J394" s="67" t="s">
        <v>3</v>
      </c>
      <c r="K394" s="67" t="s">
        <v>3</v>
      </c>
      <c r="L394" s="67" t="s">
        <v>3</v>
      </c>
      <c r="M394" s="67" t="s">
        <v>3</v>
      </c>
      <c r="N394" s="67" t="s">
        <v>3</v>
      </c>
      <c r="O394" s="67" t="s">
        <v>3</v>
      </c>
      <c r="P394" s="67" t="s">
        <v>3</v>
      </c>
      <c r="Q394" s="67" t="s">
        <v>3</v>
      </c>
      <c r="R394" s="67" t="s">
        <v>3</v>
      </c>
      <c r="S394" s="67" t="s">
        <v>3</v>
      </c>
      <c r="T394" s="67" t="s">
        <v>3</v>
      </c>
      <c r="U394" s="67" t="s">
        <v>3</v>
      </c>
      <c r="V394" s="68" t="s">
        <v>3</v>
      </c>
      <c r="W394" s="30"/>
      <c r="X394" s="72"/>
      <c r="Y394" s="44" t="str">
        <f>$B$11</f>
        <v>Ocon</v>
      </c>
      <c r="Z394" s="30">
        <f>COUNTIF(F385:V402, Y394)</f>
        <v>0</v>
      </c>
      <c r="AA394" s="30">
        <f>COUNTIF(F403:V404,Y394)</f>
        <v>0</v>
      </c>
      <c r="AB394" s="30">
        <f>COUNTIF(F405:V406,Y394)</f>
        <v>0</v>
      </c>
      <c r="AC394" s="30"/>
      <c r="AD394" s="72"/>
      <c r="AE394" s="44" t="str">
        <f>$B$11</f>
        <v>Ocon</v>
      </c>
      <c r="AF394" s="30">
        <f>SUM((Z394/Z407)*100)</f>
        <v>0</v>
      </c>
      <c r="AG394" s="30">
        <f>SUM((AA394/AA407)*100)</f>
        <v>0</v>
      </c>
      <c r="AH394" s="30">
        <f>SUM((AB394/AB407)*100)</f>
        <v>0</v>
      </c>
      <c r="AJ394" s="175"/>
      <c r="AK394" s="74" t="s">
        <v>62</v>
      </c>
      <c r="AL394" s="66" t="s">
        <v>23</v>
      </c>
      <c r="AM394" s="67" t="s">
        <v>23</v>
      </c>
      <c r="AN394" s="67" t="s">
        <v>23</v>
      </c>
      <c r="AO394" s="67" t="s">
        <v>23</v>
      </c>
      <c r="AP394" s="67" t="s">
        <v>23</v>
      </c>
      <c r="AQ394" s="67" t="s">
        <v>23</v>
      </c>
      <c r="AR394" s="67" t="s">
        <v>15</v>
      </c>
      <c r="AS394" s="67" t="s">
        <v>15</v>
      </c>
      <c r="AT394" s="67" t="s">
        <v>15</v>
      </c>
      <c r="AU394" s="67" t="s">
        <v>15</v>
      </c>
      <c r="AV394" s="67" t="s">
        <v>15</v>
      </c>
      <c r="AW394" s="67" t="s">
        <v>15</v>
      </c>
      <c r="AX394" s="67" t="s">
        <v>15</v>
      </c>
      <c r="AY394" s="67" t="s">
        <v>15</v>
      </c>
      <c r="AZ394" s="67" t="s">
        <v>15</v>
      </c>
      <c r="BA394" s="67" t="s">
        <v>15</v>
      </c>
      <c r="BB394" s="68" t="s">
        <v>15</v>
      </c>
      <c r="BC394" s="30"/>
      <c r="BD394" s="72"/>
      <c r="BE394" s="44" t="str">
        <f>$B$11</f>
        <v>Ocon</v>
      </c>
      <c r="BF394" s="30">
        <f>COUNTIF(AL385:BB402, BE394)</f>
        <v>0</v>
      </c>
      <c r="BG394" s="30">
        <f>COUNTIF(AL403:BB404,BE394)</f>
        <v>0</v>
      </c>
      <c r="BH394" s="30">
        <f>COUNTIF(AL405:BB406,BE394)</f>
        <v>0</v>
      </c>
      <c r="BI394" s="30"/>
      <c r="BJ394" s="72"/>
      <c r="BK394" s="44" t="str">
        <f>$B$11</f>
        <v>Ocon</v>
      </c>
      <c r="BL394" s="30">
        <f>SUM((BF394/BF407)*100)</f>
        <v>0</v>
      </c>
      <c r="BM394" s="30">
        <f>SUM((BG394/BG407)*100)</f>
        <v>0</v>
      </c>
      <c r="BN394" s="30" t="e">
        <f>SUM((BH394/BH407)*100)</f>
        <v>#DIV/0!</v>
      </c>
      <c r="BP394" s="175"/>
      <c r="BQ394" s="74" t="s">
        <v>62</v>
      </c>
      <c r="BR394" s="66" t="s">
        <v>33</v>
      </c>
      <c r="BS394" s="67" t="s">
        <v>33</v>
      </c>
      <c r="BT394" s="67" t="s">
        <v>33</v>
      </c>
      <c r="BU394" s="67" t="s">
        <v>33</v>
      </c>
      <c r="BV394" s="67" t="s">
        <v>33</v>
      </c>
      <c r="BW394" s="67" t="s">
        <v>33</v>
      </c>
      <c r="BX394" s="67" t="s">
        <v>33</v>
      </c>
      <c r="BY394" s="67" t="s">
        <v>33</v>
      </c>
      <c r="BZ394" s="67" t="s">
        <v>33</v>
      </c>
      <c r="CA394" s="67" t="s">
        <v>33</v>
      </c>
      <c r="CB394" s="67" t="s">
        <v>33</v>
      </c>
      <c r="CC394" s="67" t="s">
        <v>33</v>
      </c>
      <c r="CD394" s="67" t="s">
        <v>33</v>
      </c>
      <c r="CE394" s="67" t="s">
        <v>33</v>
      </c>
      <c r="CF394" s="67" t="s">
        <v>33</v>
      </c>
      <c r="CG394" s="67" t="s">
        <v>33</v>
      </c>
      <c r="CH394" s="68" t="s">
        <v>33</v>
      </c>
      <c r="CI394" s="30"/>
      <c r="CJ394" s="72"/>
      <c r="CK394" s="44" t="str">
        <f>$B$11</f>
        <v>Ocon</v>
      </c>
      <c r="CL394" s="30">
        <f>COUNTIF(BR385:CH402, CK394)</f>
        <v>0</v>
      </c>
      <c r="CM394" s="30">
        <f>COUNTIF(BR403:CH404,CK394)</f>
        <v>0</v>
      </c>
      <c r="CN394" s="30">
        <f>COUNTIF(BR405:CH406,CK394)</f>
        <v>0</v>
      </c>
      <c r="CO394" s="30"/>
      <c r="CP394" s="72"/>
      <c r="CQ394" s="44" t="str">
        <f>$B$11</f>
        <v>Ocon</v>
      </c>
      <c r="CR394" s="30">
        <f>SUM((CL394/CL407)*100)</f>
        <v>0</v>
      </c>
      <c r="CS394" s="30">
        <f>SUM((CM394/CM407)*100)</f>
        <v>0</v>
      </c>
      <c r="CT394" s="30">
        <f>SUM((CN394/CN407)*100)</f>
        <v>0</v>
      </c>
      <c r="CV394" s="30"/>
      <c r="CW394" s="30"/>
      <c r="CX394" s="44" t="str">
        <f>$B$11</f>
        <v>Ocon</v>
      </c>
      <c r="CY394" s="30">
        <f t="shared" si="2070"/>
        <v>0</v>
      </c>
      <c r="CZ394" s="30">
        <f t="shared" si="2071"/>
        <v>0</v>
      </c>
      <c r="DA394" s="30">
        <f t="shared" si="2072"/>
        <v>0</v>
      </c>
      <c r="DB394" s="30"/>
      <c r="DC394" s="72"/>
      <c r="DD394" s="44" t="str">
        <f>$B$11</f>
        <v>Ocon</v>
      </c>
      <c r="DE394" s="30">
        <f>SUM((CY394/CY407)*100)</f>
        <v>0</v>
      </c>
      <c r="DF394" s="30">
        <f>SUM((CZ394/CZ407)*100)</f>
        <v>0</v>
      </c>
      <c r="DG394" s="30">
        <f>SUM((DA394/DA407)*100)</f>
        <v>0</v>
      </c>
    </row>
    <row r="395" spans="4:111" ht="15.75" x14ac:dyDescent="0.5">
      <c r="D395" s="175"/>
      <c r="E395" s="81" t="s">
        <v>58</v>
      </c>
      <c r="F395" s="70">
        <f>SUM(VLOOKUP($D$2,$D$2:$BL$18,MATCH(F394,$D$1:$BL$1,0),FALSE))</f>
        <v>27</v>
      </c>
      <c r="G395" s="76">
        <f>SUM(VLOOKUP($D$3,$D$2:$BL$18,MATCH(G394,$D$1:$BL$1,0),FALSE))</f>
        <v>44</v>
      </c>
      <c r="H395" s="76">
        <f>SUM(VLOOKUP($D$4,$D$2:$BL$18,MATCH(H394,$D$1:$BL$1,0),FALSE))</f>
        <v>49</v>
      </c>
      <c r="I395" s="76">
        <f>SUM(VLOOKUP($D$5,$D$2:$BL$18,MATCH(I394,$D$1:$BL$1,0),FALSE))</f>
        <v>44</v>
      </c>
      <c r="J395" s="76">
        <f>SUM(VLOOKUP($D$6,$D$2:$BL$18,MATCH(J394,$D$1:$BL$1,0),FALSE))</f>
        <v>54</v>
      </c>
      <c r="K395" s="76">
        <f>SUM(VLOOKUP($D$7,$D$2:$BL$18,MATCH(K394,$D$1:$BL$1,0),FALSE))</f>
        <v>44</v>
      </c>
      <c r="L395" s="76">
        <f>SUM(VLOOKUP($D$8,$D$2:$BL$18,MATCH(L394,$D$1:$BL$1,0),FALSE))</f>
        <v>44</v>
      </c>
      <c r="M395" s="76">
        <f>SUM(VLOOKUP($D$9,$D$2:$BL$18,MATCH(M394,$D$1:$BL$1,0),FALSE))</f>
        <v>17</v>
      </c>
      <c r="N395" s="76">
        <f>SUM(VLOOKUP($D$10,$D$2:$BL$18,MATCH(N394,$D$1:$BL$1,0),FALSE))</f>
        <v>49</v>
      </c>
      <c r="O395" s="76">
        <f>SUM(VLOOKUP($D$11,$D$2:$BL$18,MATCH(O394,$D$1:$BL$1,0),FALSE))</f>
        <v>42</v>
      </c>
      <c r="P395" s="76">
        <f>SUM(VLOOKUP($D$12,$D$2:$BL$18,MATCH(P394,$D$1:$BL$1,0),FALSE))</f>
        <v>43</v>
      </c>
      <c r="Q395" s="76">
        <f>SUM(VLOOKUP($D$13,$D$2:$BL$18,MATCH(Q394,$D$1:$BL$1,0),FALSE))</f>
        <v>49</v>
      </c>
      <c r="R395" s="76">
        <f>SUM(VLOOKUP($D$14,$D$2:$BL$18,MATCH(R394,$D$1:$BL$1,0),FALSE))</f>
        <v>48</v>
      </c>
      <c r="S395" s="76">
        <f>SUM(VLOOKUP($D$15,$D$2:$BL$18,MATCH(S394,$D$1:$BL$1,0),FALSE))</f>
        <v>49</v>
      </c>
      <c r="T395" s="76">
        <f>SUM(VLOOKUP($D$16,$D$2:$BL$18,MATCH(T394,$D$1:$BL$1,0),FALSE))</f>
        <v>59</v>
      </c>
      <c r="U395" s="76">
        <f>SUM(VLOOKUP($D$17,$D$2:$BL$18,MATCH(U394,$D$1:$BL$1,0),FALSE))</f>
        <v>10</v>
      </c>
      <c r="V395" s="29">
        <f>SUM(VLOOKUP($D$18,$D$2:$BL$18,MATCH(V394,$D$1:$BL$1,0),FALSE))</f>
        <v>27</v>
      </c>
      <c r="W395" s="46" t="str">
        <f>$A$12</f>
        <v>AlphaTauri</v>
      </c>
      <c r="X395" s="66">
        <f>COUNTIF(F385:V402, W395)</f>
        <v>0</v>
      </c>
      <c r="Y395" s="46" t="str">
        <f>$B$12</f>
        <v>Kvyat</v>
      </c>
      <c r="Z395" s="99">
        <f>COUNTIF(F385:V402, Y395)</f>
        <v>0</v>
      </c>
      <c r="AA395" s="99">
        <f>COUNTIF(F403:V404,Y395)</f>
        <v>0</v>
      </c>
      <c r="AB395" s="99">
        <f>COUNTIF(F405:V406,Y395)</f>
        <v>0</v>
      </c>
      <c r="AC395" s="46" t="str">
        <f>$A$12</f>
        <v>AlphaTauri</v>
      </c>
      <c r="AD395" s="66">
        <f>SUM((X395/X407)*100)</f>
        <v>0</v>
      </c>
      <c r="AE395" s="46" t="str">
        <f>$B$12</f>
        <v>Kvyat</v>
      </c>
      <c r="AF395" s="99">
        <f>SUM((Z395/Z407)*100)</f>
        <v>0</v>
      </c>
      <c r="AG395" s="99">
        <f>SUM((AA395/AA407)*100)</f>
        <v>0</v>
      </c>
      <c r="AH395" s="99">
        <f>SUM((AB395/AB407)*100)</f>
        <v>0</v>
      </c>
      <c r="AJ395" s="175"/>
      <c r="AK395" s="81" t="s">
        <v>58</v>
      </c>
      <c r="AL395" s="70">
        <f>SUM(VLOOKUP($D$2,$D$2:$BL$18,MATCH(AL394,$D$1:$BL$1,0),FALSE))</f>
        <v>-9</v>
      </c>
      <c r="AM395" s="76">
        <f>SUM(VLOOKUP($D$3,$D$2:$BL$18,MATCH(AM394,$D$1:$BL$1,0),FALSE))</f>
        <v>13</v>
      </c>
      <c r="AN395" s="76">
        <f>SUM(VLOOKUP($D$4,$D$2:$BL$18,MATCH(AN394,$D$1:$BL$1,0),FALSE))</f>
        <v>18</v>
      </c>
      <c r="AO395" s="76">
        <f>SUM(VLOOKUP($D$5,$D$2:$BL$18,MATCH(AO394,$D$1:$BL$1,0),FALSE))</f>
        <v>32</v>
      </c>
      <c r="AP395" s="76">
        <f>SUM(VLOOKUP($D$6,$D$2:$BL$18,MATCH(AP394,$D$1:$BL$1,0),FALSE))</f>
        <v>2</v>
      </c>
      <c r="AQ395" s="76">
        <f>SUM(VLOOKUP($D$7,$D$2:$BL$18,MATCH(AQ394,$D$1:$BL$1,0),FALSE))</f>
        <v>12</v>
      </c>
      <c r="AR395" s="76">
        <f>SUM(VLOOKUP($D$8,$D$2:$BL$18,MATCH(AR394,$D$1:$BL$1,0),FALSE))</f>
        <v>16</v>
      </c>
      <c r="AS395" s="76">
        <f>SUM(VLOOKUP($D$9,$D$2:$BL$18,MATCH(AS394,$D$1:$BL$1,0),FALSE))</f>
        <v>-1</v>
      </c>
      <c r="AT395" s="76">
        <f>SUM(VLOOKUP($D$10,$D$2:$BL$18,MATCH(AT394,$D$1:$BL$1,0),FALSE))</f>
        <v>36</v>
      </c>
      <c r="AU395" s="76">
        <f>SUM(VLOOKUP($D$11,$D$2:$BL$18,MATCH(AU394,$D$1:$BL$1,0),FALSE))</f>
        <v>16</v>
      </c>
      <c r="AV395" s="76">
        <f>SUM(VLOOKUP($D$12,$D$2:$BL$18,MATCH(AV394,$D$1:$BL$1,0),FALSE))</f>
        <v>-6</v>
      </c>
      <c r="AW395" s="76">
        <f>SUM(VLOOKUP($D$13,$D$2:$BL$18,MATCH(AW394,$D$1:$BL$1,0),FALSE))</f>
        <v>-1</v>
      </c>
      <c r="AX395" s="76">
        <f>SUM(VLOOKUP($D$14,$D$2:$BL$18,MATCH(AX394,$D$1:$BL$1,0),FALSE))</f>
        <v>2</v>
      </c>
      <c r="AY395" s="76">
        <f>SUM(VLOOKUP($D$15,$D$2:$BL$18,MATCH(AY394,$D$1:$BL$1,0),FALSE))</f>
        <v>16</v>
      </c>
      <c r="AZ395" s="76">
        <f>SUM(VLOOKUP($D$16,$D$2:$BL$18,MATCH(AZ394,$D$1:$BL$1,0),FALSE))</f>
        <v>28</v>
      </c>
      <c r="BA395" s="76">
        <f>SUM(VLOOKUP($D$17,$D$2:$BL$18,MATCH(BA394,$D$1:$BL$1,0),FALSE))</f>
        <v>24</v>
      </c>
      <c r="BB395" s="29">
        <f>SUM(VLOOKUP($D$18,$D$2:$BL$18,MATCH(BB394,$D$1:$BL$1,0),FALSE))</f>
        <v>24</v>
      </c>
      <c r="BC395" s="46" t="str">
        <f>$A$12</f>
        <v>AlphaTauri</v>
      </c>
      <c r="BD395" s="66">
        <f>COUNTIF(AL385:BB402, BC395)</f>
        <v>0</v>
      </c>
      <c r="BE395" s="46" t="str">
        <f>$B$12</f>
        <v>Kvyat</v>
      </c>
      <c r="BF395" s="99">
        <f>COUNTIF(AL385:BB402, BE395)</f>
        <v>17</v>
      </c>
      <c r="BG395" s="99">
        <f>COUNTIF(AL403:BB404,BE395)</f>
        <v>0</v>
      </c>
      <c r="BH395" s="99">
        <f>COUNTIF(AL405:BB406,BE395)</f>
        <v>0</v>
      </c>
      <c r="BI395" s="46" t="str">
        <f>$A$12</f>
        <v>AlphaTauri</v>
      </c>
      <c r="BJ395" s="66">
        <f>SUM((BD395/BD407)*100)</f>
        <v>0</v>
      </c>
      <c r="BK395" s="46" t="str">
        <f>$B$12</f>
        <v>Kvyat</v>
      </c>
      <c r="BL395" s="99">
        <f>SUM((BF395/BF407)*100)</f>
        <v>20</v>
      </c>
      <c r="BM395" s="99">
        <f>SUM((BG395/BG407)*100)</f>
        <v>0</v>
      </c>
      <c r="BN395" s="99" t="e">
        <f>SUM((BH395/BH407)*100)</f>
        <v>#DIV/0!</v>
      </c>
      <c r="BP395" s="175"/>
      <c r="BQ395" s="81" t="s">
        <v>58</v>
      </c>
      <c r="BR395" s="70">
        <f>SUM(VLOOKUP($D$2,$D$2:$BL$18,MATCH(BR394,$D$1:$BL$1,0),FALSE))</f>
        <v>22</v>
      </c>
      <c r="BS395" s="76">
        <f>SUM(VLOOKUP($D$3,$D$2:$BL$18,MATCH(BS394,$D$1:$BL$1,0),FALSE))</f>
        <v>23</v>
      </c>
      <c r="BT395" s="76">
        <f>SUM(VLOOKUP($D$4,$D$2:$BL$18,MATCH(BT394,$D$1:$BL$1,0),FALSE))</f>
        <v>11</v>
      </c>
      <c r="BU395" s="76">
        <f>SUM(VLOOKUP($D$5,$D$2:$BL$18,MATCH(BU394,$D$1:$BL$1,0),FALSE))</f>
        <v>-13</v>
      </c>
      <c r="BV395" s="76">
        <f>SUM(VLOOKUP($D$6,$D$2:$BL$18,MATCH(BV394,$D$1:$BL$1,0),FALSE))</f>
        <v>12</v>
      </c>
      <c r="BW395" s="76">
        <f>SUM(VLOOKUP($D$7,$D$2:$BL$18,MATCH(BW394,$D$1:$BL$1,0),FALSE))</f>
        <v>21</v>
      </c>
      <c r="BX395" s="76">
        <f>SUM(VLOOKUP($D$8,$D$2:$BL$18,MATCH(BX394,$D$1:$BL$1,0),FALSE))</f>
        <v>6</v>
      </c>
      <c r="BY395" s="76">
        <f>SUM(VLOOKUP($D$9,$D$2:$BL$18,MATCH(BY394,$D$1:$BL$1,0),FALSE))</f>
        <v>4</v>
      </c>
      <c r="BZ395" s="76">
        <f>SUM(VLOOKUP($D$10,$D$2:$BL$18,MATCH(BZ394,$D$1:$BL$1,0),FALSE))</f>
        <v>43</v>
      </c>
      <c r="CA395" s="76">
        <f>SUM(VLOOKUP($D$11,$D$2:$BL$18,MATCH(CA394,$D$1:$BL$1,0),FALSE))</f>
        <v>28</v>
      </c>
      <c r="CB395" s="76">
        <f>SUM(VLOOKUP($D$12,$D$2:$BL$18,MATCH(CB394,$D$1:$BL$1,0),FALSE))</f>
        <v>33</v>
      </c>
      <c r="CC395" s="76">
        <f>SUM(VLOOKUP($D$13,$D$2:$BL$18,MATCH(CC394,$D$1:$BL$1,0),FALSE))</f>
        <v>17</v>
      </c>
      <c r="CD395" s="76">
        <f>SUM(VLOOKUP($D$14,$D$2:$BL$18,MATCH(CD394,$D$1:$BL$1,0),FALSE))</f>
        <v>26</v>
      </c>
      <c r="CE395" s="76">
        <f>SUM(VLOOKUP($D$15,$D$2:$BL$18,MATCH(CE394,$D$1:$BL$1,0),FALSE))</f>
        <v>45</v>
      </c>
      <c r="CF395" s="76">
        <f>SUM(VLOOKUP($D$16,$D$2:$BL$18,MATCH(CF394,$D$1:$BL$1,0),FALSE))</f>
        <v>5</v>
      </c>
      <c r="CG395" s="76">
        <f>SUM(VLOOKUP($D$17,$D$2:$BL$18,MATCH(CG394,$D$1:$BL$1,0),FALSE))</f>
        <v>48</v>
      </c>
      <c r="CH395" s="29">
        <f>SUM(VLOOKUP($D$18,$D$2:$BL$18,MATCH(CH394,$D$1:$BL$1,0),FALSE))</f>
        <v>-13</v>
      </c>
      <c r="CI395" s="46" t="str">
        <f>$A$12</f>
        <v>AlphaTauri</v>
      </c>
      <c r="CJ395" s="66">
        <f>COUNTIF(BR385:CH402, CI395)</f>
        <v>0</v>
      </c>
      <c r="CK395" s="46" t="str">
        <f>$B$12</f>
        <v>Kvyat</v>
      </c>
      <c r="CL395" s="99">
        <f>COUNTIF(BR385:CH402, CK395)</f>
        <v>0</v>
      </c>
      <c r="CM395" s="99">
        <f>COUNTIF(BR403:CH404,CK395)</f>
        <v>0</v>
      </c>
      <c r="CN395" s="99">
        <f>COUNTIF(BR405:CH406,CK395)</f>
        <v>0</v>
      </c>
      <c r="CO395" s="46" t="str">
        <f>$A$12</f>
        <v>AlphaTauri</v>
      </c>
      <c r="CP395" s="66">
        <f>SUM((CJ395/CJ407)*100)</f>
        <v>0</v>
      </c>
      <c r="CQ395" s="46" t="str">
        <f>$B$12</f>
        <v>Kvyat</v>
      </c>
      <c r="CR395" s="99">
        <f>SUM((CL395/CL407)*100)</f>
        <v>0</v>
      </c>
      <c r="CS395" s="99">
        <f>SUM((CM395/CM407)*100)</f>
        <v>0</v>
      </c>
      <c r="CT395" s="99">
        <f>SUM((CN395/CN407)*100)</f>
        <v>0</v>
      </c>
      <c r="CV395" s="46" t="str">
        <f>$A$12</f>
        <v>AlphaTauri</v>
      </c>
      <c r="CW395" s="99">
        <f>SUM(X395,BD395,CJ395)</f>
        <v>0</v>
      </c>
      <c r="CX395" s="46" t="str">
        <f>$B$12</f>
        <v>Kvyat</v>
      </c>
      <c r="CY395" s="99">
        <f t="shared" si="2070"/>
        <v>17</v>
      </c>
      <c r="CZ395" s="99">
        <f t="shared" si="2071"/>
        <v>0</v>
      </c>
      <c r="DA395" s="99">
        <f t="shared" si="2072"/>
        <v>0</v>
      </c>
      <c r="DB395" s="46" t="str">
        <f>$A$12</f>
        <v>AlphaTauri</v>
      </c>
      <c r="DC395" s="66">
        <f>SUM((CW395/CW407)*100)</f>
        <v>0</v>
      </c>
      <c r="DD395" s="46" t="str">
        <f>$B$12</f>
        <v>Kvyat</v>
      </c>
      <c r="DE395" s="99">
        <f>SUM((CY395/CY407)*100)</f>
        <v>6.666666666666667</v>
      </c>
      <c r="DF395" s="99">
        <f>SUM((CZ395/CZ407)*100)</f>
        <v>0</v>
      </c>
      <c r="DG395" s="99">
        <f>SUM((DA395/DA407)*100)</f>
        <v>0</v>
      </c>
    </row>
    <row r="396" spans="4:111" ht="16.149999999999999" thickBot="1" x14ac:dyDescent="0.55000000000000004">
      <c r="D396" s="175"/>
      <c r="E396" s="82" t="s">
        <v>1</v>
      </c>
      <c r="F396" s="72">
        <f>SUM(VLOOKUP($D$2,$BM$2:$CQ$18,MATCH(F394,$BM$1:$CQ$1,0),FALSE))</f>
        <v>31.3</v>
      </c>
      <c r="G396" s="73">
        <f>SUM(VLOOKUP($D$3,$BM$2:$CQ$18,MATCH(G394,$BM$1:$CQ$1,0),FALSE))</f>
        <v>31.3</v>
      </c>
      <c r="H396" s="73">
        <f>SUM(VLOOKUP($D$4,$BM$2:$CQ$18,MATCH(H394,$BM$1:$CQ$1,0),FALSE))</f>
        <v>31.2</v>
      </c>
      <c r="I396" s="73">
        <f>SUM(VLOOKUP($D$5,$BM$2:$CQ$18,MATCH(I394,$BM$1:$CQ$1,0),FALSE))</f>
        <v>31.3</v>
      </c>
      <c r="J396" s="73">
        <f>SUM(VLOOKUP($D$6,$BM$2:$CQ$18,MATCH(J394,$BM$1:$CQ$1,0),FALSE))</f>
        <v>31.3</v>
      </c>
      <c r="K396" s="73">
        <f>SUM(VLOOKUP($D$7,$BM$2:$CQ$18,MATCH(K394,$BM$1:$CQ$1,0),FALSE))</f>
        <v>31.3</v>
      </c>
      <c r="L396" s="73">
        <f>SUM(VLOOKUP($D$8,$BM$2:$CQ$18,MATCH(L394,$BM$1:$CQ$1,0),FALSE))</f>
        <v>31.4</v>
      </c>
      <c r="M396" s="73">
        <f>SUM(VLOOKUP($D$9,$BM$2:$CQ$18,MATCH(M394,$BM$1:$CQ$1,0),FALSE))</f>
        <v>31.4</v>
      </c>
      <c r="N396" s="73">
        <f>SUM(VLOOKUP($D$10,$BM$2:$CQ$18,MATCH(N394,$BM$1:$CQ$1,0),FALSE))</f>
        <v>31.4</v>
      </c>
      <c r="O396" s="73">
        <f>SUM(VLOOKUP($D$11,$BM$2:$CQ$18,MATCH(O394,$BM$1:$CQ$1,0),FALSE))</f>
        <v>31.4</v>
      </c>
      <c r="P396" s="73">
        <f>SUM(VLOOKUP($D$12,$BM$2:$CQ$18,MATCH(P394,$BM$1:$CQ$1,0),FALSE))</f>
        <v>31.4</v>
      </c>
      <c r="Q396" s="73">
        <f>SUM(VLOOKUP($D$13,$BM$2:$CQ$18,MATCH(Q394,$BM$1:$CQ$1,0),FALSE))</f>
        <v>31.5</v>
      </c>
      <c r="R396" s="73">
        <f>SUM(VLOOKUP($D$14,$BM$2:$CQ$18,MATCH(R394,$BM$1:$CQ$1,0),FALSE))</f>
        <v>31.5</v>
      </c>
      <c r="S396" s="73">
        <f>SUM(VLOOKUP($D$15,$BM$2:$CQ$18,MATCH(S394,$BM$1:$CQ$1,0),FALSE))</f>
        <v>31.5</v>
      </c>
      <c r="T396" s="73">
        <f>SUM(VLOOKUP($D$16,$BM$2:$CQ$18,MATCH(T394,$BM$1:$CQ$1,0),FALSE))</f>
        <v>31.5</v>
      </c>
      <c r="U396" s="73">
        <f>SUM(VLOOKUP($D$17,$BM$2:$CQ$18,MATCH(U394,$BM$1:$CQ$1,0),FALSE))</f>
        <v>31.5</v>
      </c>
      <c r="V396" s="63">
        <f>SUM(VLOOKUP($D$18,$BM$2:$CQ$18,MATCH(V394,$BM$1:$CQ$1,0),FALSE))</f>
        <v>31.3</v>
      </c>
      <c r="W396" s="30"/>
      <c r="X396" s="72"/>
      <c r="Y396" s="47" t="str">
        <f>$B$13</f>
        <v>Gasly</v>
      </c>
      <c r="Z396" s="30">
        <f>COUNTIF(F385:V402, Y396)</f>
        <v>0</v>
      </c>
      <c r="AA396" s="30">
        <f>COUNTIF(F403:V404,Y396)</f>
        <v>0</v>
      </c>
      <c r="AB396" s="30">
        <f>COUNTIF(F405:V406,Y396)</f>
        <v>0</v>
      </c>
      <c r="AC396" s="30"/>
      <c r="AD396" s="72"/>
      <c r="AE396" s="47" t="str">
        <f>$B$13</f>
        <v>Gasly</v>
      </c>
      <c r="AF396" s="30">
        <f>SUM((Z396/Z407)*100)</f>
        <v>0</v>
      </c>
      <c r="AG396" s="30">
        <f>SUM((AA396/AA407)*100)</f>
        <v>0</v>
      </c>
      <c r="AH396" s="30">
        <f>SUM((AB396/AB407)*100)</f>
        <v>0</v>
      </c>
      <c r="AJ396" s="175"/>
      <c r="AK396" s="82" t="s">
        <v>1</v>
      </c>
      <c r="AL396" s="72">
        <f>SUM(VLOOKUP($D$2,$BM$2:$CQ$18,MATCH(AL394,$BM$1:$CQ$1,0),FALSE))</f>
        <v>14.1</v>
      </c>
      <c r="AM396" s="73">
        <f>SUM(VLOOKUP($D$3,$BM$2:$CQ$18,MATCH(AM394,$BM$1:$CQ$1,0),FALSE))</f>
        <v>13.9</v>
      </c>
      <c r="AN396" s="73">
        <f>SUM(VLOOKUP($D$4,$BM$2:$CQ$18,MATCH(AN394,$BM$1:$CQ$1,0),FALSE))</f>
        <v>13.7</v>
      </c>
      <c r="AO396" s="73">
        <f>SUM(VLOOKUP($D$5,$BM$2:$CQ$18,MATCH(AO394,$BM$1:$CQ$1,0),FALSE))</f>
        <v>13.7</v>
      </c>
      <c r="AP396" s="73">
        <f>SUM(VLOOKUP($D$6,$BM$2:$CQ$18,MATCH(AP394,$BM$1:$CQ$1,0),FALSE))</f>
        <v>13.7</v>
      </c>
      <c r="AQ396" s="73">
        <f>SUM(VLOOKUP($D$7,$BM$2:$CQ$18,MATCH(AQ394,$BM$1:$CQ$1,0),FALSE))</f>
        <v>13.8</v>
      </c>
      <c r="AR396" s="73">
        <f>SUM(VLOOKUP($D$8,$BM$2:$CQ$18,MATCH(AR394,$BM$1:$CQ$1,0),FALSE))</f>
        <v>20.7</v>
      </c>
      <c r="AS396" s="73">
        <f>SUM(VLOOKUP($D$9,$BM$2:$CQ$18,MATCH(AS394,$BM$1:$CQ$1,0),FALSE))</f>
        <v>20.7</v>
      </c>
      <c r="AT396" s="73">
        <f>SUM(VLOOKUP($D$10,$BM$2:$CQ$18,MATCH(AT394,$BM$1:$CQ$1,0),FALSE))</f>
        <v>20.6</v>
      </c>
      <c r="AU396" s="73">
        <f>SUM(VLOOKUP($D$11,$BM$2:$CQ$18,MATCH(AU394,$BM$1:$CQ$1,0),FALSE))</f>
        <v>20.6</v>
      </c>
      <c r="AV396" s="73">
        <f>SUM(VLOOKUP($D$12,$BM$2:$CQ$18,MATCH(AV394,$BM$1:$CQ$1,0),FALSE))</f>
        <v>20.5</v>
      </c>
      <c r="AW396" s="73">
        <f>SUM(VLOOKUP($D$13,$BM$2:$CQ$18,MATCH(AW394,$BM$1:$CQ$1,0),FALSE))</f>
        <v>20.5</v>
      </c>
      <c r="AX396" s="73">
        <f>SUM(VLOOKUP($D$14,$BM$2:$CQ$18,MATCH(AX394,$BM$1:$CQ$1,0),FALSE))</f>
        <v>20.399999999999999</v>
      </c>
      <c r="AY396" s="73">
        <f>SUM(VLOOKUP($D$15,$BM$2:$CQ$18,MATCH(AY394,$BM$1:$CQ$1,0),FALSE))</f>
        <v>20.3</v>
      </c>
      <c r="AZ396" s="73">
        <f>SUM(VLOOKUP($D$16,$BM$2:$CQ$18,MATCH(AZ394,$BM$1:$CQ$1,0),FALSE))</f>
        <v>20.3</v>
      </c>
      <c r="BA396" s="73">
        <f>SUM(VLOOKUP($D$17,$BM$2:$CQ$18,MATCH(BA394,$BM$1:$CQ$1,0),FALSE))</f>
        <v>20.3</v>
      </c>
      <c r="BB396" s="63">
        <f>SUM(VLOOKUP($D$18,$BM$2:$CQ$18,MATCH(BB394,$BM$1:$CQ$1,0),FALSE))</f>
        <v>20.3</v>
      </c>
      <c r="BC396" s="30"/>
      <c r="BD396" s="72"/>
      <c r="BE396" s="47" t="str">
        <f>$B$13</f>
        <v>Gasly</v>
      </c>
      <c r="BF396" s="30">
        <f>COUNTIF(AL385:BB402, BE396)</f>
        <v>0</v>
      </c>
      <c r="BG396" s="30">
        <f>COUNTIF(AL403:BB404,BE396)</f>
        <v>0</v>
      </c>
      <c r="BH396" s="30">
        <f>COUNTIF(AL405:BB406,BE396)</f>
        <v>0</v>
      </c>
      <c r="BI396" s="30"/>
      <c r="BJ396" s="72"/>
      <c r="BK396" s="47" t="str">
        <f>$B$13</f>
        <v>Gasly</v>
      </c>
      <c r="BL396" s="30">
        <f>SUM((BF396/BF407)*100)</f>
        <v>0</v>
      </c>
      <c r="BM396" s="30">
        <f>SUM((BG396/BG407)*100)</f>
        <v>0</v>
      </c>
      <c r="BN396" s="30" t="e">
        <f>SUM((BH396/BH407)*100)</f>
        <v>#DIV/0!</v>
      </c>
      <c r="BP396" s="175"/>
      <c r="BQ396" s="82" t="s">
        <v>1</v>
      </c>
      <c r="BR396" s="72">
        <f>SUM(VLOOKUP($D$2,$BM$2:$CQ$18,MATCH(BR394,$BM$1:$CQ$1,0),FALSE))</f>
        <v>9.3000000000000007</v>
      </c>
      <c r="BS396" s="73">
        <f>SUM(VLOOKUP($D$3,$BM$2:$CQ$18,MATCH(BS394,$BM$1:$CQ$1,0),FALSE))</f>
        <v>9.6</v>
      </c>
      <c r="BT396" s="73">
        <f>SUM(VLOOKUP($D$4,$BM$2:$CQ$18,MATCH(BT394,$BM$1:$CQ$1,0),FALSE))</f>
        <v>9.8000000000000007</v>
      </c>
      <c r="BU396" s="73">
        <f>SUM(VLOOKUP($D$5,$BM$2:$CQ$18,MATCH(BU394,$BM$1:$CQ$1,0),FALSE))</f>
        <v>9.8000000000000007</v>
      </c>
      <c r="BV396" s="73">
        <f>SUM(VLOOKUP($D$6,$BM$2:$CQ$18,MATCH(BV394,$BM$1:$CQ$1,0),FALSE))</f>
        <v>9.8000000000000007</v>
      </c>
      <c r="BW396" s="73">
        <f>SUM(VLOOKUP($D$7,$BM$2:$CQ$18,MATCH(BW394,$BM$1:$CQ$1,0),FALSE))</f>
        <v>9.9</v>
      </c>
      <c r="BX396" s="73">
        <f>SUM(VLOOKUP($D$8,$BM$2:$CQ$18,MATCH(BX394,$BM$1:$CQ$1,0),FALSE))</f>
        <v>9.9</v>
      </c>
      <c r="BY396" s="73">
        <f>SUM(VLOOKUP($D$9,$BM$2:$CQ$18,MATCH(BY394,$BM$1:$CQ$1,0),FALSE))</f>
        <v>9.9</v>
      </c>
      <c r="BZ396" s="73">
        <f>SUM(VLOOKUP($D$10,$BM$2:$CQ$18,MATCH(BZ394,$BM$1:$CQ$1,0),FALSE))</f>
        <v>9.9</v>
      </c>
      <c r="CA396" s="73">
        <f>SUM(VLOOKUP($D$11,$BM$2:$CQ$18,MATCH(CA394,$BM$1:$CQ$1,0),FALSE))</f>
        <v>9.9</v>
      </c>
      <c r="CB396" s="73">
        <f>SUM(VLOOKUP($D$12,$BM$2:$CQ$18,MATCH(CB394,$BM$1:$CQ$1,0),FALSE))</f>
        <v>9.9</v>
      </c>
      <c r="CC396" s="73">
        <f>SUM(VLOOKUP($D$13,$BM$2:$CQ$18,MATCH(CC394,$BM$1:$CQ$1,0),FALSE))</f>
        <v>9.9</v>
      </c>
      <c r="CD396" s="73">
        <f>SUM(VLOOKUP($D$14,$BM$2:$CQ$18,MATCH(CD394,$BM$1:$CQ$1,0),FALSE))</f>
        <v>9.9</v>
      </c>
      <c r="CE396" s="73">
        <f>SUM(VLOOKUP($D$15,$BM$2:$CQ$18,MATCH(CE394,$BM$1:$CQ$1,0),FALSE))</f>
        <v>9.9</v>
      </c>
      <c r="CF396" s="73">
        <f>SUM(VLOOKUP($D$16,$BM$2:$CQ$18,MATCH(CF394,$BM$1:$CQ$1,0),FALSE))</f>
        <v>9.9</v>
      </c>
      <c r="CG396" s="73">
        <f>SUM(VLOOKUP($D$17,$BM$2:$CQ$18,MATCH(CG394,$BM$1:$CQ$1,0),FALSE))</f>
        <v>9.9</v>
      </c>
      <c r="CH396" s="63">
        <f>SUM(VLOOKUP($D$18,$BM$2:$CQ$18,MATCH(CH394,$BM$1:$CQ$1,0),FALSE))</f>
        <v>10</v>
      </c>
      <c r="CI396" s="30"/>
      <c r="CJ396" s="72"/>
      <c r="CK396" s="47" t="str">
        <f>$B$13</f>
        <v>Gasly</v>
      </c>
      <c r="CL396" s="30">
        <f>COUNTIF(BR385:CH402, CK396)</f>
        <v>0</v>
      </c>
      <c r="CM396" s="30">
        <f>COUNTIF(BR403:CH404,CK396)</f>
        <v>0</v>
      </c>
      <c r="CN396" s="30">
        <f>COUNTIF(BR405:CH406,CK396)</f>
        <v>0</v>
      </c>
      <c r="CO396" s="30"/>
      <c r="CP396" s="72"/>
      <c r="CQ396" s="47" t="str">
        <f>$B$13</f>
        <v>Gasly</v>
      </c>
      <c r="CR396" s="30">
        <f>SUM((CL396/CL407)*100)</f>
        <v>0</v>
      </c>
      <c r="CS396" s="30">
        <f>SUM((CM396/CM407)*100)</f>
        <v>0</v>
      </c>
      <c r="CT396" s="30">
        <f>SUM((CN396/CN407)*100)</f>
        <v>0</v>
      </c>
      <c r="CV396" s="30"/>
      <c r="CW396" s="30"/>
      <c r="CX396" s="47" t="str">
        <f>$B$13</f>
        <v>Gasly</v>
      </c>
      <c r="CY396" s="30">
        <f t="shared" si="2070"/>
        <v>0</v>
      </c>
      <c r="CZ396" s="30">
        <f t="shared" si="2071"/>
        <v>0</v>
      </c>
      <c r="DA396" s="30">
        <f t="shared" si="2072"/>
        <v>0</v>
      </c>
      <c r="DB396" s="30"/>
      <c r="DC396" s="72"/>
      <c r="DD396" s="47" t="str">
        <f>$B$13</f>
        <v>Gasly</v>
      </c>
      <c r="DE396" s="30">
        <f>SUM((CY396/CY407)*100)</f>
        <v>0</v>
      </c>
      <c r="DF396" s="30">
        <f>SUM((CZ396/CZ407)*100)</f>
        <v>0</v>
      </c>
      <c r="DG396" s="30">
        <f>SUM((DA396/DA407)*100)</f>
        <v>0</v>
      </c>
    </row>
    <row r="397" spans="4:111" ht="15.75" x14ac:dyDescent="0.5">
      <c r="D397" s="175"/>
      <c r="E397" s="74" t="s">
        <v>63</v>
      </c>
      <c r="F397" s="66" t="s">
        <v>38</v>
      </c>
      <c r="G397" s="67" t="s">
        <v>38</v>
      </c>
      <c r="H397" s="67" t="s">
        <v>38</v>
      </c>
      <c r="I397" s="67" t="s">
        <v>38</v>
      </c>
      <c r="J397" s="67" t="s">
        <v>38</v>
      </c>
      <c r="K397" s="67" t="s">
        <v>38</v>
      </c>
      <c r="L397" s="67" t="s">
        <v>35</v>
      </c>
      <c r="M397" s="67" t="s">
        <v>35</v>
      </c>
      <c r="N397" s="67" t="s">
        <v>35</v>
      </c>
      <c r="O397" s="67" t="s">
        <v>35</v>
      </c>
      <c r="P397" s="67" t="s">
        <v>35</v>
      </c>
      <c r="Q397" s="67" t="s">
        <v>35</v>
      </c>
      <c r="R397" s="67" t="s">
        <v>35</v>
      </c>
      <c r="S397" s="67" t="s">
        <v>35</v>
      </c>
      <c r="T397" s="67" t="s">
        <v>35</v>
      </c>
      <c r="U397" s="67" t="s">
        <v>35</v>
      </c>
      <c r="V397" s="67" t="s">
        <v>35</v>
      </c>
      <c r="W397" s="49" t="str">
        <f>$A$14</f>
        <v>Racing Point</v>
      </c>
      <c r="X397" s="66">
        <f>COUNTIF(F385:V402, W397)</f>
        <v>17</v>
      </c>
      <c r="Y397" s="49" t="str">
        <f>$B$14</f>
        <v>Perez</v>
      </c>
      <c r="Z397" s="99">
        <f>COUNTIF(F385:V402, Y397)</f>
        <v>0</v>
      </c>
      <c r="AA397" s="99">
        <f>COUNTIF(F403:V404,Y397)</f>
        <v>0</v>
      </c>
      <c r="AB397" s="99">
        <f>COUNTIF(F405:V406,Y397)</f>
        <v>0</v>
      </c>
      <c r="AC397" s="49" t="str">
        <f>$A$14</f>
        <v>Racing Point</v>
      </c>
      <c r="AD397" s="66">
        <f>SUM((X397/X407)*100)</f>
        <v>100</v>
      </c>
      <c r="AE397" s="49" t="str">
        <f>$B$14</f>
        <v>Perez</v>
      </c>
      <c r="AF397" s="99">
        <f>SUM((Z397/Z407)*100)</f>
        <v>0</v>
      </c>
      <c r="AG397" s="99">
        <f>SUM((AA397/AA407)*100)</f>
        <v>0</v>
      </c>
      <c r="AH397" s="99">
        <f>SUM((AB397/AB407)*100)</f>
        <v>0</v>
      </c>
      <c r="AJ397" s="175"/>
      <c r="AK397" s="74" t="s">
        <v>63</v>
      </c>
      <c r="AL397" s="66" t="s">
        <v>28</v>
      </c>
      <c r="AM397" s="67" t="s">
        <v>28</v>
      </c>
      <c r="AN397" s="67" t="s">
        <v>28</v>
      </c>
      <c r="AO397" s="67" t="s">
        <v>28</v>
      </c>
      <c r="AP397" s="67" t="s">
        <v>28</v>
      </c>
      <c r="AQ397" s="67" t="s">
        <v>28</v>
      </c>
      <c r="AR397" s="67" t="s">
        <v>28</v>
      </c>
      <c r="AS397" s="67" t="s">
        <v>28</v>
      </c>
      <c r="AT397" s="67" t="s">
        <v>28</v>
      </c>
      <c r="AU397" s="67" t="s">
        <v>28</v>
      </c>
      <c r="AV397" s="67" t="s">
        <v>28</v>
      </c>
      <c r="AW397" s="67" t="s">
        <v>28</v>
      </c>
      <c r="AX397" s="67" t="s">
        <v>28</v>
      </c>
      <c r="AY397" s="67" t="s">
        <v>28</v>
      </c>
      <c r="AZ397" s="67" t="s">
        <v>28</v>
      </c>
      <c r="BA397" s="67" t="s">
        <v>28</v>
      </c>
      <c r="BB397" s="68" t="s">
        <v>28</v>
      </c>
      <c r="BC397" s="49" t="str">
        <f>$A$14</f>
        <v>Racing Point</v>
      </c>
      <c r="BD397" s="66">
        <f>COUNTIF(AL385:BB402, BC397)</f>
        <v>0</v>
      </c>
      <c r="BE397" s="49" t="str">
        <f>$B$14</f>
        <v>Perez</v>
      </c>
      <c r="BF397" s="99">
        <f>COUNTIF(AL385:BB402, BE397)</f>
        <v>11</v>
      </c>
      <c r="BG397" s="99">
        <f>COUNTIF(AL403:BB404,BE397)</f>
        <v>0</v>
      </c>
      <c r="BH397" s="99">
        <f>COUNTIF(AL405:BB406,BE397)</f>
        <v>0</v>
      </c>
      <c r="BI397" s="49" t="str">
        <f>$A$14</f>
        <v>Racing Point</v>
      </c>
      <c r="BJ397" s="66">
        <f>SUM((BD397/BD407)*100)</f>
        <v>0</v>
      </c>
      <c r="BK397" s="49" t="str">
        <f>$B$14</f>
        <v>Perez</v>
      </c>
      <c r="BL397" s="99">
        <f>SUM((BF397/BF407)*100)</f>
        <v>12.941176470588237</v>
      </c>
      <c r="BM397" s="99">
        <f>SUM((BG397/BG407)*100)</f>
        <v>0</v>
      </c>
      <c r="BN397" s="99" t="e">
        <f>SUM((BH397/BH407)*100)</f>
        <v>#DIV/0!</v>
      </c>
      <c r="BP397" s="175"/>
      <c r="BQ397" s="74" t="s">
        <v>63</v>
      </c>
      <c r="BR397" s="66" t="s">
        <v>13</v>
      </c>
      <c r="BS397" s="67" t="s">
        <v>13</v>
      </c>
      <c r="BT397" s="67" t="s">
        <v>13</v>
      </c>
      <c r="BU397" s="67" t="s">
        <v>13</v>
      </c>
      <c r="BV397" s="67" t="s">
        <v>13</v>
      </c>
      <c r="BW397" s="67" t="s">
        <v>13</v>
      </c>
      <c r="BX397" s="67" t="s">
        <v>13</v>
      </c>
      <c r="BY397" s="67" t="s">
        <v>13</v>
      </c>
      <c r="BZ397" s="67" t="s">
        <v>13</v>
      </c>
      <c r="CA397" s="67" t="s">
        <v>13</v>
      </c>
      <c r="CB397" s="67" t="s">
        <v>13</v>
      </c>
      <c r="CC397" s="67" t="s">
        <v>13</v>
      </c>
      <c r="CD397" s="67" t="s">
        <v>13</v>
      </c>
      <c r="CE397" s="67" t="s">
        <v>13</v>
      </c>
      <c r="CF397" s="67" t="s">
        <v>13</v>
      </c>
      <c r="CG397" s="67" t="s">
        <v>13</v>
      </c>
      <c r="CH397" s="68" t="s">
        <v>13</v>
      </c>
      <c r="CI397" s="49" t="str">
        <f>$A$14</f>
        <v>Racing Point</v>
      </c>
      <c r="CJ397" s="66">
        <f>COUNTIF(BR385:CH402, CI397)</f>
        <v>11</v>
      </c>
      <c r="CK397" s="49" t="str">
        <f>$B$14</f>
        <v>Perez</v>
      </c>
      <c r="CL397" s="99">
        <f>COUNTIF(BR385:CH402, CK397)</f>
        <v>17</v>
      </c>
      <c r="CM397" s="99">
        <f>COUNTIF(BR403:CH404,CK397)</f>
        <v>0</v>
      </c>
      <c r="CN397" s="99">
        <f>COUNTIF(BR405:CH406,CK397)</f>
        <v>0</v>
      </c>
      <c r="CO397" s="49" t="str">
        <f>$A$14</f>
        <v>Racing Point</v>
      </c>
      <c r="CP397" s="66">
        <f>SUM((CJ397/CJ407)*100)</f>
        <v>64.705882352941174</v>
      </c>
      <c r="CQ397" s="49" t="str">
        <f>$B$14</f>
        <v>Perez</v>
      </c>
      <c r="CR397" s="99">
        <f>SUM((CL397/CL407)*100)</f>
        <v>20</v>
      </c>
      <c r="CS397" s="99">
        <f>SUM((CM397/CM407)*100)</f>
        <v>0</v>
      </c>
      <c r="CT397" s="99">
        <f>SUM((CN397/CN407)*100)</f>
        <v>0</v>
      </c>
      <c r="CV397" s="49" t="str">
        <f>$A$14</f>
        <v>Racing Point</v>
      </c>
      <c r="CW397" s="99">
        <f>SUM(X397,BD397,CJ397)</f>
        <v>28</v>
      </c>
      <c r="CX397" s="49" t="str">
        <f>$B$14</f>
        <v>Perez</v>
      </c>
      <c r="CY397" s="99">
        <f t="shared" si="2070"/>
        <v>28</v>
      </c>
      <c r="CZ397" s="99">
        <f t="shared" si="2071"/>
        <v>0</v>
      </c>
      <c r="DA397" s="99">
        <f t="shared" si="2072"/>
        <v>0</v>
      </c>
      <c r="DB397" s="49" t="str">
        <f>$A$14</f>
        <v>Racing Point</v>
      </c>
      <c r="DC397" s="66">
        <f>SUM((CW397/CW407)*100)</f>
        <v>54.901960784313729</v>
      </c>
      <c r="DD397" s="49" t="str">
        <f>$B$14</f>
        <v>Perez</v>
      </c>
      <c r="DE397" s="99">
        <f>SUM((CY397/CY407)*100)</f>
        <v>10.980392156862745</v>
      </c>
      <c r="DF397" s="99">
        <f>SUM((CZ397/CZ407)*100)</f>
        <v>0</v>
      </c>
      <c r="DG397" s="99">
        <f>SUM((DA397/DA407)*100)</f>
        <v>0</v>
      </c>
    </row>
    <row r="398" spans="4:111" ht="16.149999999999999" thickBot="1" x14ac:dyDescent="0.55000000000000004">
      <c r="D398" s="175"/>
      <c r="E398" s="81" t="s">
        <v>58</v>
      </c>
      <c r="F398" s="70">
        <f>SUM(VLOOKUP($D$2,$D$2:$BL$18,MATCH(F397,$D$1:$BL$1,0),FALSE))</f>
        <v>-14</v>
      </c>
      <c r="G398" s="76">
        <f>SUM(VLOOKUP($D$3,$D$2:$BL$18,MATCH(G397,$D$1:$BL$1,0),FALSE))</f>
        <v>17</v>
      </c>
      <c r="H398" s="76">
        <f>SUM(VLOOKUP($D$4,$D$2:$BL$18,MATCH(H397,$D$1:$BL$1,0),FALSE))</f>
        <v>15</v>
      </c>
      <c r="I398" s="76">
        <f>SUM(VLOOKUP($D$5,$D$2:$BL$18,MATCH(I397,$D$1:$BL$1,0),FALSE))</f>
        <v>1</v>
      </c>
      <c r="J398" s="76">
        <f>SUM(VLOOKUP($D$6,$D$2:$BL$18,MATCH(J397,$D$1:$BL$1,0),FALSE))</f>
        <v>15</v>
      </c>
      <c r="K398" s="76">
        <f>SUM(VLOOKUP($D$7,$D$2:$BL$18,MATCH(K397,$D$1:$BL$1,0),FALSE))</f>
        <v>8</v>
      </c>
      <c r="L398" s="76">
        <f>SUM(VLOOKUP($D$8,$D$2:$BL$18,MATCH(L397,$D$1:$BL$1,0),FALSE))</f>
        <v>16</v>
      </c>
      <c r="M398" s="76">
        <f>SUM(VLOOKUP($D$9,$D$2:$BL$18,MATCH(M397,$D$1:$BL$1,0),FALSE))</f>
        <v>35</v>
      </c>
      <c r="N398" s="76">
        <f>SUM(VLOOKUP($D$10,$D$2:$BL$18,MATCH(N397,$D$1:$BL$1,0),FALSE))</f>
        <v>-8</v>
      </c>
      <c r="O398" s="76">
        <f>SUM(VLOOKUP($D$11,$D$2:$BL$18,MATCH(O397,$D$1:$BL$1,0),FALSE))</f>
        <v>-13</v>
      </c>
      <c r="P398" s="76">
        <f>SUM(VLOOKUP($D$12,$D$2:$BL$18,MATCH(P397,$D$1:$BL$1,0),FALSE))</f>
        <v>16</v>
      </c>
      <c r="Q398" s="76">
        <f>SUM(VLOOKUP($D$13,$D$2:$BL$18,MATCH(Q397,$D$1:$BL$1,0),FALSE))</f>
        <v>-13</v>
      </c>
      <c r="R398" s="76">
        <f>SUM(VLOOKUP($D$14,$D$2:$BL$18,MATCH(R397,$D$1:$BL$1,0),FALSE))</f>
        <v>7</v>
      </c>
      <c r="S398" s="76">
        <f>SUM(VLOOKUP($D$15,$D$2:$BL$18,MATCH(S397,$D$1:$BL$1,0),FALSE))</f>
        <v>8</v>
      </c>
      <c r="T398" s="76">
        <f>SUM(VLOOKUP($D$16,$D$2:$BL$18,MATCH(T397,$D$1:$BL$1,0),FALSE))</f>
        <v>-13</v>
      </c>
      <c r="U398" s="76">
        <f>SUM(VLOOKUP($D$17,$D$2:$BL$18,MATCH(U397,$D$1:$BL$1,0),FALSE))</f>
        <v>30</v>
      </c>
      <c r="V398" s="29">
        <f>SUM(VLOOKUP($D$18,$D$2:$BL$18,MATCH(V397,$D$1:$BL$1,0),FALSE))</f>
        <v>9</v>
      </c>
      <c r="W398" s="30"/>
      <c r="X398" s="72"/>
      <c r="Y398" s="50" t="str">
        <f>$B$15</f>
        <v>Stroll</v>
      </c>
      <c r="Z398" s="30">
        <f>COUNTIF(F385:V402, Y398)</f>
        <v>11</v>
      </c>
      <c r="AA398" s="30">
        <f>COUNTIF(F403:V404,Y398)</f>
        <v>0</v>
      </c>
      <c r="AB398" s="30">
        <f>COUNTIF(F405:V406,Y398)</f>
        <v>0</v>
      </c>
      <c r="AC398" s="30"/>
      <c r="AD398" s="72"/>
      <c r="AE398" s="50" t="str">
        <f>$B$15</f>
        <v>Stroll</v>
      </c>
      <c r="AF398" s="30">
        <f>SUM((Z398/Z407)*100)</f>
        <v>12.941176470588237</v>
      </c>
      <c r="AG398" s="30">
        <f>SUM((AA398/AA407)*100)</f>
        <v>0</v>
      </c>
      <c r="AH398" s="30">
        <f>SUM((AB398/AB407)*100)</f>
        <v>0</v>
      </c>
      <c r="AJ398" s="175"/>
      <c r="AK398" s="81" t="s">
        <v>58</v>
      </c>
      <c r="AL398" s="70">
        <f>SUM(VLOOKUP($D$2,$D$2:$BL$18,MATCH(AL397,$D$1:$BL$1,0),FALSE))</f>
        <v>5</v>
      </c>
      <c r="AM398" s="76">
        <f>SUM(VLOOKUP($D$3,$D$2:$BL$18,MATCH(AM397,$D$1:$BL$1,0),FALSE))</f>
        <v>13</v>
      </c>
      <c r="AN398" s="76">
        <f>SUM(VLOOKUP($D$4,$D$2:$BL$18,MATCH(AN397,$D$1:$BL$1,0),FALSE))</f>
        <v>15</v>
      </c>
      <c r="AO398" s="76">
        <f>SUM(VLOOKUP($D$5,$D$2:$BL$18,MATCH(AO397,$D$1:$BL$1,0),FALSE))</f>
        <v>-13</v>
      </c>
      <c r="AP398" s="76">
        <f>SUM(VLOOKUP($D$6,$D$2:$BL$18,MATCH(AP397,$D$1:$BL$1,0),FALSE))</f>
        <v>16</v>
      </c>
      <c r="AQ398" s="76">
        <f>SUM(VLOOKUP($D$7,$D$2:$BL$18,MATCH(AQ397,$D$1:$BL$1,0),FALSE))</f>
        <v>3</v>
      </c>
      <c r="AR398" s="76">
        <f>SUM(VLOOKUP($D$8,$D$2:$BL$18,MATCH(AR397,$D$1:$BL$1,0),FALSE))</f>
        <v>5</v>
      </c>
      <c r="AS398" s="76">
        <f>SUM(VLOOKUP($D$9,$D$2:$BL$18,MATCH(AS397,$D$1:$BL$1,0),FALSE))</f>
        <v>9</v>
      </c>
      <c r="AT398" s="76">
        <f>SUM(VLOOKUP($D$10,$D$2:$BL$18,MATCH(AT397,$D$1:$BL$1,0),FALSE))</f>
        <v>24</v>
      </c>
      <c r="AU398" s="76">
        <f>SUM(VLOOKUP($D$11,$D$2:$BL$18,MATCH(AU397,$D$1:$BL$1,0),FALSE))</f>
        <v>16</v>
      </c>
      <c r="AV398" s="76">
        <f>SUM(VLOOKUP($D$12,$D$2:$BL$18,MATCH(AV397,$D$1:$BL$1,0),FALSE))</f>
        <v>1</v>
      </c>
      <c r="AW398" s="76">
        <f>SUM(VLOOKUP($D$13,$D$2:$BL$18,MATCH(AW397,$D$1:$BL$1,0),FALSE))</f>
        <v>-2</v>
      </c>
      <c r="AX398" s="76">
        <f>SUM(VLOOKUP($D$14,$D$2:$BL$18,MATCH(AX397,$D$1:$BL$1,0),FALSE))</f>
        <v>30</v>
      </c>
      <c r="AY398" s="76">
        <f>SUM(VLOOKUP($D$15,$D$2:$BL$18,MATCH(AY397,$D$1:$BL$1,0),FALSE))</f>
        <v>13</v>
      </c>
      <c r="AZ398" s="76">
        <f>SUM(VLOOKUP($D$16,$D$2:$BL$18,MATCH(AZ397,$D$1:$BL$1,0),FALSE))</f>
        <v>3</v>
      </c>
      <c r="BA398" s="76">
        <f>SUM(VLOOKUP($D$17,$D$2:$BL$18,MATCH(BA397,$D$1:$BL$1,0),FALSE))</f>
        <v>18</v>
      </c>
      <c r="BB398" s="29">
        <f>SUM(VLOOKUP($D$18,$D$2:$BL$18,MATCH(BB397,$D$1:$BL$1,0),FALSE))</f>
        <v>2</v>
      </c>
      <c r="BC398" s="30"/>
      <c r="BD398" s="72"/>
      <c r="BE398" s="50" t="str">
        <f>$B$15</f>
        <v>Stroll</v>
      </c>
      <c r="BF398" s="30">
        <f>COUNTIF(AL385:BB402, BE398)</f>
        <v>17</v>
      </c>
      <c r="BG398" s="30">
        <f>COUNTIF(AL403:BB404,BE398)</f>
        <v>0</v>
      </c>
      <c r="BH398" s="30">
        <f>COUNTIF(AL405:BB406,BE398)</f>
        <v>0</v>
      </c>
      <c r="BI398" s="30"/>
      <c r="BJ398" s="72"/>
      <c r="BK398" s="50" t="str">
        <f>$B$15</f>
        <v>Stroll</v>
      </c>
      <c r="BL398" s="30">
        <f>SUM((BF398/BF407)*100)</f>
        <v>20</v>
      </c>
      <c r="BM398" s="30">
        <f>SUM((BG398/BG407)*100)</f>
        <v>0</v>
      </c>
      <c r="BN398" s="30" t="e">
        <f>SUM((BH398/BH407)*100)</f>
        <v>#DIV/0!</v>
      </c>
      <c r="BP398" s="175"/>
      <c r="BQ398" s="81" t="s">
        <v>58</v>
      </c>
      <c r="BR398" s="70">
        <f>SUM(VLOOKUP($D$2,$D$2:$BL$18,MATCH(BR397,$D$1:$BL$1,0),FALSE))</f>
        <v>-2</v>
      </c>
      <c r="BS398" s="76">
        <f>SUM(VLOOKUP($D$3,$D$2:$BL$18,MATCH(BS397,$D$1:$BL$1,0),FALSE))</f>
        <v>31</v>
      </c>
      <c r="BT398" s="76">
        <f>SUM(VLOOKUP($D$4,$D$2:$BL$18,MATCH(BT397,$D$1:$BL$1,0),FALSE))</f>
        <v>41</v>
      </c>
      <c r="BU398" s="76">
        <f>SUM(VLOOKUP($D$5,$D$2:$BL$18,MATCH(BU397,$D$1:$BL$1,0),FALSE))</f>
        <v>42</v>
      </c>
      <c r="BV398" s="76">
        <f>SUM(VLOOKUP($D$6,$D$2:$BL$18,MATCH(BV397,$D$1:$BL$1,0),FALSE))</f>
        <v>52</v>
      </c>
      <c r="BW398" s="76">
        <f>SUM(VLOOKUP($D$7,$D$2:$BL$18,MATCH(BW397,$D$1:$BL$1,0),FALSE))</f>
        <v>47</v>
      </c>
      <c r="BX398" s="76">
        <f>SUM(VLOOKUP($D$8,$D$2:$BL$18,MATCH(BX397,$D$1:$BL$1,0),FALSE))</f>
        <v>32</v>
      </c>
      <c r="BY398" s="76">
        <f>SUM(VLOOKUP($D$9,$D$2:$BL$18,MATCH(BY397,$D$1:$BL$1,0),FALSE))</f>
        <v>-4</v>
      </c>
      <c r="BZ398" s="76">
        <f>SUM(VLOOKUP($D$10,$D$2:$BL$18,MATCH(BZ397,$D$1:$BL$1,0),FALSE))</f>
        <v>-2</v>
      </c>
      <c r="CA398" s="76">
        <f>SUM(VLOOKUP($D$11,$D$2:$BL$18,MATCH(CA397,$D$1:$BL$1,0),FALSE))</f>
        <v>41</v>
      </c>
      <c r="CB398" s="76">
        <f>SUM(VLOOKUP($D$12,$D$2:$BL$18,MATCH(CB397,$D$1:$BL$1,0),FALSE))</f>
        <v>42</v>
      </c>
      <c r="CC398" s="76">
        <f>SUM(VLOOKUP($D$13,$D$2:$BL$18,MATCH(CC397,$D$1:$BL$1,0),FALSE))</f>
        <v>32</v>
      </c>
      <c r="CD398" s="76">
        <f>SUM(VLOOKUP($D$14,$D$2:$BL$18,MATCH(CD397,$D$1:$BL$1,0),FALSE))</f>
        <v>-2</v>
      </c>
      <c r="CE398" s="76">
        <f>SUM(VLOOKUP($D$15,$D$2:$BL$18,MATCH(CE397,$D$1:$BL$1,0),FALSE))</f>
        <v>18</v>
      </c>
      <c r="CF398" s="76">
        <f>SUM(VLOOKUP($D$16,$D$2:$BL$18,MATCH(CF397,$D$1:$BL$1,0),FALSE))</f>
        <v>47</v>
      </c>
      <c r="CG398" s="76">
        <f>SUM(VLOOKUP($D$17,$D$2:$BL$18,MATCH(CG397,$D$1:$BL$1,0),FALSE))</f>
        <v>-2</v>
      </c>
      <c r="CH398" s="29">
        <f>SUM(VLOOKUP($D$18,$D$2:$BL$18,MATCH(CH397,$D$1:$BL$1,0),FALSE))</f>
        <v>44</v>
      </c>
      <c r="CI398" s="30"/>
      <c r="CJ398" s="72"/>
      <c r="CK398" s="50" t="str">
        <f>$B$15</f>
        <v>Stroll</v>
      </c>
      <c r="CL398" s="30">
        <f>COUNTIF(BR385:CH402, CK398)</f>
        <v>17</v>
      </c>
      <c r="CM398" s="30">
        <f>COUNTIF(BR403:CH404,CK398)</f>
        <v>11</v>
      </c>
      <c r="CN398" s="30">
        <f>COUNTIF(BR405:CH406,CK398)</f>
        <v>0</v>
      </c>
      <c r="CO398" s="30"/>
      <c r="CP398" s="72"/>
      <c r="CQ398" s="50" t="str">
        <f>$B$15</f>
        <v>Stroll</v>
      </c>
      <c r="CR398" s="30">
        <f>SUM((CL398/CL407)*100)</f>
        <v>20</v>
      </c>
      <c r="CS398" s="30">
        <f>SUM((CM398/CM407)*100)</f>
        <v>64.705882352941174</v>
      </c>
      <c r="CT398" s="30">
        <f>SUM((CN398/CN407)*100)</f>
        <v>0</v>
      </c>
      <c r="CV398" s="30"/>
      <c r="CW398" s="30"/>
      <c r="CX398" s="50" t="str">
        <f>$B$15</f>
        <v>Stroll</v>
      </c>
      <c r="CY398" s="30">
        <f t="shared" si="2070"/>
        <v>45</v>
      </c>
      <c r="CZ398" s="30">
        <f t="shared" si="2071"/>
        <v>11</v>
      </c>
      <c r="DA398" s="30">
        <f t="shared" si="2072"/>
        <v>0</v>
      </c>
      <c r="DB398" s="30"/>
      <c r="DC398" s="72"/>
      <c r="DD398" s="50" t="str">
        <f>$B$15</f>
        <v>Stroll</v>
      </c>
      <c r="DE398" s="30">
        <f>SUM((CY398/CY407)*100)</f>
        <v>17.647058823529413</v>
      </c>
      <c r="DF398" s="30">
        <f>SUM((CZ398/CZ407)*100)</f>
        <v>21.568627450980394</v>
      </c>
      <c r="DG398" s="30">
        <f>SUM((DA398/DA407)*100)</f>
        <v>0</v>
      </c>
    </row>
    <row r="399" spans="4:111" ht="16.149999999999999" thickBot="1" x14ac:dyDescent="0.55000000000000004">
      <c r="D399" s="175"/>
      <c r="E399" s="82" t="s">
        <v>1</v>
      </c>
      <c r="F399" s="72">
        <f>SUM(VLOOKUP($D$2,$BM$2:$CQ$18,MATCH(F397,$BM$1:$CQ$1,0),FALSE))</f>
        <v>10.3</v>
      </c>
      <c r="G399" s="73">
        <f>SUM(VLOOKUP($D$3,$BM$2:$CQ$18,MATCH(G397,$BM$1:$CQ$1,0),FALSE))</f>
        <v>0</v>
      </c>
      <c r="H399" s="73">
        <f>SUM(VLOOKUP($D$4,$BM$2:$CQ$18,MATCH(H397,$BM$1:$CQ$1,0),FALSE))</f>
        <v>0</v>
      </c>
      <c r="I399" s="73">
        <f>SUM(VLOOKUP($D$5,$BM$2:$CQ$18,MATCH(I397,$BM$1:$CQ$1,0),FALSE))</f>
        <v>0</v>
      </c>
      <c r="J399" s="73">
        <f>SUM(VLOOKUP($D$6,$BM$2:$CQ$18,MATCH(J397,$BM$1:$CQ$1,0),FALSE))</f>
        <v>9.6</v>
      </c>
      <c r="K399" s="73">
        <f>SUM(VLOOKUP($D$7,$BM$2:$CQ$18,MATCH(K397,$BM$1:$CQ$1,0),FALSE))</f>
        <v>0</v>
      </c>
      <c r="L399" s="73">
        <f>SUM(VLOOKUP($D$8,$BM$2:$CQ$18,MATCH(L397,$BM$1:$CQ$1,0),FALSE))</f>
        <v>10.6</v>
      </c>
      <c r="M399" s="73">
        <f>SUM(VLOOKUP($D$9,$BM$2:$CQ$18,MATCH(M397,$BM$1:$CQ$1,0),FALSE))</f>
        <v>10.6</v>
      </c>
      <c r="N399" s="73">
        <f>SUM(VLOOKUP($D$10,$BM$2:$CQ$18,MATCH(N397,$BM$1:$CQ$1,0),FALSE))</f>
        <v>10.6</v>
      </c>
      <c r="O399" s="73">
        <f>SUM(VLOOKUP($D$11,$BM$2:$CQ$18,MATCH(O397,$BM$1:$CQ$1,0),FALSE))</f>
        <v>10.6</v>
      </c>
      <c r="P399" s="73">
        <f>SUM(VLOOKUP($D$12,$BM$2:$CQ$18,MATCH(P397,$BM$1:$CQ$1,0),FALSE))</f>
        <v>10.6</v>
      </c>
      <c r="Q399" s="73">
        <f>SUM(VLOOKUP($D$13,$BM$2:$CQ$18,MATCH(Q397,$BM$1:$CQ$1,0),FALSE))</f>
        <v>10.5</v>
      </c>
      <c r="R399" s="73">
        <f>SUM(VLOOKUP($D$14,$BM$2:$CQ$18,MATCH(R397,$BM$1:$CQ$1,0),FALSE))</f>
        <v>10.4</v>
      </c>
      <c r="S399" s="73">
        <f>SUM(VLOOKUP($D$15,$BM$2:$CQ$18,MATCH(S397,$BM$1:$CQ$1,0),FALSE))</f>
        <v>10.3</v>
      </c>
      <c r="T399" s="73">
        <f>SUM(VLOOKUP($D$16,$BM$2:$CQ$18,MATCH(T397,$BM$1:$CQ$1,0),FALSE))</f>
        <v>10.199999999999999</v>
      </c>
      <c r="U399" s="73">
        <f>SUM(VLOOKUP($D$17,$BM$2:$CQ$18,MATCH(U397,$BM$1:$CQ$1,0),FALSE))</f>
        <v>10.1</v>
      </c>
      <c r="V399" s="63">
        <f>SUM(VLOOKUP($D$18,$BM$2:$CQ$18,MATCH(V397,$BM$1:$CQ$1,0),FALSE))</f>
        <v>10</v>
      </c>
      <c r="W399" s="52" t="str">
        <f>$A$16</f>
        <v>Alfa Romeo</v>
      </c>
      <c r="X399" s="66">
        <f>COUNTIF(F385:V402, W399)</f>
        <v>0</v>
      </c>
      <c r="Y399" s="52" t="str">
        <f>$B$16</f>
        <v>Raikkonen</v>
      </c>
      <c r="Z399" s="99">
        <f>COUNTIF(F385:V402, Y399)</f>
        <v>6</v>
      </c>
      <c r="AA399" s="99">
        <f>COUNTIF(F403:V404,Y399)</f>
        <v>0</v>
      </c>
      <c r="AB399" s="99">
        <f>COUNTIF(F405:V406,Y399)</f>
        <v>0</v>
      </c>
      <c r="AC399" s="52" t="str">
        <f>$A$16</f>
        <v>Alfa Romeo</v>
      </c>
      <c r="AD399" s="66">
        <f>SUM((X399/X407)*100)</f>
        <v>0</v>
      </c>
      <c r="AE399" s="52" t="str">
        <f>$B$16</f>
        <v>Raikkonen</v>
      </c>
      <c r="AF399" s="99">
        <f>SUM((Z399/Z407)*100)</f>
        <v>7.0588235294117645</v>
      </c>
      <c r="AG399" s="99">
        <f>SUM((AA399/AA407)*100)</f>
        <v>0</v>
      </c>
      <c r="AH399" s="99">
        <f>SUM((AB399/AB407)*100)</f>
        <v>0</v>
      </c>
      <c r="AJ399" s="175"/>
      <c r="AK399" s="82" t="s">
        <v>1</v>
      </c>
      <c r="AL399" s="72">
        <f>SUM(VLOOKUP($D$2,$BM$2:$CQ$18,MATCH(AL397,$BM$1:$CQ$1,0),FALSE))</f>
        <v>9.9</v>
      </c>
      <c r="AM399" s="73">
        <f>SUM(VLOOKUP($D$3,$BM$2:$CQ$18,MATCH(AM397,$BM$1:$CQ$1,0),FALSE))</f>
        <v>0</v>
      </c>
      <c r="AN399" s="73">
        <f>SUM(VLOOKUP($D$4,$BM$2:$CQ$18,MATCH(AN397,$BM$1:$CQ$1,0),FALSE))</f>
        <v>0</v>
      </c>
      <c r="AO399" s="73">
        <f>SUM(VLOOKUP($D$5,$BM$2:$CQ$18,MATCH(AO397,$BM$1:$CQ$1,0),FALSE))</f>
        <v>0</v>
      </c>
      <c r="AP399" s="73">
        <f>SUM(VLOOKUP($D$6,$BM$2:$CQ$18,MATCH(AP397,$BM$1:$CQ$1,0),FALSE))</f>
        <v>9.6</v>
      </c>
      <c r="AQ399" s="73">
        <f>SUM(VLOOKUP($D$7,$BM$2:$CQ$18,MATCH(AQ397,$BM$1:$CQ$1,0),FALSE))</f>
        <v>0</v>
      </c>
      <c r="AR399" s="73">
        <f>SUM(VLOOKUP($D$8,$BM$2:$CQ$18,MATCH(AR397,$BM$1:$CQ$1,0),FALSE))</f>
        <v>9.5</v>
      </c>
      <c r="AS399" s="73">
        <f>SUM(VLOOKUP($D$9,$BM$2:$CQ$18,MATCH(AS397,$BM$1:$CQ$1,0),FALSE))</f>
        <v>9.5</v>
      </c>
      <c r="AT399" s="73">
        <f>SUM(VLOOKUP($D$10,$BM$2:$CQ$18,MATCH(AT397,$BM$1:$CQ$1,0),FALSE))</f>
        <v>9.5</v>
      </c>
      <c r="AU399" s="73">
        <f>SUM(VLOOKUP($D$11,$BM$2:$CQ$18,MATCH(AU397,$BM$1:$CQ$1,0),FALSE))</f>
        <v>9.5</v>
      </c>
      <c r="AV399" s="73">
        <f>SUM(VLOOKUP($D$12,$BM$2:$CQ$18,MATCH(AV397,$BM$1:$CQ$1,0),FALSE))</f>
        <v>9.8000000000000007</v>
      </c>
      <c r="AW399" s="73">
        <f>SUM(VLOOKUP($D$13,$BM$2:$CQ$18,MATCH(AW397,$BM$1:$CQ$1,0),FALSE))</f>
        <v>9.9</v>
      </c>
      <c r="AX399" s="73">
        <f>SUM(VLOOKUP($D$14,$BM$2:$CQ$18,MATCH(AX397,$BM$1:$CQ$1,0),FALSE))</f>
        <v>9.9</v>
      </c>
      <c r="AY399" s="73">
        <f>SUM(VLOOKUP($D$15,$BM$2:$CQ$18,MATCH(AY397,$BM$1:$CQ$1,0),FALSE))</f>
        <v>9.9</v>
      </c>
      <c r="AZ399" s="73">
        <f>SUM(VLOOKUP($D$16,$BM$2:$CQ$18,MATCH(AZ397,$BM$1:$CQ$1,0),FALSE))</f>
        <v>9.8000000000000007</v>
      </c>
      <c r="BA399" s="73">
        <f>SUM(VLOOKUP($D$17,$BM$2:$CQ$18,MATCH(BA397,$BM$1:$CQ$1,0),FALSE))</f>
        <v>9.8000000000000007</v>
      </c>
      <c r="BB399" s="63">
        <f>SUM(VLOOKUP($D$18,$BM$2:$CQ$18,MATCH(BB397,$BM$1:$CQ$1,0),FALSE))</f>
        <v>9.8000000000000007</v>
      </c>
      <c r="BC399" s="52" t="str">
        <f>$A$16</f>
        <v>Alfa Romeo</v>
      </c>
      <c r="BD399" s="66">
        <f>COUNTIF(AL385:BB402, BC399)</f>
        <v>0</v>
      </c>
      <c r="BE399" s="52" t="str">
        <f>$B$16</f>
        <v>Raikkonen</v>
      </c>
      <c r="BF399" s="99">
        <f>COUNTIF(AL385:BB402, BE399)</f>
        <v>0</v>
      </c>
      <c r="BG399" s="99">
        <f>COUNTIF(AL403:BB404,BE399)</f>
        <v>0</v>
      </c>
      <c r="BH399" s="99">
        <f>COUNTIF(AL405:BB406,BE399)</f>
        <v>0</v>
      </c>
      <c r="BI399" s="52" t="str">
        <f>$A$16</f>
        <v>Alfa Romeo</v>
      </c>
      <c r="BJ399" s="66">
        <f>SUM((BD399/BD407)*100)</f>
        <v>0</v>
      </c>
      <c r="BK399" s="52" t="str">
        <f>$B$16</f>
        <v>Raikkonen</v>
      </c>
      <c r="BL399" s="99">
        <f>SUM((BF399/BF407)*100)</f>
        <v>0</v>
      </c>
      <c r="BM399" s="99">
        <f>SUM((BG399/BG407)*100)</f>
        <v>0</v>
      </c>
      <c r="BN399" s="99" t="e">
        <f>SUM((BH399/BH407)*100)</f>
        <v>#DIV/0!</v>
      </c>
      <c r="BP399" s="175"/>
      <c r="BQ399" s="82" t="s">
        <v>1</v>
      </c>
      <c r="BR399" s="72">
        <f>SUM(VLOOKUP($D$2,$BM$2:$CQ$18,MATCH(BR397,$BM$1:$CQ$1,0),FALSE))</f>
        <v>26.1</v>
      </c>
      <c r="BS399" s="73">
        <f>SUM(VLOOKUP($D$3,$BM$2:$CQ$18,MATCH(BS397,$BM$1:$CQ$1,0),FALSE))</f>
        <v>26.1</v>
      </c>
      <c r="BT399" s="73">
        <f>SUM(VLOOKUP($D$4,$BM$2:$CQ$18,MATCH(BT397,$BM$1:$CQ$1,0),FALSE))</f>
        <v>26.1</v>
      </c>
      <c r="BU399" s="73">
        <f>SUM(VLOOKUP($D$5,$BM$2:$CQ$18,MATCH(BU397,$BM$1:$CQ$1,0),FALSE))</f>
        <v>26</v>
      </c>
      <c r="BV399" s="73">
        <f>SUM(VLOOKUP($D$6,$BM$2:$CQ$18,MATCH(BV397,$BM$1:$CQ$1,0),FALSE))</f>
        <v>26</v>
      </c>
      <c r="BW399" s="73">
        <f>SUM(VLOOKUP($D$7,$BM$2:$CQ$18,MATCH(BW397,$BM$1:$CQ$1,0),FALSE))</f>
        <v>26</v>
      </c>
      <c r="BX399" s="73">
        <f>SUM(VLOOKUP($D$8,$BM$2:$CQ$18,MATCH(BX397,$BM$1:$CQ$1,0),FALSE))</f>
        <v>26.1</v>
      </c>
      <c r="BY399" s="73">
        <f>SUM(VLOOKUP($D$9,$BM$2:$CQ$18,MATCH(BY397,$BM$1:$CQ$1,0),FALSE))</f>
        <v>26.1</v>
      </c>
      <c r="BZ399" s="73">
        <f>SUM(VLOOKUP($D$10,$BM$2:$CQ$18,MATCH(BZ397,$BM$1:$CQ$1,0),FALSE))</f>
        <v>26.1</v>
      </c>
      <c r="CA399" s="73">
        <f>SUM(VLOOKUP($D$11,$BM$2:$CQ$18,MATCH(CA397,$BM$1:$CQ$1,0),FALSE))</f>
        <v>26.1</v>
      </c>
      <c r="CB399" s="73">
        <f>SUM(VLOOKUP($D$12,$BM$2:$CQ$18,MATCH(CB397,$BM$1:$CQ$1,0),FALSE))</f>
        <v>26.1</v>
      </c>
      <c r="CC399" s="73">
        <f>SUM(VLOOKUP($D$13,$BM$2:$CQ$18,MATCH(CC397,$BM$1:$CQ$1,0),FALSE))</f>
        <v>26.1</v>
      </c>
      <c r="CD399" s="73">
        <f>SUM(VLOOKUP($D$14,$BM$2:$CQ$18,MATCH(CD397,$BM$1:$CQ$1,0),FALSE))</f>
        <v>26.1</v>
      </c>
      <c r="CE399" s="73">
        <f>SUM(VLOOKUP($D$15,$BM$2:$CQ$18,MATCH(CE397,$BM$1:$CQ$1,0),FALSE))</f>
        <v>26.1</v>
      </c>
      <c r="CF399" s="73">
        <f>SUM(VLOOKUP($D$16,$BM$2:$CQ$18,MATCH(CF397,$BM$1:$CQ$1,0),FALSE))</f>
        <v>26.1</v>
      </c>
      <c r="CG399" s="73">
        <f>SUM(VLOOKUP($D$17,$BM$2:$CQ$18,MATCH(CG397,$BM$1:$CQ$1,0),FALSE))</f>
        <v>26.2</v>
      </c>
      <c r="CH399" s="63">
        <f>SUM(VLOOKUP($D$18,$BM$2:$CQ$18,MATCH(CH397,$BM$1:$CQ$1,0),FALSE))</f>
        <v>26.3</v>
      </c>
      <c r="CI399" s="52" t="str">
        <f>$A$16</f>
        <v>Alfa Romeo</v>
      </c>
      <c r="CJ399" s="66">
        <f>COUNTIF(BR385:CH402, CI399)</f>
        <v>0</v>
      </c>
      <c r="CK399" s="52" t="str">
        <f>$B$16</f>
        <v>Raikkonen</v>
      </c>
      <c r="CL399" s="99">
        <f>COUNTIF(BR385:CH402, CK399)</f>
        <v>0</v>
      </c>
      <c r="CM399" s="99">
        <f>COUNTIF(BR403:CH404,CK399)</f>
        <v>0</v>
      </c>
      <c r="CN399" s="99">
        <f>COUNTIF(BR405:CH406,CK399)</f>
        <v>0</v>
      </c>
      <c r="CO399" s="52" t="str">
        <f>$A$16</f>
        <v>Alfa Romeo</v>
      </c>
      <c r="CP399" s="66">
        <f>SUM((CJ399/CJ407)*100)</f>
        <v>0</v>
      </c>
      <c r="CQ399" s="52" t="str">
        <f>$B$16</f>
        <v>Raikkonen</v>
      </c>
      <c r="CR399" s="99">
        <f>SUM((CL399/CL407)*100)</f>
        <v>0</v>
      </c>
      <c r="CS399" s="99">
        <f>SUM((CM399/CM407)*100)</f>
        <v>0</v>
      </c>
      <c r="CT399" s="99">
        <f>SUM((CN399/CN407)*100)</f>
        <v>0</v>
      </c>
      <c r="CV399" s="52" t="str">
        <f>$A$16</f>
        <v>Alfa Romeo</v>
      </c>
      <c r="CW399" s="99">
        <f>SUM(X399,BD399,CJ399)</f>
        <v>0</v>
      </c>
      <c r="CX399" s="52" t="str">
        <f>$B$16</f>
        <v>Raikkonen</v>
      </c>
      <c r="CY399" s="99">
        <f t="shared" si="2070"/>
        <v>6</v>
      </c>
      <c r="CZ399" s="99">
        <f t="shared" si="2071"/>
        <v>0</v>
      </c>
      <c r="DA399" s="99">
        <f t="shared" si="2072"/>
        <v>0</v>
      </c>
      <c r="DB399" s="52" t="str">
        <f>$A$16</f>
        <v>Alfa Romeo</v>
      </c>
      <c r="DC399" s="66">
        <f>SUM((CW399/CW407)*100)</f>
        <v>0</v>
      </c>
      <c r="DD399" s="52" t="str">
        <f>$B$16</f>
        <v>Raikkonen</v>
      </c>
      <c r="DE399" s="99">
        <f>SUM((CY399/CY407)*100)</f>
        <v>2.3529411764705883</v>
      </c>
      <c r="DF399" s="99">
        <f>SUM((CZ399/CZ407)*100)</f>
        <v>0</v>
      </c>
      <c r="DG399" s="99">
        <f>SUM((DA399/DA407)*100)</f>
        <v>0</v>
      </c>
    </row>
    <row r="400" spans="4:111" ht="16.149999999999999" thickBot="1" x14ac:dyDescent="0.55000000000000004">
      <c r="D400" s="175"/>
      <c r="E400" s="74" t="s">
        <v>64</v>
      </c>
      <c r="F400" s="66" t="s">
        <v>32</v>
      </c>
      <c r="G400" s="67" t="s">
        <v>32</v>
      </c>
      <c r="H400" s="67" t="s">
        <v>32</v>
      </c>
      <c r="I400" s="67" t="s">
        <v>32</v>
      </c>
      <c r="J400" s="67" t="s">
        <v>32</v>
      </c>
      <c r="K400" s="67" t="s">
        <v>32</v>
      </c>
      <c r="L400" s="67" t="s">
        <v>32</v>
      </c>
      <c r="M400" s="67" t="s">
        <v>32</v>
      </c>
      <c r="N400" s="67" t="s">
        <v>32</v>
      </c>
      <c r="O400" s="67" t="s">
        <v>32</v>
      </c>
      <c r="P400" s="67" t="s">
        <v>32</v>
      </c>
      <c r="Q400" s="67" t="s">
        <v>32</v>
      </c>
      <c r="R400" s="67" t="s">
        <v>32</v>
      </c>
      <c r="S400" s="67" t="s">
        <v>32</v>
      </c>
      <c r="T400" s="67" t="s">
        <v>32</v>
      </c>
      <c r="U400" s="67" t="s">
        <v>32</v>
      </c>
      <c r="V400" s="68" t="s">
        <v>32</v>
      </c>
      <c r="W400" s="30"/>
      <c r="X400" s="72"/>
      <c r="Y400" s="53" t="str">
        <f>$B$17</f>
        <v>Giovanazzi</v>
      </c>
      <c r="Z400" s="30">
        <f>COUNTIF(F385:V402, Y400)</f>
        <v>0</v>
      </c>
      <c r="AA400" s="30">
        <f>COUNTIF(F403:V404,Y400)</f>
        <v>0</v>
      </c>
      <c r="AB400" s="30">
        <f>COUNTIF(F405:V406,Y400)</f>
        <v>0</v>
      </c>
      <c r="AC400" s="30"/>
      <c r="AD400" s="72"/>
      <c r="AE400" s="53" t="str">
        <f>$B$17</f>
        <v>Giovanazzi</v>
      </c>
      <c r="AF400" s="30">
        <f>SUM((Z400/Z407)*100)</f>
        <v>0</v>
      </c>
      <c r="AG400" s="30">
        <f>SUM((AA400/AA407)*100)</f>
        <v>0</v>
      </c>
      <c r="AH400" s="30">
        <f>SUM((AB400/AB407)*100)</f>
        <v>0</v>
      </c>
      <c r="AJ400" s="175"/>
      <c r="AK400" s="74" t="s">
        <v>64</v>
      </c>
      <c r="AL400" s="66" t="s">
        <v>2</v>
      </c>
      <c r="AM400" s="67" t="s">
        <v>2</v>
      </c>
      <c r="AN400" s="67" t="s">
        <v>2</v>
      </c>
      <c r="AO400" s="67" t="s">
        <v>2</v>
      </c>
      <c r="AP400" s="67" t="s">
        <v>2</v>
      </c>
      <c r="AQ400" s="67" t="s">
        <v>2</v>
      </c>
      <c r="AR400" s="67" t="s">
        <v>2</v>
      </c>
      <c r="AS400" s="67" t="s">
        <v>2</v>
      </c>
      <c r="AT400" s="67" t="s">
        <v>2</v>
      </c>
      <c r="AU400" s="67" t="s">
        <v>2</v>
      </c>
      <c r="AV400" s="67" t="s">
        <v>2</v>
      </c>
      <c r="AW400" s="67" t="s">
        <v>2</v>
      </c>
      <c r="AX400" s="67" t="s">
        <v>2</v>
      </c>
      <c r="AY400" s="67" t="s">
        <v>2</v>
      </c>
      <c r="AZ400" s="67" t="s">
        <v>2</v>
      </c>
      <c r="BA400" s="67" t="s">
        <v>2</v>
      </c>
      <c r="BB400" s="68" t="s">
        <v>2</v>
      </c>
      <c r="BC400" s="30"/>
      <c r="BD400" s="72"/>
      <c r="BE400" s="53" t="str">
        <f>$B$17</f>
        <v>Giovanazzi</v>
      </c>
      <c r="BF400" s="30">
        <f>COUNTIF(AL385:BB402, BE400)</f>
        <v>0</v>
      </c>
      <c r="BG400" s="30">
        <f>COUNTIF(AL403:BB404,BE400)</f>
        <v>0</v>
      </c>
      <c r="BH400" s="30">
        <f>COUNTIF(AL405:BB406,BE400)</f>
        <v>0</v>
      </c>
      <c r="BI400" s="30"/>
      <c r="BJ400" s="72"/>
      <c r="BK400" s="53" t="str">
        <f>$B$17</f>
        <v>Giovanazzi</v>
      </c>
      <c r="BL400" s="30">
        <f>SUM((BF400/BF407)*100)</f>
        <v>0</v>
      </c>
      <c r="BM400" s="30">
        <f>SUM((BG400/BG407)*100)</f>
        <v>0</v>
      </c>
      <c r="BN400" s="30" t="e">
        <f>SUM((BH400/BH407)*100)</f>
        <v>#DIV/0!</v>
      </c>
      <c r="BP400" s="175"/>
      <c r="BQ400" s="74" t="s">
        <v>64</v>
      </c>
      <c r="BR400" s="66" t="s">
        <v>42</v>
      </c>
      <c r="BS400" s="67" t="s">
        <v>42</v>
      </c>
      <c r="BT400" s="67" t="s">
        <v>42</v>
      </c>
      <c r="BU400" s="67" t="s">
        <v>42</v>
      </c>
      <c r="BV400" s="67" t="s">
        <v>42</v>
      </c>
      <c r="BW400" s="67" t="s">
        <v>42</v>
      </c>
      <c r="BX400" s="67" t="s">
        <v>32</v>
      </c>
      <c r="BY400" s="67" t="s">
        <v>32</v>
      </c>
      <c r="BZ400" s="67" t="s">
        <v>32</v>
      </c>
      <c r="CA400" s="67" t="s">
        <v>32</v>
      </c>
      <c r="CB400" s="67" t="s">
        <v>32</v>
      </c>
      <c r="CC400" s="67" t="s">
        <v>32</v>
      </c>
      <c r="CD400" s="67" t="s">
        <v>32</v>
      </c>
      <c r="CE400" s="67" t="s">
        <v>32</v>
      </c>
      <c r="CF400" s="67" t="s">
        <v>32</v>
      </c>
      <c r="CG400" s="67" t="s">
        <v>32</v>
      </c>
      <c r="CH400" s="68" t="s">
        <v>32</v>
      </c>
      <c r="CI400" s="30"/>
      <c r="CJ400" s="72"/>
      <c r="CK400" s="53" t="str">
        <f>$B$17</f>
        <v>Giovanazzi</v>
      </c>
      <c r="CL400" s="30">
        <f>COUNTIF(BR385:CH402, CK400)</f>
        <v>0</v>
      </c>
      <c r="CM400" s="30">
        <f>COUNTIF(BR403:CH404,CK400)</f>
        <v>0</v>
      </c>
      <c r="CN400" s="30">
        <f>COUNTIF(BR405:CH406,CK400)</f>
        <v>0</v>
      </c>
      <c r="CO400" s="30"/>
      <c r="CP400" s="72"/>
      <c r="CQ400" s="53" t="str">
        <f>$B$17</f>
        <v>Giovanazzi</v>
      </c>
      <c r="CR400" s="30">
        <f>SUM((CL400/CL407)*100)</f>
        <v>0</v>
      </c>
      <c r="CS400" s="30">
        <f>SUM((CM400/CM407)*100)</f>
        <v>0</v>
      </c>
      <c r="CT400" s="30">
        <f>SUM((CN400/CN407)*100)</f>
        <v>0</v>
      </c>
      <c r="CV400" s="30"/>
      <c r="CW400" s="30"/>
      <c r="CX400" s="53" t="str">
        <f>$B$17</f>
        <v>Giovanazzi</v>
      </c>
      <c r="CY400" s="30">
        <f t="shared" si="2070"/>
        <v>0</v>
      </c>
      <c r="CZ400" s="30">
        <f t="shared" si="2071"/>
        <v>0</v>
      </c>
      <c r="DA400" s="30">
        <f t="shared" si="2072"/>
        <v>0</v>
      </c>
      <c r="DB400" s="30"/>
      <c r="DC400" s="72"/>
      <c r="DD400" s="53" t="str">
        <f>$B$17</f>
        <v>Giovanazzi</v>
      </c>
      <c r="DE400" s="30">
        <f>SUM((CY400/CY407)*100)</f>
        <v>0</v>
      </c>
      <c r="DF400" s="30">
        <f>SUM((CZ400/CZ407)*100)</f>
        <v>0</v>
      </c>
      <c r="DG400" s="30">
        <f>SUM((DA400/DA407)*100)</f>
        <v>0</v>
      </c>
    </row>
    <row r="401" spans="4:111" ht="15.75" x14ac:dyDescent="0.5">
      <c r="D401" s="175"/>
      <c r="E401" s="81" t="s">
        <v>58</v>
      </c>
      <c r="F401" s="70">
        <f>SUM(VLOOKUP($D$2,$D$2:$BL$18,MATCH(F400,$D$1:$BL$1,0),FALSE))</f>
        <v>22</v>
      </c>
      <c r="G401" s="76">
        <f>SUM(VLOOKUP($D$3,$D$2:$BL$18,MATCH(G400,$D$1:$BL$1,0),FALSE))</f>
        <v>39</v>
      </c>
      <c r="H401" s="76">
        <f>SUM(VLOOKUP($D$4,$D$2:$BL$18,MATCH(H400,$D$1:$BL$1,0),FALSE))</f>
        <v>33</v>
      </c>
      <c r="I401" s="76">
        <f>SUM(VLOOKUP($D$5,$D$2:$BL$18,MATCH(I400,$D$1:$BL$1,0),FALSE))</f>
        <v>7</v>
      </c>
      <c r="J401" s="76">
        <f>SUM(VLOOKUP($D$6,$D$2:$BL$18,MATCH(J400,$D$1:$BL$1,0),FALSE))</f>
        <v>27</v>
      </c>
      <c r="K401" s="76">
        <f>SUM(VLOOKUP($D$7,$D$2:$BL$18,MATCH(K400,$D$1:$BL$1,0),FALSE))</f>
        <v>43</v>
      </c>
      <c r="L401" s="76">
        <f>SUM(VLOOKUP($D$8,$D$2:$BL$18,MATCH(L400,$D$1:$BL$1,0),FALSE))</f>
        <v>27</v>
      </c>
      <c r="M401" s="76">
        <f>SUM(VLOOKUP($D$9,$D$2:$BL$18,MATCH(M400,$D$1:$BL$1,0),FALSE))</f>
        <v>34</v>
      </c>
      <c r="N401" s="76">
        <f>SUM(VLOOKUP($D$10,$D$2:$BL$18,MATCH(N400,$D$1:$BL$1,0),FALSE))</f>
        <v>30</v>
      </c>
      <c r="O401" s="76">
        <f>SUM(VLOOKUP($D$11,$D$2:$BL$18,MATCH(O400,$D$1:$BL$1,0),FALSE))</f>
        <v>25</v>
      </c>
      <c r="P401" s="76">
        <f>SUM(VLOOKUP($D$12,$D$2:$BL$18,MATCH(P400,$D$1:$BL$1,0),FALSE))</f>
        <v>44</v>
      </c>
      <c r="Q401" s="76">
        <f>SUM(VLOOKUP($D$13,$D$2:$BL$18,MATCH(Q400,$D$1:$BL$1,0),FALSE))</f>
        <v>14</v>
      </c>
      <c r="R401" s="76">
        <f>SUM(VLOOKUP($D$14,$D$2:$BL$18,MATCH(R400,$D$1:$BL$1,0),FALSE))</f>
        <v>28</v>
      </c>
      <c r="S401" s="76">
        <f>SUM(VLOOKUP($D$15,$D$2:$BL$18,MATCH(S400,$D$1:$BL$1,0),FALSE))</f>
        <v>38</v>
      </c>
      <c r="T401" s="76">
        <f>SUM(VLOOKUP($D$16,$D$2:$BL$18,MATCH(T400,$D$1:$BL$1,0),FALSE))</f>
        <v>2</v>
      </c>
      <c r="U401" s="76">
        <f>SUM(VLOOKUP($D$17,$D$2:$BL$18,MATCH(U400,$D$1:$BL$1,0),FALSE))</f>
        <v>73</v>
      </c>
      <c r="V401" s="29">
        <f>SUM(VLOOKUP($D$18,$D$2:$BL$18,MATCH(V400,$D$1:$BL$1,0),FALSE))</f>
        <v>6</v>
      </c>
      <c r="W401" s="55" t="str">
        <f>$A$18</f>
        <v>Haas</v>
      </c>
      <c r="X401" s="66">
        <f>COUNTIF(F385:V402, W401)</f>
        <v>0</v>
      </c>
      <c r="Y401" s="103" t="str">
        <f>$B$18</f>
        <v>Grosjean</v>
      </c>
      <c r="Z401" s="99">
        <f>COUNTIF(F385:V402, Y401)</f>
        <v>0</v>
      </c>
      <c r="AA401" s="99">
        <f>COUNTIF(F403:V404,Y401)</f>
        <v>0</v>
      </c>
      <c r="AB401" s="99">
        <f>COUNTIF(F405:V406,Y401)</f>
        <v>0</v>
      </c>
      <c r="AC401" s="55" t="str">
        <f>$A$18</f>
        <v>Haas</v>
      </c>
      <c r="AD401" s="66">
        <f>SUM((X401/X407)*100)</f>
        <v>0</v>
      </c>
      <c r="AE401" s="103" t="str">
        <f>$B$18</f>
        <v>Grosjean</v>
      </c>
      <c r="AF401" s="99">
        <f>SUM((Z401/Z407)*100)</f>
        <v>0</v>
      </c>
      <c r="AG401" s="99">
        <f>SUM((AA401/AA407)*100)</f>
        <v>0</v>
      </c>
      <c r="AH401" s="99">
        <f>SUM((AB401/AB407)*100)</f>
        <v>0</v>
      </c>
      <c r="AJ401" s="175"/>
      <c r="AK401" s="81" t="s">
        <v>58</v>
      </c>
      <c r="AL401" s="70">
        <f>SUM(VLOOKUP($D$2,$D$2:$BL$18,MATCH(AL400,$D$1:$BL$1,0),FALSE))</f>
        <v>66</v>
      </c>
      <c r="AM401" s="76">
        <f>SUM(VLOOKUP($D$3,$D$2:$BL$18,MATCH(AM400,$D$1:$BL$1,0),FALSE))</f>
        <v>72</v>
      </c>
      <c r="AN401" s="76">
        <f>SUM(VLOOKUP($D$4,$D$2:$BL$18,MATCH(AN400,$D$1:$BL$1,0),FALSE))</f>
        <v>80</v>
      </c>
      <c r="AO401" s="76">
        <f>SUM(VLOOKUP($D$5,$D$2:$BL$18,MATCH(AO400,$D$1:$BL$1,0),FALSE))</f>
        <v>42</v>
      </c>
      <c r="AP401" s="76">
        <f>SUM(VLOOKUP($D$6,$D$2:$BL$18,MATCH(AP400,$D$1:$BL$1,0),FALSE))</f>
        <v>56</v>
      </c>
      <c r="AQ401" s="76">
        <f>SUM(VLOOKUP($D$7,$D$2:$BL$18,MATCH(AQ400,$D$1:$BL$1,0),FALSE))</f>
        <v>70</v>
      </c>
      <c r="AR401" s="76">
        <f>SUM(VLOOKUP($D$8,$D$2:$BL$18,MATCH(AR400,$D$1:$BL$1,0),FALSE))</f>
        <v>80</v>
      </c>
      <c r="AS401" s="76">
        <f>SUM(VLOOKUP($D$9,$D$2:$BL$18,MATCH(AS400,$D$1:$BL$1,0),FALSE))</f>
        <v>27</v>
      </c>
      <c r="AT401" s="76">
        <f>SUM(VLOOKUP($D$10,$D$2:$BL$18,MATCH(AT400,$D$1:$BL$1,0),FALSE))</f>
        <v>75</v>
      </c>
      <c r="AU401" s="76">
        <f>SUM(VLOOKUP($D$11,$D$2:$BL$18,MATCH(AU400,$D$1:$BL$1,0),FALSE))</f>
        <v>76</v>
      </c>
      <c r="AV401" s="76">
        <f>SUM(VLOOKUP($D$12,$D$2:$BL$18,MATCH(AV400,$D$1:$BL$1,0),FALSE))</f>
        <v>53</v>
      </c>
      <c r="AW401" s="76">
        <f>SUM(VLOOKUP($D$13,$D$2:$BL$18,MATCH(AW400,$D$1:$BL$1,0),FALSE))</f>
        <v>75</v>
      </c>
      <c r="AX401" s="76">
        <f>SUM(VLOOKUP($D$14,$D$2:$BL$18,MATCH(AX400,$D$1:$BL$1,0),FALSE))</f>
        <v>70</v>
      </c>
      <c r="AY401" s="76">
        <f>SUM(VLOOKUP($D$15,$D$2:$BL$18,MATCH(AY400,$D$1:$BL$1,0),FALSE))</f>
        <v>40</v>
      </c>
      <c r="AZ401" s="76">
        <f>SUM(VLOOKUP($D$16,$D$2:$BL$18,MATCH(AZ400,$D$1:$BL$1,0),FALSE))</f>
        <v>51</v>
      </c>
      <c r="BA401" s="76">
        <f>SUM(VLOOKUP($D$17,$D$2:$BL$18,MATCH(BA400,$D$1:$BL$1,0),FALSE))</f>
        <v>13</v>
      </c>
      <c r="BB401" s="29">
        <f>SUM(VLOOKUP($D$18,$D$2:$BL$18,MATCH(BB400,$D$1:$BL$1,0),FALSE))</f>
        <v>68</v>
      </c>
      <c r="BC401" s="55" t="str">
        <f>$A$18</f>
        <v>Haas</v>
      </c>
      <c r="BD401" s="66">
        <f>COUNTIF(AL385:BB402, BC401)</f>
        <v>0</v>
      </c>
      <c r="BE401" s="103" t="str">
        <f>$B$18</f>
        <v>Grosjean</v>
      </c>
      <c r="BF401" s="99">
        <f>COUNTIF(AL385:BB402, BE401)</f>
        <v>0</v>
      </c>
      <c r="BG401" s="99">
        <f>COUNTIF(AL403:BB404,BE401)</f>
        <v>0</v>
      </c>
      <c r="BH401" s="99">
        <f>COUNTIF(AL405:BB406,BE401)</f>
        <v>0</v>
      </c>
      <c r="BI401" s="55" t="str">
        <f>$A$18</f>
        <v>Haas</v>
      </c>
      <c r="BJ401" s="66">
        <f>SUM((BD401/BD407)*100)</f>
        <v>0</v>
      </c>
      <c r="BK401" s="103" t="str">
        <f>$B$18</f>
        <v>Grosjean</v>
      </c>
      <c r="BL401" s="99">
        <f>SUM((BF401/BF407)*100)</f>
        <v>0</v>
      </c>
      <c r="BM401" s="99">
        <f>SUM((BG401/BG407)*100)</f>
        <v>0</v>
      </c>
      <c r="BN401" s="99" t="e">
        <f>SUM((BH401/BH407)*100)</f>
        <v>#DIV/0!</v>
      </c>
      <c r="BP401" s="175"/>
      <c r="BQ401" s="81" t="s">
        <v>58</v>
      </c>
      <c r="BR401" s="70">
        <f>SUM(VLOOKUP($D$2,$D$2:$BL$18,MATCH(BR400,$D$1:$BL$1,0),FALSE))</f>
        <v>3</v>
      </c>
      <c r="BS401" s="76">
        <f>SUM(VLOOKUP($D$3,$D$2:$BL$18,MATCH(BS400,$D$1:$BL$1,0),FALSE))</f>
        <v>20</v>
      </c>
      <c r="BT401" s="76">
        <f>SUM(VLOOKUP($D$4,$D$2:$BL$18,MATCH(BT400,$D$1:$BL$1,0),FALSE))</f>
        <v>19</v>
      </c>
      <c r="BU401" s="76">
        <f>SUM(VLOOKUP($D$5,$D$2:$BL$18,MATCH(BU400,$D$1:$BL$1,0),FALSE))</f>
        <v>5</v>
      </c>
      <c r="BV401" s="76">
        <f>SUM(VLOOKUP($D$6,$D$2:$BL$18,MATCH(BV400,$D$1:$BL$1,0),FALSE))</f>
        <v>1</v>
      </c>
      <c r="BW401" s="76">
        <f>SUM(VLOOKUP($D$7,$D$2:$BL$18,MATCH(BW400,$D$1:$BL$1,0),FALSE))</f>
        <v>4</v>
      </c>
      <c r="BX401" s="76">
        <f>SUM(VLOOKUP($D$8,$D$2:$BL$18,MATCH(BX400,$D$1:$BL$1,0),FALSE))</f>
        <v>27</v>
      </c>
      <c r="BY401" s="76">
        <f>SUM(VLOOKUP($D$9,$D$2:$BL$18,MATCH(BY400,$D$1:$BL$1,0),FALSE))</f>
        <v>34</v>
      </c>
      <c r="BZ401" s="76">
        <f>SUM(VLOOKUP($D$10,$D$2:$BL$18,MATCH(BZ400,$D$1:$BL$1,0),FALSE))</f>
        <v>30</v>
      </c>
      <c r="CA401" s="76">
        <f>SUM(VLOOKUP($D$11,$D$2:$BL$18,MATCH(CA400,$D$1:$BL$1,0),FALSE))</f>
        <v>25</v>
      </c>
      <c r="CB401" s="76">
        <f>SUM(VLOOKUP($D$12,$D$2:$BL$18,MATCH(CB400,$D$1:$BL$1,0),FALSE))</f>
        <v>44</v>
      </c>
      <c r="CC401" s="76">
        <f>SUM(VLOOKUP($D$13,$D$2:$BL$18,MATCH(CC400,$D$1:$BL$1,0),FALSE))</f>
        <v>14</v>
      </c>
      <c r="CD401" s="76">
        <f>SUM(VLOOKUP($D$14,$D$2:$BL$18,MATCH(CD400,$D$1:$BL$1,0),FALSE))</f>
        <v>28</v>
      </c>
      <c r="CE401" s="76">
        <f>SUM(VLOOKUP($D$15,$D$2:$BL$18,MATCH(CE400,$D$1:$BL$1,0),FALSE))</f>
        <v>38</v>
      </c>
      <c r="CF401" s="76">
        <f>SUM(VLOOKUP($D$16,$D$2:$BL$18,MATCH(CF400,$D$1:$BL$1,0),FALSE))</f>
        <v>2</v>
      </c>
      <c r="CG401" s="76">
        <f>SUM(VLOOKUP($D$17,$D$2:$BL$18,MATCH(CG400,$D$1:$BL$1,0),FALSE))</f>
        <v>73</v>
      </c>
      <c r="CH401" s="29">
        <f>SUM(VLOOKUP($D$18,$D$2:$BL$18,MATCH(CH400,$D$1:$BL$1,0),FALSE))</f>
        <v>6</v>
      </c>
      <c r="CI401" s="55" t="str">
        <f>$A$18</f>
        <v>Haas</v>
      </c>
      <c r="CJ401" s="66">
        <f>COUNTIF(BR385:CH402, CI401)</f>
        <v>6</v>
      </c>
      <c r="CK401" s="103" t="str">
        <f>$B$18</f>
        <v>Grosjean</v>
      </c>
      <c r="CL401" s="99">
        <f>COUNTIF(BR385:CH402, CK401)</f>
        <v>0</v>
      </c>
      <c r="CM401" s="99">
        <f>COUNTIF(BR403:CH404,CK401)</f>
        <v>0</v>
      </c>
      <c r="CN401" s="99">
        <f>COUNTIF(BR405:CH406,CK401)</f>
        <v>0</v>
      </c>
      <c r="CO401" s="55" t="str">
        <f>$A$18</f>
        <v>Haas</v>
      </c>
      <c r="CP401" s="66">
        <f>SUM((CJ401/CJ407)*100)</f>
        <v>35.294117647058826</v>
      </c>
      <c r="CQ401" s="103" t="str">
        <f>$B$18</f>
        <v>Grosjean</v>
      </c>
      <c r="CR401" s="99">
        <f>SUM((CL401/CL407)*100)</f>
        <v>0</v>
      </c>
      <c r="CS401" s="99">
        <f>SUM((CM401/CM407)*100)</f>
        <v>0</v>
      </c>
      <c r="CT401" s="99">
        <f>SUM((CN401/CN407)*100)</f>
        <v>0</v>
      </c>
      <c r="CV401" s="55" t="str">
        <f>$A$18</f>
        <v>Haas</v>
      </c>
      <c r="CW401" s="99">
        <f>SUM(X401,BD401,CJ401)</f>
        <v>6</v>
      </c>
      <c r="CX401" s="103" t="str">
        <f>$B$18</f>
        <v>Grosjean</v>
      </c>
      <c r="CY401" s="99">
        <f t="shared" si="2070"/>
        <v>0</v>
      </c>
      <c r="CZ401" s="99">
        <f t="shared" si="2071"/>
        <v>0</v>
      </c>
      <c r="DA401" s="99">
        <f t="shared" si="2072"/>
        <v>0</v>
      </c>
      <c r="DB401" s="55" t="str">
        <f>$A$18</f>
        <v>Haas</v>
      </c>
      <c r="DC401" s="66">
        <f>SUM((CW401/CW407)*100)</f>
        <v>11.76470588235294</v>
      </c>
      <c r="DD401" s="103" t="str">
        <f>$B$18</f>
        <v>Grosjean</v>
      </c>
      <c r="DE401" s="99">
        <f>SUM((CY401/CY407)*100)</f>
        <v>0</v>
      </c>
      <c r="DF401" s="99">
        <f>SUM((CZ401/CZ407)*100)</f>
        <v>0</v>
      </c>
      <c r="DG401" s="99">
        <f>SUM((DA401/DA407)*100)</f>
        <v>0</v>
      </c>
    </row>
    <row r="402" spans="4:111" ht="16.149999999999999" thickBot="1" x14ac:dyDescent="0.55000000000000004">
      <c r="D402" s="175"/>
      <c r="E402" s="82" t="s">
        <v>1</v>
      </c>
      <c r="F402" s="72">
        <f>SUM(VLOOKUP($D$2,$BM$2:$CQ$18,MATCH(F400,$BM$1:$CQ$1,0),FALSE))</f>
        <v>10.1</v>
      </c>
      <c r="G402" s="73">
        <f>SUM(VLOOKUP($D$3,$BM$2:$CQ$18,MATCH(G400,$BM$1:$CQ$1,0),FALSE))</f>
        <v>0</v>
      </c>
      <c r="H402" s="73">
        <f>SUM(VLOOKUP($D$4,$BM$2:$CQ$18,MATCH(H400,$BM$1:$CQ$1,0),FALSE))</f>
        <v>0</v>
      </c>
      <c r="I402" s="73">
        <f>SUM(VLOOKUP($D$5,$BM$2:$CQ$18,MATCH(I400,$BM$1:$CQ$1,0),FALSE))</f>
        <v>0</v>
      </c>
      <c r="J402" s="73">
        <f>SUM(VLOOKUP($D$6,$BM$2:$CQ$18,MATCH(J400,$BM$1:$CQ$1,0),FALSE))</f>
        <v>10.9</v>
      </c>
      <c r="K402" s="73">
        <f>SUM(VLOOKUP($D$7,$BM$2:$CQ$18,MATCH(K400,$BM$1:$CQ$1,0),FALSE))</f>
        <v>0</v>
      </c>
      <c r="L402" s="73">
        <f>SUM(VLOOKUP($D$8,$BM$2:$CQ$18,MATCH(L400,$BM$1:$CQ$1,0),FALSE))</f>
        <v>11.1</v>
      </c>
      <c r="M402" s="73">
        <f>SUM(VLOOKUP($D$9,$BM$2:$CQ$18,MATCH(M400,$BM$1:$CQ$1,0),FALSE))</f>
        <v>11.1</v>
      </c>
      <c r="N402" s="73">
        <f>SUM(VLOOKUP($D$10,$BM$2:$CQ$18,MATCH(N400,$BM$1:$CQ$1,0),FALSE))</f>
        <v>11</v>
      </c>
      <c r="O402" s="73">
        <f>SUM(VLOOKUP($D$11,$BM$2:$CQ$18,MATCH(O400,$BM$1:$CQ$1,0),FALSE))</f>
        <v>11</v>
      </c>
      <c r="P402" s="73">
        <f>SUM(VLOOKUP($D$12,$BM$2:$CQ$18,MATCH(P400,$BM$1:$CQ$1,0),FALSE))</f>
        <v>11</v>
      </c>
      <c r="Q402" s="73">
        <f>SUM(VLOOKUP($D$13,$BM$2:$CQ$18,MATCH(Q400,$BM$1:$CQ$1,0),FALSE))</f>
        <v>11</v>
      </c>
      <c r="R402" s="73">
        <f>SUM(VLOOKUP($D$14,$BM$2:$CQ$18,MATCH(R400,$BM$1:$CQ$1,0),FALSE))</f>
        <v>10.9</v>
      </c>
      <c r="S402" s="73">
        <f>SUM(VLOOKUP($D$15,$BM$2:$CQ$18,MATCH(S400,$BM$1:$CQ$1,0),FALSE))</f>
        <v>10.8</v>
      </c>
      <c r="T402" s="73">
        <f>SUM(VLOOKUP($D$16,$BM$2:$CQ$18,MATCH(T400,$BM$1:$CQ$1,0),FALSE))</f>
        <v>10.8</v>
      </c>
      <c r="U402" s="73">
        <f>SUM(VLOOKUP($D$17,$BM$2:$CQ$18,MATCH(U400,$BM$1:$CQ$1,0),FALSE))</f>
        <v>10.8</v>
      </c>
      <c r="V402" s="63">
        <f>SUM(VLOOKUP($D$18,$BM$2:$CQ$18,MATCH(V400,$BM$1:$CQ$1,0),FALSE))</f>
        <v>10.8</v>
      </c>
      <c r="W402" s="30"/>
      <c r="X402" s="72"/>
      <c r="Y402" s="104" t="str">
        <f>$B$19</f>
        <v>Magnussen</v>
      </c>
      <c r="Z402" s="30">
        <f>COUNTIF(F385:V402, Y402)</f>
        <v>0</v>
      </c>
      <c r="AA402" s="30">
        <f>COUNTIF(F403:V404,Y402)</f>
        <v>0</v>
      </c>
      <c r="AB402" s="30">
        <f>COUNTIF(F405:V406,Y402)</f>
        <v>0</v>
      </c>
      <c r="AC402" s="30"/>
      <c r="AD402" s="72"/>
      <c r="AE402" s="104" t="str">
        <f>$B$19</f>
        <v>Magnussen</v>
      </c>
      <c r="AF402" s="30">
        <f>SUM((Z402/Z407)*100)</f>
        <v>0</v>
      </c>
      <c r="AG402" s="30">
        <f>SUM((AA402/AA407)*100)</f>
        <v>0</v>
      </c>
      <c r="AH402" s="30">
        <f>SUM((AB402/AB407)*100)</f>
        <v>0</v>
      </c>
      <c r="AJ402" s="175"/>
      <c r="AK402" s="82" t="s">
        <v>1</v>
      </c>
      <c r="AL402" s="72">
        <f>SUM(VLOOKUP($D$2,$BM$2:$CQ$18,MATCH(AL400,$BM$1:$CQ$1,0),FALSE))</f>
        <v>32.200000000000003</v>
      </c>
      <c r="AM402" s="73">
        <f>SUM(VLOOKUP($D$3,$BM$2:$CQ$18,MATCH(AM400,$BM$1:$CQ$1,0),FALSE))</f>
        <v>32.200000000000003</v>
      </c>
      <c r="AN402" s="73">
        <f>SUM(VLOOKUP($D$4,$BM$2:$CQ$18,MATCH(AN400,$BM$1:$CQ$1,0),FALSE))</f>
        <v>32.200000000000003</v>
      </c>
      <c r="AO402" s="73">
        <f>SUM(VLOOKUP($D$5,$BM$2:$CQ$18,MATCH(AO400,$BM$1:$CQ$1,0),FALSE))</f>
        <v>32.299999999999997</v>
      </c>
      <c r="AP402" s="73">
        <f>SUM(VLOOKUP($D$6,$BM$2:$CQ$18,MATCH(AP400,$BM$1:$CQ$1,0),FALSE))</f>
        <v>32.299999999999997</v>
      </c>
      <c r="AQ402" s="73">
        <f>SUM(VLOOKUP($D$7,$BM$2:$CQ$18,MATCH(AQ400,$BM$1:$CQ$1,0),FALSE))</f>
        <v>32.299999999999997</v>
      </c>
      <c r="AR402" s="73">
        <f>SUM(VLOOKUP($D$8,$BM$2:$CQ$18,MATCH(AR400,$BM$1:$CQ$1,0),FALSE))</f>
        <v>32.299999999999997</v>
      </c>
      <c r="AS402" s="73">
        <f>SUM(VLOOKUP($D$9,$BM$2:$CQ$18,MATCH(AS400,$BM$1:$CQ$1,0),FALSE))</f>
        <v>32.299999999999997</v>
      </c>
      <c r="AT402" s="73">
        <f>SUM(VLOOKUP($D$10,$BM$2:$CQ$18,MATCH(AT400,$BM$1:$CQ$1,0),FALSE))</f>
        <v>32.299999999999997</v>
      </c>
      <c r="AU402" s="73">
        <f>SUM(VLOOKUP($D$11,$BM$2:$CQ$18,MATCH(AU400,$BM$1:$CQ$1,0),FALSE))</f>
        <v>32.299999999999997</v>
      </c>
      <c r="AV402" s="73">
        <f>SUM(VLOOKUP($D$12,$BM$2:$CQ$18,MATCH(AV400,$BM$1:$CQ$1,0),FALSE))</f>
        <v>32.299999999999997</v>
      </c>
      <c r="AW402" s="73">
        <f>SUM(VLOOKUP($D$13,$BM$2:$CQ$18,MATCH(AW400,$BM$1:$CQ$1,0),FALSE))</f>
        <v>32.4</v>
      </c>
      <c r="AX402" s="73">
        <f>SUM(VLOOKUP($D$14,$BM$2:$CQ$18,MATCH(AX400,$BM$1:$CQ$1,0),FALSE))</f>
        <v>32.4</v>
      </c>
      <c r="AY402" s="73">
        <f>SUM(VLOOKUP($D$15,$BM$2:$CQ$18,MATCH(AY400,$BM$1:$CQ$1,0),FALSE))</f>
        <v>32.4</v>
      </c>
      <c r="AZ402" s="73">
        <f>SUM(VLOOKUP($D$16,$BM$2:$CQ$18,MATCH(AZ400,$BM$1:$CQ$1,0),FALSE))</f>
        <v>32.4</v>
      </c>
      <c r="BA402" s="73">
        <f>SUM(VLOOKUP($D$17,$BM$2:$CQ$18,MATCH(BA400,$BM$1:$CQ$1,0),FALSE))</f>
        <v>32.4</v>
      </c>
      <c r="BB402" s="63">
        <f>SUM(VLOOKUP($D$18,$BM$2:$CQ$18,MATCH(BB400,$BM$1:$CQ$1,0),FALSE))</f>
        <v>32.299999999999997</v>
      </c>
      <c r="BC402" s="30"/>
      <c r="BD402" s="72"/>
      <c r="BE402" s="104" t="str">
        <f>$B$19</f>
        <v>Magnussen</v>
      </c>
      <c r="BF402" s="30">
        <f>COUNTIF(AL385:BB402, BE402)</f>
        <v>0</v>
      </c>
      <c r="BG402" s="30">
        <f>COUNTIF(AL403:BB404,BE402)</f>
        <v>0</v>
      </c>
      <c r="BH402" s="30">
        <f>COUNTIF(AL405:BB406,BE402)</f>
        <v>0</v>
      </c>
      <c r="BI402" s="30"/>
      <c r="BJ402" s="72"/>
      <c r="BK402" s="104" t="str">
        <f>$B$19</f>
        <v>Magnussen</v>
      </c>
      <c r="BL402" s="30">
        <f>SUM((BF402/BF407)*100)</f>
        <v>0</v>
      </c>
      <c r="BM402" s="30">
        <f>SUM((BG402/BG407)*100)</f>
        <v>0</v>
      </c>
      <c r="BN402" s="30" t="e">
        <f>SUM((BH402/BH407)*100)</f>
        <v>#DIV/0!</v>
      </c>
      <c r="BP402" s="175"/>
      <c r="BQ402" s="82" t="s">
        <v>1</v>
      </c>
      <c r="BR402" s="72">
        <f>SUM(VLOOKUP($D$2,$BM$2:$CQ$18,MATCH(BR400,$BM$1:$CQ$1,0),FALSE))</f>
        <v>7.8</v>
      </c>
      <c r="BS402" s="73">
        <f>SUM(VLOOKUP($D$3,$BM$2:$CQ$18,MATCH(BS400,$BM$1:$CQ$1,0),FALSE))</f>
        <v>0</v>
      </c>
      <c r="BT402" s="73">
        <f>SUM(VLOOKUP($D$4,$BM$2:$CQ$18,MATCH(BT400,$BM$1:$CQ$1,0),FALSE))</f>
        <v>0</v>
      </c>
      <c r="BU402" s="73">
        <f>SUM(VLOOKUP($D$5,$BM$2:$CQ$18,MATCH(BU400,$BM$1:$CQ$1,0),FALSE))</f>
        <v>0</v>
      </c>
      <c r="BV402" s="73">
        <f>SUM(VLOOKUP($D$6,$BM$2:$CQ$18,MATCH(BV400,$BM$1:$CQ$1,0),FALSE))</f>
        <v>7.7</v>
      </c>
      <c r="BW402" s="73">
        <f>SUM(VLOOKUP($D$7,$BM$2:$CQ$18,MATCH(BW400,$BM$1:$CQ$1,0),FALSE))</f>
        <v>0</v>
      </c>
      <c r="BX402" s="73">
        <f>SUM(VLOOKUP($D$8,$BM$2:$CQ$18,MATCH(BX400,$BM$1:$CQ$1,0),FALSE))</f>
        <v>11.1</v>
      </c>
      <c r="BY402" s="73">
        <f>SUM(VLOOKUP($D$9,$BM$2:$CQ$18,MATCH(BY400,$BM$1:$CQ$1,0),FALSE))</f>
        <v>11.1</v>
      </c>
      <c r="BZ402" s="73">
        <f>SUM(VLOOKUP($D$10,$BM$2:$CQ$18,MATCH(BZ400,$BM$1:$CQ$1,0),FALSE))</f>
        <v>11</v>
      </c>
      <c r="CA402" s="73">
        <f>SUM(VLOOKUP($D$11,$BM$2:$CQ$18,MATCH(CA400,$BM$1:$CQ$1,0),FALSE))</f>
        <v>11</v>
      </c>
      <c r="CB402" s="73">
        <f>SUM(VLOOKUP($D$12,$BM$2:$CQ$18,MATCH(CB400,$BM$1:$CQ$1,0),FALSE))</f>
        <v>11</v>
      </c>
      <c r="CC402" s="73">
        <f>SUM(VLOOKUP($D$13,$BM$2:$CQ$18,MATCH(CC400,$BM$1:$CQ$1,0),FALSE))</f>
        <v>11</v>
      </c>
      <c r="CD402" s="73">
        <f>SUM(VLOOKUP($D$14,$BM$2:$CQ$18,MATCH(CD400,$BM$1:$CQ$1,0),FALSE))</f>
        <v>10.9</v>
      </c>
      <c r="CE402" s="73">
        <f>SUM(VLOOKUP($D$15,$BM$2:$CQ$18,MATCH(CE400,$BM$1:$CQ$1,0),FALSE))</f>
        <v>10.8</v>
      </c>
      <c r="CF402" s="73">
        <f>SUM(VLOOKUP($D$16,$BM$2:$CQ$18,MATCH(CF400,$BM$1:$CQ$1,0),FALSE))</f>
        <v>10.8</v>
      </c>
      <c r="CG402" s="73">
        <f>SUM(VLOOKUP($D$17,$BM$2:$CQ$18,MATCH(CG400,$BM$1:$CQ$1,0),FALSE))</f>
        <v>10.8</v>
      </c>
      <c r="CH402" s="63">
        <f>SUM(VLOOKUP($D$18,$BM$2:$CQ$18,MATCH(CH400,$BM$1:$CQ$1,0),FALSE))</f>
        <v>10.8</v>
      </c>
      <c r="CI402" s="30"/>
      <c r="CJ402" s="72"/>
      <c r="CK402" s="104" t="str">
        <f>$B$19</f>
        <v>Magnussen</v>
      </c>
      <c r="CL402" s="30">
        <f>COUNTIF(BR385:CH402, CK402)</f>
        <v>0</v>
      </c>
      <c r="CM402" s="30">
        <f>COUNTIF(BR403:CH404,CK402)</f>
        <v>0</v>
      </c>
      <c r="CN402" s="30">
        <f>COUNTIF(BR405:CH406,CK402)</f>
        <v>0</v>
      </c>
      <c r="CO402" s="30"/>
      <c r="CP402" s="72"/>
      <c r="CQ402" s="104" t="str">
        <f>$B$19</f>
        <v>Magnussen</v>
      </c>
      <c r="CR402" s="30">
        <f>SUM((CL402/CL407)*100)</f>
        <v>0</v>
      </c>
      <c r="CS402" s="30">
        <f>SUM((CM402/CM407)*100)</f>
        <v>0</v>
      </c>
      <c r="CT402" s="30">
        <f>SUM((CN402/CN407)*100)</f>
        <v>0</v>
      </c>
      <c r="CV402" s="30"/>
      <c r="CW402" s="30"/>
      <c r="CX402" s="104" t="str">
        <f>$B$19</f>
        <v>Magnussen</v>
      </c>
      <c r="CY402" s="30">
        <f t="shared" si="2070"/>
        <v>0</v>
      </c>
      <c r="CZ402" s="30">
        <f t="shared" si="2071"/>
        <v>0</v>
      </c>
      <c r="DA402" s="30">
        <f t="shared" si="2072"/>
        <v>0</v>
      </c>
      <c r="DB402" s="30"/>
      <c r="DC402" s="72"/>
      <c r="DD402" s="104" t="str">
        <f>$B$19</f>
        <v>Magnussen</v>
      </c>
      <c r="DE402" s="30">
        <f>SUM((CY402/CY407)*100)</f>
        <v>0</v>
      </c>
      <c r="DF402" s="30">
        <f>SUM((CZ402/CZ407)*100)</f>
        <v>0</v>
      </c>
      <c r="DG402" s="30">
        <f>SUM((DA402/DA407)*100)</f>
        <v>0</v>
      </c>
    </row>
    <row r="403" spans="4:111" ht="15.75" x14ac:dyDescent="0.5">
      <c r="D403" s="175"/>
      <c r="E403" s="74" t="s">
        <v>65</v>
      </c>
      <c r="F403" s="66" t="s">
        <v>20</v>
      </c>
      <c r="G403" s="67" t="s">
        <v>20</v>
      </c>
      <c r="H403" s="67" t="s">
        <v>20</v>
      </c>
      <c r="I403" s="67" t="s">
        <v>20</v>
      </c>
      <c r="J403" s="67" t="s">
        <v>20</v>
      </c>
      <c r="K403" s="67" t="s">
        <v>20</v>
      </c>
      <c r="L403" s="67" t="s">
        <v>20</v>
      </c>
      <c r="M403" s="67" t="s">
        <v>20</v>
      </c>
      <c r="N403" s="67" t="s">
        <v>20</v>
      </c>
      <c r="O403" s="67" t="s">
        <v>20</v>
      </c>
      <c r="P403" s="67" t="s">
        <v>20</v>
      </c>
      <c r="Q403" s="67" t="s">
        <v>20</v>
      </c>
      <c r="R403" s="67" t="s">
        <v>20</v>
      </c>
      <c r="S403" s="67" t="s">
        <v>20</v>
      </c>
      <c r="T403" s="67" t="s">
        <v>20</v>
      </c>
      <c r="U403" s="67" t="s">
        <v>20</v>
      </c>
      <c r="V403" s="68" t="s">
        <v>20</v>
      </c>
      <c r="W403" s="59" t="str">
        <f>$A$20</f>
        <v>Williams</v>
      </c>
      <c r="X403" s="66">
        <f>COUNTIF(F385:V402, W403)</f>
        <v>0</v>
      </c>
      <c r="Y403" s="59" t="str">
        <f>$B$20</f>
        <v>Russell</v>
      </c>
      <c r="Z403" s="99">
        <f>COUNTIF(F385:V402, Y403)</f>
        <v>0</v>
      </c>
      <c r="AA403" s="99">
        <f>COUNTIF(F403:V404,Y403)</f>
        <v>0</v>
      </c>
      <c r="AB403" s="99">
        <f>COUNTIF(F405:V406,Y403)</f>
        <v>0</v>
      </c>
      <c r="AC403" s="59" t="str">
        <f>$A$20</f>
        <v>Williams</v>
      </c>
      <c r="AD403" s="66">
        <f>SUM((X403/X407)*100)</f>
        <v>0</v>
      </c>
      <c r="AE403" s="59" t="str">
        <f>$B$20</f>
        <v>Russell</v>
      </c>
      <c r="AF403" s="99">
        <f>SUM((Z403/Z407)*100)</f>
        <v>0</v>
      </c>
      <c r="AG403" s="99">
        <f>SUM((AA403/AA407)*100)</f>
        <v>0</v>
      </c>
      <c r="AH403" s="99">
        <f>SUM((AB403/AB407)*100)</f>
        <v>0</v>
      </c>
      <c r="AJ403" s="175"/>
      <c r="AK403" s="74" t="s">
        <v>65</v>
      </c>
      <c r="AL403" s="66" t="s">
        <v>18</v>
      </c>
      <c r="AM403" s="67" t="s">
        <v>18</v>
      </c>
      <c r="AN403" s="67" t="s">
        <v>18</v>
      </c>
      <c r="AO403" s="67" t="s">
        <v>18</v>
      </c>
      <c r="AP403" s="67" t="s">
        <v>18</v>
      </c>
      <c r="AQ403" s="67" t="s">
        <v>18</v>
      </c>
      <c r="AR403" s="67" t="s">
        <v>18</v>
      </c>
      <c r="AS403" s="67" t="s">
        <v>18</v>
      </c>
      <c r="AT403" s="67" t="s">
        <v>18</v>
      </c>
      <c r="AU403" s="67" t="s">
        <v>18</v>
      </c>
      <c r="AV403" s="67" t="s">
        <v>18</v>
      </c>
      <c r="AW403" s="67" t="s">
        <v>18</v>
      </c>
      <c r="AX403" s="67" t="s">
        <v>18</v>
      </c>
      <c r="AY403" s="67" t="s">
        <v>18</v>
      </c>
      <c r="AZ403" s="67" t="s">
        <v>18</v>
      </c>
      <c r="BA403" s="67" t="s">
        <v>18</v>
      </c>
      <c r="BB403" s="68" t="s">
        <v>18</v>
      </c>
      <c r="BC403" s="59" t="str">
        <f>$A$20</f>
        <v>Williams</v>
      </c>
      <c r="BD403" s="66">
        <f>COUNTIF(AL385:BB402, BC403)</f>
        <v>0</v>
      </c>
      <c r="BE403" s="59" t="str">
        <f>$B$20</f>
        <v>Russell</v>
      </c>
      <c r="BF403" s="99">
        <f>COUNTIF(AL385:BB402, BE403)</f>
        <v>0</v>
      </c>
      <c r="BG403" s="99">
        <f>COUNTIF(AL403:BB404,BE403)</f>
        <v>0</v>
      </c>
      <c r="BH403" s="99">
        <f>COUNTIF(AL405:BB406,BE403)</f>
        <v>0</v>
      </c>
      <c r="BI403" s="59" t="str">
        <f>$A$20</f>
        <v>Williams</v>
      </c>
      <c r="BJ403" s="66">
        <f>SUM((BD403/BD407)*100)</f>
        <v>0</v>
      </c>
      <c r="BK403" s="59" t="str">
        <f>$B$20</f>
        <v>Russell</v>
      </c>
      <c r="BL403" s="99">
        <f>SUM((BF403/BF407)*100)</f>
        <v>0</v>
      </c>
      <c r="BM403" s="99">
        <f>SUM((BG403/BG407)*100)</f>
        <v>0</v>
      </c>
      <c r="BN403" s="99" t="e">
        <f>SUM((BH403/BH407)*100)</f>
        <v>#DIV/0!</v>
      </c>
      <c r="BP403" s="175"/>
      <c r="BQ403" s="74" t="s">
        <v>65</v>
      </c>
      <c r="BR403" s="66" t="s">
        <v>23</v>
      </c>
      <c r="BS403" s="67" t="s">
        <v>23</v>
      </c>
      <c r="BT403" s="67" t="s">
        <v>23</v>
      </c>
      <c r="BU403" s="67" t="s">
        <v>23</v>
      </c>
      <c r="BV403" s="67" t="s">
        <v>23</v>
      </c>
      <c r="BW403" s="67" t="s">
        <v>23</v>
      </c>
      <c r="BX403" s="67" t="s">
        <v>35</v>
      </c>
      <c r="BY403" s="67" t="s">
        <v>35</v>
      </c>
      <c r="BZ403" s="67" t="s">
        <v>35</v>
      </c>
      <c r="CA403" s="67" t="s">
        <v>35</v>
      </c>
      <c r="CB403" s="67" t="s">
        <v>35</v>
      </c>
      <c r="CC403" s="67" t="s">
        <v>35</v>
      </c>
      <c r="CD403" s="67" t="s">
        <v>35</v>
      </c>
      <c r="CE403" s="67" t="s">
        <v>35</v>
      </c>
      <c r="CF403" s="67" t="s">
        <v>35</v>
      </c>
      <c r="CG403" s="67" t="s">
        <v>35</v>
      </c>
      <c r="CH403" s="68" t="s">
        <v>35</v>
      </c>
      <c r="CI403" s="59" t="str">
        <f>$A$20</f>
        <v>Williams</v>
      </c>
      <c r="CJ403" s="66">
        <f>COUNTIF(BR385:CH402, CI403)</f>
        <v>0</v>
      </c>
      <c r="CK403" s="59" t="str">
        <f>$B$20</f>
        <v>Russell</v>
      </c>
      <c r="CL403" s="99">
        <f>COUNTIF(BR385:CH402, CK403)</f>
        <v>0</v>
      </c>
      <c r="CM403" s="99">
        <f>COUNTIF(BR403:CH404,CK403)</f>
        <v>0</v>
      </c>
      <c r="CN403" s="99">
        <f>COUNTIF(BR405:CH406,CK403)</f>
        <v>0</v>
      </c>
      <c r="CO403" s="59" t="str">
        <f>$A$20</f>
        <v>Williams</v>
      </c>
      <c r="CP403" s="66">
        <f>SUM((CJ403/CJ407)*100)</f>
        <v>0</v>
      </c>
      <c r="CQ403" s="59" t="str">
        <f>$B$20</f>
        <v>Russell</v>
      </c>
      <c r="CR403" s="99">
        <f>SUM((CL403/CL407)*100)</f>
        <v>0</v>
      </c>
      <c r="CS403" s="99">
        <f>SUM((CM403/CM407)*100)</f>
        <v>0</v>
      </c>
      <c r="CT403" s="99">
        <f>SUM((CN403/CN407)*100)</f>
        <v>0</v>
      </c>
      <c r="CV403" s="59" t="str">
        <f>$A$20</f>
        <v>Williams</v>
      </c>
      <c r="CW403" s="99">
        <f>SUM(X403,BD403,CJ403)</f>
        <v>0</v>
      </c>
      <c r="CX403" s="59" t="str">
        <f>$B$20</f>
        <v>Russell</v>
      </c>
      <c r="CY403" s="99">
        <f t="shared" si="2070"/>
        <v>0</v>
      </c>
      <c r="CZ403" s="99">
        <f t="shared" si="2071"/>
        <v>0</v>
      </c>
      <c r="DA403" s="99">
        <f t="shared" si="2072"/>
        <v>0</v>
      </c>
      <c r="DB403" s="59" t="str">
        <f>$A$20</f>
        <v>Williams</v>
      </c>
      <c r="DC403" s="66">
        <f>SUM((CW403/CW407)*100)</f>
        <v>0</v>
      </c>
      <c r="DD403" s="59" t="str">
        <f>$B$20</f>
        <v>Russell</v>
      </c>
      <c r="DE403" s="99">
        <f>SUM((CY403/CY407)*100)</f>
        <v>0</v>
      </c>
      <c r="DF403" s="99">
        <f>SUM((CZ403/CZ407)*100)</f>
        <v>0</v>
      </c>
      <c r="DG403" s="99">
        <f>SUM((DA403/DA407)*100)</f>
        <v>0</v>
      </c>
    </row>
    <row r="404" spans="4:111" ht="16.149999999999999" thickBot="1" x14ac:dyDescent="0.55000000000000004">
      <c r="D404" s="175"/>
      <c r="E404" s="82" t="s">
        <v>58</v>
      </c>
      <c r="F404" s="70">
        <f>SUM(VLOOKUP($D$2,$D$2:$BL$18,MATCH(F403,$D$1:$BL$1,0),FALSE))</f>
        <v>36</v>
      </c>
      <c r="G404" s="76">
        <f>SUM(VLOOKUP($D$3,$D$2:$BL$18,MATCH(G403,$D$1:$BL$1,0),FALSE))</f>
        <v>30</v>
      </c>
      <c r="H404" s="76">
        <f>SUM(VLOOKUP($D$4,$D$2:$BL$18,MATCH(H403,$D$1:$BL$1,0),FALSE))</f>
        <v>-1</v>
      </c>
      <c r="I404" s="76">
        <f>SUM(VLOOKUP($D$5,$D$2:$BL$18,MATCH(I403,$D$1:$BL$1,0),FALSE))</f>
        <v>25</v>
      </c>
      <c r="J404" s="76">
        <f>SUM(VLOOKUP($D$6,$D$2:$BL$18,MATCH(J403,$D$1:$BL$1,0),FALSE))</f>
        <v>19</v>
      </c>
      <c r="K404" s="76">
        <f>SUM(VLOOKUP($D$7,$D$2:$BL$18,MATCH(K403,$D$1:$BL$1,0),FALSE))</f>
        <v>4</v>
      </c>
      <c r="L404" s="76">
        <f>SUM(VLOOKUP($D$8,$D$2:$BL$18,MATCH(L403,$D$1:$BL$1,0),FALSE))</f>
        <v>20</v>
      </c>
      <c r="M404" s="76">
        <f>SUM(VLOOKUP($D$9,$D$2:$BL$18,MATCH(M403,$D$1:$BL$1,0),FALSE))</f>
        <v>35</v>
      </c>
      <c r="N404" s="76">
        <f>SUM(VLOOKUP($D$10,$D$2:$BL$18,MATCH(N403,$D$1:$BL$1,0),FALSE))</f>
        <v>24</v>
      </c>
      <c r="O404" s="76">
        <f>SUM(VLOOKUP($D$11,$D$2:$BL$18,MATCH(O403,$D$1:$BL$1,0),FALSE))</f>
        <v>0</v>
      </c>
      <c r="P404" s="76">
        <f>SUM(VLOOKUP($D$12,$D$2:$BL$18,MATCH(P403,$D$1:$BL$1,0),FALSE))</f>
        <v>-7</v>
      </c>
      <c r="Q404" s="76">
        <f>SUM(VLOOKUP($D$13,$D$2:$BL$18,MATCH(Q403,$D$1:$BL$1,0),FALSE))</f>
        <v>-3</v>
      </c>
      <c r="R404" s="76">
        <f>SUM(VLOOKUP($D$14,$D$2:$BL$18,MATCH(R403,$D$1:$BL$1,0),FALSE))</f>
        <v>14</v>
      </c>
      <c r="S404" s="76">
        <f>SUM(VLOOKUP($D$15,$D$2:$BL$18,MATCH(S403,$D$1:$BL$1,0),FALSE))</f>
        <v>24</v>
      </c>
      <c r="T404" s="76">
        <f>SUM(VLOOKUP($D$16,$D$2:$BL$18,MATCH(T403,$D$1:$BL$1,0),FALSE))</f>
        <v>33</v>
      </c>
      <c r="U404" s="76">
        <f>SUM(VLOOKUP($D$17,$D$2:$BL$18,MATCH(U403,$D$1:$BL$1,0),FALSE))</f>
        <v>14</v>
      </c>
      <c r="V404" s="29">
        <f>SUM(VLOOKUP($D$18,$D$2:$BL$18,MATCH(V403,$D$1:$BL$1,0),FALSE))</f>
        <v>34</v>
      </c>
      <c r="W404" s="30"/>
      <c r="X404" s="72"/>
      <c r="Y404" s="60" t="str">
        <f>$B$21</f>
        <v>Latifi</v>
      </c>
      <c r="Z404" s="30">
        <f>COUNTIF(F385:V402, Y404)</f>
        <v>0</v>
      </c>
      <c r="AA404" s="30">
        <f>COUNTIF(F403:V404,Y404)</f>
        <v>0</v>
      </c>
      <c r="AB404" s="30">
        <f>COUNTIF(F405:V406,Y404)</f>
        <v>0</v>
      </c>
      <c r="AC404" s="30"/>
      <c r="AD404" s="72"/>
      <c r="AE404" s="60" t="str">
        <f>$B$21</f>
        <v>Latifi</v>
      </c>
      <c r="AF404" s="30">
        <f>SUM((Z404/Z407)*100)</f>
        <v>0</v>
      </c>
      <c r="AG404" s="30">
        <f>SUM((AA404/AA407)*100)</f>
        <v>0</v>
      </c>
      <c r="AH404" s="30">
        <f>SUM((AB404/AB407)*100)</f>
        <v>0</v>
      </c>
      <c r="AJ404" s="175"/>
      <c r="AK404" s="82" t="s">
        <v>58</v>
      </c>
      <c r="AL404" s="70">
        <f>SUM(VLOOKUP($D$2,$D$2:$BL$18,MATCH(AL403,$D$1:$BL$1,0),FALSE))</f>
        <v>23</v>
      </c>
      <c r="AM404" s="76">
        <f>SUM(VLOOKUP($D$3,$D$2:$BL$18,MATCH(AM403,$D$1:$BL$1,0),FALSE))</f>
        <v>11</v>
      </c>
      <c r="AN404" s="76">
        <f>SUM(VLOOKUP($D$4,$D$2:$BL$18,MATCH(AN403,$D$1:$BL$1,0),FALSE))</f>
        <v>11</v>
      </c>
      <c r="AO404" s="76">
        <f>SUM(VLOOKUP($D$5,$D$2:$BL$18,MATCH(AO403,$D$1:$BL$1,0),FALSE))</f>
        <v>-2</v>
      </c>
      <c r="AP404" s="76">
        <f>SUM(VLOOKUP($D$6,$D$2:$BL$18,MATCH(AP403,$D$1:$BL$1,0),FALSE))</f>
        <v>2</v>
      </c>
      <c r="AQ404" s="76">
        <f>SUM(VLOOKUP($D$7,$D$2:$BL$18,MATCH(AQ403,$D$1:$BL$1,0),FALSE))</f>
        <v>23</v>
      </c>
      <c r="AR404" s="76">
        <f>SUM(VLOOKUP($D$8,$D$2:$BL$18,MATCH(AR403,$D$1:$BL$1,0),FALSE))</f>
        <v>-6</v>
      </c>
      <c r="AS404" s="76">
        <f>SUM(VLOOKUP($D$9,$D$2:$BL$18,MATCH(AS403,$D$1:$BL$1,0),FALSE))</f>
        <v>37</v>
      </c>
      <c r="AT404" s="76">
        <f>SUM(VLOOKUP($D$10,$D$2:$BL$18,MATCH(AT403,$D$1:$BL$1,0),FALSE))</f>
        <v>-8</v>
      </c>
      <c r="AU404" s="76">
        <f>SUM(VLOOKUP($D$11,$D$2:$BL$18,MATCH(AU403,$D$1:$BL$1,0),FALSE))</f>
        <v>0</v>
      </c>
      <c r="AV404" s="76">
        <f>SUM(VLOOKUP($D$12,$D$2:$BL$18,MATCH(AV403,$D$1:$BL$1,0),FALSE))</f>
        <v>28</v>
      </c>
      <c r="AW404" s="76">
        <f>SUM(VLOOKUP($D$13,$D$2:$BL$18,MATCH(AW403,$D$1:$BL$1,0),FALSE))</f>
        <v>23</v>
      </c>
      <c r="AX404" s="76">
        <f>SUM(VLOOKUP($D$14,$D$2:$BL$18,MATCH(AX403,$D$1:$BL$1,0),FALSE))</f>
        <v>20</v>
      </c>
      <c r="AY404" s="76">
        <f>SUM(VLOOKUP($D$15,$D$2:$BL$18,MATCH(AY403,$D$1:$BL$1,0),FALSE))</f>
        <v>26</v>
      </c>
      <c r="AZ404" s="76">
        <f>SUM(VLOOKUP($D$16,$D$2:$BL$18,MATCH(AZ403,$D$1:$BL$1,0),FALSE))</f>
        <v>33</v>
      </c>
      <c r="BA404" s="76">
        <f>SUM(VLOOKUP($D$17,$D$2:$BL$18,MATCH(BA403,$D$1:$BL$1,0),FALSE))</f>
        <v>32</v>
      </c>
      <c r="BB404" s="29">
        <f>SUM(VLOOKUP($D$18,$D$2:$BL$18,MATCH(BB403,$D$1:$BL$1,0),FALSE))</f>
        <v>17</v>
      </c>
      <c r="BC404" s="30"/>
      <c r="BD404" s="72"/>
      <c r="BE404" s="60" t="str">
        <f>$B$21</f>
        <v>Latifi</v>
      </c>
      <c r="BF404" s="30">
        <f>COUNTIF(AL385:BB402, BE404)</f>
        <v>0</v>
      </c>
      <c r="BG404" s="30">
        <f>COUNTIF(AL403:BB404,BE404)</f>
        <v>0</v>
      </c>
      <c r="BH404" s="30">
        <f>COUNTIF(AL405:BB406,BE404)</f>
        <v>0</v>
      </c>
      <c r="BI404" s="30"/>
      <c r="BJ404" s="72"/>
      <c r="BK404" s="60" t="str">
        <f>$B$21</f>
        <v>Latifi</v>
      </c>
      <c r="BL404" s="30">
        <f>SUM((BF404/BF407)*100)</f>
        <v>0</v>
      </c>
      <c r="BM404" s="30">
        <f>SUM((BG404/BG407)*100)</f>
        <v>0</v>
      </c>
      <c r="BN404" s="30" t="e">
        <f>SUM((BH404/BH407)*100)</f>
        <v>#DIV/0!</v>
      </c>
      <c r="BP404" s="175"/>
      <c r="BQ404" s="82" t="s">
        <v>58</v>
      </c>
      <c r="BR404" s="70">
        <f>SUM(VLOOKUP($D$2,$D$2:$BL$18,MATCH(BR403,$D$1:$BL$1,0),FALSE))</f>
        <v>-9</v>
      </c>
      <c r="BS404" s="76">
        <f>SUM(VLOOKUP($D$3,$D$2:$BL$18,MATCH(BS403,$D$1:$BL$1,0),FALSE))</f>
        <v>13</v>
      </c>
      <c r="BT404" s="76">
        <f>SUM(VLOOKUP($D$4,$D$2:$BL$18,MATCH(BT403,$D$1:$BL$1,0),FALSE))</f>
        <v>18</v>
      </c>
      <c r="BU404" s="76">
        <f>SUM(VLOOKUP($D$5,$D$2:$BL$18,MATCH(BU403,$D$1:$BL$1,0),FALSE))</f>
        <v>32</v>
      </c>
      <c r="BV404" s="76">
        <f>SUM(VLOOKUP($D$6,$D$2:$BL$18,MATCH(BV403,$D$1:$BL$1,0),FALSE))</f>
        <v>2</v>
      </c>
      <c r="BW404" s="76">
        <f>SUM(VLOOKUP($D$7,$D$2:$BL$18,MATCH(BW403,$D$1:$BL$1,0),FALSE))</f>
        <v>12</v>
      </c>
      <c r="BX404" s="76">
        <f>SUM(VLOOKUP($D$8,$D$2:$BL$18,MATCH(BX403,$D$1:$BL$1,0),FALSE))</f>
        <v>16</v>
      </c>
      <c r="BY404" s="76">
        <f>SUM(VLOOKUP($D$9,$D$2:$BL$18,MATCH(BY403,$D$1:$BL$1,0),FALSE))</f>
        <v>35</v>
      </c>
      <c r="BZ404" s="76">
        <f>SUM(VLOOKUP($D$10,$D$2:$BL$18,MATCH(BZ403,$D$1:$BL$1,0),FALSE))</f>
        <v>-8</v>
      </c>
      <c r="CA404" s="76">
        <f>SUM(VLOOKUP($D$11,$D$2:$BL$18,MATCH(CA403,$D$1:$BL$1,0),FALSE))</f>
        <v>-13</v>
      </c>
      <c r="CB404" s="76">
        <f>SUM(VLOOKUP($D$12,$D$2:$BL$18,MATCH(CB403,$D$1:$BL$1,0),FALSE))</f>
        <v>16</v>
      </c>
      <c r="CC404" s="76">
        <f>SUM(VLOOKUP($D$13,$D$2:$BL$18,MATCH(CC403,$D$1:$BL$1,0),FALSE))</f>
        <v>-13</v>
      </c>
      <c r="CD404" s="76">
        <f>SUM(VLOOKUP($D$14,$D$2:$BL$18,MATCH(CD403,$D$1:$BL$1,0),FALSE))</f>
        <v>7</v>
      </c>
      <c r="CE404" s="76">
        <f>SUM(VLOOKUP($D$15,$D$2:$BL$18,MATCH(CE403,$D$1:$BL$1,0),FALSE))</f>
        <v>8</v>
      </c>
      <c r="CF404" s="76">
        <f>SUM(VLOOKUP($D$16,$D$2:$BL$18,MATCH(CF403,$D$1:$BL$1,0),FALSE))</f>
        <v>-13</v>
      </c>
      <c r="CG404" s="76">
        <f>SUM(VLOOKUP($D$17,$D$2:$BL$18,MATCH(CG403,$D$1:$BL$1,0),FALSE))</f>
        <v>30</v>
      </c>
      <c r="CH404" s="29">
        <f>SUM(VLOOKUP($D$18,$D$2:$BL$18,MATCH(CH403,$D$1:$BL$1,0),FALSE))</f>
        <v>9</v>
      </c>
      <c r="CI404" s="30"/>
      <c r="CJ404" s="72"/>
      <c r="CK404" s="60" t="str">
        <f>$B$21</f>
        <v>Latifi</v>
      </c>
      <c r="CL404" s="30">
        <f>COUNTIF(BR385:CH402, CK404)</f>
        <v>0</v>
      </c>
      <c r="CM404" s="30">
        <f>COUNTIF(BR403:CH404,CK404)</f>
        <v>0</v>
      </c>
      <c r="CN404" s="30">
        <f>COUNTIF(BR405:CH406,CK404)</f>
        <v>0</v>
      </c>
      <c r="CO404" s="30"/>
      <c r="CP404" s="72"/>
      <c r="CQ404" s="60" t="str">
        <f>$B$21</f>
        <v>Latifi</v>
      </c>
      <c r="CR404" s="30">
        <f>SUM((CL404/CL407)*100)</f>
        <v>0</v>
      </c>
      <c r="CS404" s="30">
        <f>SUM((CM404/CM407)*100)</f>
        <v>0</v>
      </c>
      <c r="CT404" s="30">
        <f>SUM((CN404/CN407)*100)</f>
        <v>0</v>
      </c>
      <c r="CV404" s="30"/>
      <c r="CW404" s="30"/>
      <c r="CX404" s="60" t="str">
        <f>$B$21</f>
        <v>Latifi</v>
      </c>
      <c r="CY404" s="30">
        <f t="shared" si="2070"/>
        <v>0</v>
      </c>
      <c r="CZ404" s="30">
        <f t="shared" si="2071"/>
        <v>0</v>
      </c>
      <c r="DA404" s="30">
        <f t="shared" si="2072"/>
        <v>0</v>
      </c>
      <c r="DB404" s="30"/>
      <c r="DC404" s="72"/>
      <c r="DD404" s="60" t="str">
        <f>$B$21</f>
        <v>Latifi</v>
      </c>
      <c r="DE404" s="30">
        <f>SUM((CY404/CY407)*100)</f>
        <v>0</v>
      </c>
      <c r="DF404" s="30">
        <f>SUM((CZ404/CZ407)*100)</f>
        <v>0</v>
      </c>
      <c r="DG404" s="30">
        <f>SUM((DA404/DA407)*100)</f>
        <v>0</v>
      </c>
    </row>
    <row r="405" spans="4:111" ht="16.149999999999999" thickBot="1" x14ac:dyDescent="0.55000000000000004">
      <c r="D405" s="175"/>
      <c r="E405" s="74" t="s">
        <v>66</v>
      </c>
      <c r="F405" s="66" t="s">
        <v>67</v>
      </c>
      <c r="G405" s="67" t="s">
        <v>67</v>
      </c>
      <c r="H405" s="67" t="s">
        <v>67</v>
      </c>
      <c r="I405" s="67" t="s">
        <v>67</v>
      </c>
      <c r="J405" s="67" t="s">
        <v>67</v>
      </c>
      <c r="K405" s="67" t="s">
        <v>67</v>
      </c>
      <c r="L405" s="67" t="s">
        <v>3</v>
      </c>
      <c r="M405" s="67" t="s">
        <v>67</v>
      </c>
      <c r="N405" s="67" t="s">
        <v>67</v>
      </c>
      <c r="O405" s="67" t="s">
        <v>67</v>
      </c>
      <c r="P405" s="67" t="s">
        <v>3</v>
      </c>
      <c r="Q405" s="67" t="s">
        <v>67</v>
      </c>
      <c r="R405" s="67" t="s">
        <v>67</v>
      </c>
      <c r="S405" s="67" t="s">
        <v>67</v>
      </c>
      <c r="T405" s="67" t="s">
        <v>67</v>
      </c>
      <c r="U405" s="67" t="s">
        <v>67</v>
      </c>
      <c r="V405" s="68" t="s">
        <v>67</v>
      </c>
      <c r="AJ405" s="175"/>
      <c r="AK405" s="74" t="s">
        <v>66</v>
      </c>
      <c r="AL405" s="66" t="s">
        <v>67</v>
      </c>
      <c r="AM405" s="67" t="s">
        <v>67</v>
      </c>
      <c r="AN405" s="67" t="s">
        <v>67</v>
      </c>
      <c r="AO405" s="67" t="s">
        <v>67</v>
      </c>
      <c r="AP405" s="67" t="s">
        <v>67</v>
      </c>
      <c r="AQ405" s="67" t="s">
        <v>67</v>
      </c>
      <c r="AR405" s="67" t="s">
        <v>67</v>
      </c>
      <c r="AS405" s="67" t="s">
        <v>67</v>
      </c>
      <c r="AT405" s="67" t="s">
        <v>67</v>
      </c>
      <c r="AU405" s="67" t="s">
        <v>67</v>
      </c>
      <c r="AV405" s="67" t="s">
        <v>67</v>
      </c>
      <c r="AW405" s="67" t="s">
        <v>67</v>
      </c>
      <c r="AX405" s="67" t="s">
        <v>67</v>
      </c>
      <c r="AY405" s="67" t="s">
        <v>67</v>
      </c>
      <c r="AZ405" s="67" t="s">
        <v>67</v>
      </c>
      <c r="BA405" s="67" t="s">
        <v>67</v>
      </c>
      <c r="BB405" s="68" t="s">
        <v>67</v>
      </c>
      <c r="BP405" s="175"/>
      <c r="BQ405" s="74" t="s">
        <v>66</v>
      </c>
      <c r="BR405" s="66" t="s">
        <v>67</v>
      </c>
      <c r="BS405" s="67" t="s">
        <v>67</v>
      </c>
      <c r="BT405" s="67" t="s">
        <v>67</v>
      </c>
      <c r="BU405" s="67" t="s">
        <v>67</v>
      </c>
      <c r="BV405" s="67" t="s">
        <v>67</v>
      </c>
      <c r="BW405" s="67" t="s">
        <v>67</v>
      </c>
      <c r="BX405" s="67" t="s">
        <v>13</v>
      </c>
      <c r="BY405" s="67" t="s">
        <v>67</v>
      </c>
      <c r="BZ405" s="67" t="s">
        <v>67</v>
      </c>
      <c r="CA405" s="67" t="s">
        <v>67</v>
      </c>
      <c r="CB405" s="67" t="s">
        <v>67</v>
      </c>
      <c r="CC405" s="67" t="s">
        <v>67</v>
      </c>
      <c r="CD405" s="67" t="s">
        <v>67</v>
      </c>
      <c r="CE405" s="67" t="s">
        <v>67</v>
      </c>
      <c r="CF405" s="67" t="s">
        <v>67</v>
      </c>
      <c r="CG405" s="67" t="s">
        <v>67</v>
      </c>
      <c r="CH405" s="68" t="s">
        <v>67</v>
      </c>
    </row>
    <row r="406" spans="4:111" ht="16.149999999999999" thickBot="1" x14ac:dyDescent="0.55000000000000004">
      <c r="D406" s="175"/>
      <c r="E406" s="82" t="s">
        <v>58</v>
      </c>
      <c r="F406" s="72">
        <f>IF(F405="None",0,SUM(VLOOKUP($D$2,$D$2:$BL$18,MATCH(F405,$D$1:$BL$1,0),FALSE)))</f>
        <v>0</v>
      </c>
      <c r="G406" s="73">
        <f>IF(G405="None",0,SUM(VLOOKUP($D$3,$D$2:$BL$18,MATCH(G405,$D$1:$BL$1,0),FALSE)))</f>
        <v>0</v>
      </c>
      <c r="H406" s="73">
        <f>IF(H405="None",0,SUM(VLOOKUP($D$4,$D$2:$BL$18,MATCH(H405,$D$1:$BL$1,0),FALSE)))</f>
        <v>0</v>
      </c>
      <c r="I406" s="73">
        <f>IF(I405="None",0,SUM(VLOOKUP($D$5,$D$2:$BL$18,MATCH(I405,$D$1:$BL$1,0),FALSE)))</f>
        <v>0</v>
      </c>
      <c r="J406" s="73">
        <f>IF(J405="None",0,SUM(VLOOKUP($D$6,$D$2:$BL$18,MATCH(J405,$D$1:$BL$1,0),FALSE)))</f>
        <v>0</v>
      </c>
      <c r="K406" s="73">
        <f>IF(K405="None",0,SUM(VLOOKUP($D$7,$D$2:$BL$18,MATCH(K405,$D$1:$BL$1,0),FALSE)))</f>
        <v>0</v>
      </c>
      <c r="L406" s="73">
        <f>IF(L405="None",0,SUM(VLOOKUP($D$8,$D$2:$BL$18,MATCH(L405,$D$1:$BL$1,0),FALSE)))</f>
        <v>44</v>
      </c>
      <c r="M406" s="73">
        <f>IF(M405="None",0,SUM(VLOOKUP($D$9,$D$2:$BL$18,MATCH(M405,$D$1:$BL$1,0),FALSE)))</f>
        <v>0</v>
      </c>
      <c r="N406" s="73">
        <f>IF(N405="None",0,SUM(VLOOKUP($D$10,$D$2:$BL$18,MATCH(N405,$D$1:$BL$1,0),FALSE)))</f>
        <v>0</v>
      </c>
      <c r="O406" s="73">
        <f>IF(O405="None",0,SUM(VLOOKUP($D$11,$D$2:$BL$18,MATCH(O405,$D$1:$BL$1,0),FALSE)))</f>
        <v>0</v>
      </c>
      <c r="P406" s="73">
        <f>IF(P405="None",0,SUM(VLOOKUP($D$12,$D$2:$BL$18,MATCH(P405,$D$1:$BL$1,0),FALSE)))</f>
        <v>43</v>
      </c>
      <c r="Q406" s="73">
        <f>IF(Q405="None",0,SUM(VLOOKUP($D$13,$D$2:$BL$18,MATCH(Q405,$D$1:$BL$1,0),FALSE)))</f>
        <v>0</v>
      </c>
      <c r="R406" s="73">
        <f>IF(R405="None",0,SUM(VLOOKUP($D$14,$D$2:$BL$18,MATCH(R405,$D$1:$BL$1,0),FALSE)))</f>
        <v>0</v>
      </c>
      <c r="S406" s="73">
        <f>IF(S405="None",0,SUM(VLOOKUP($D$15,$D$2:$BL$18,MATCH(S405,$D$1:$BL$1,0),FALSE)))</f>
        <v>0</v>
      </c>
      <c r="T406" s="73">
        <f>IF(T405="None",0,SUM(VLOOKUP($D$16,$D$2:$BL$18,MATCH(T405,$D$1:$BL$1,0),FALSE)))</f>
        <v>0</v>
      </c>
      <c r="U406" s="73">
        <f>IF(U405="None",0,SUM(VLOOKUP($D$17,$D$2:$BL$18,MATCH(U405,$D$1:$BL$1,0),FALSE)))</f>
        <v>0</v>
      </c>
      <c r="V406" s="63">
        <f>IF(V405="None",0,SUM(VLOOKUP($D$18,$D$2:$BL$18,MATCH(V405,$D$1:$BL$1,0),FALSE)))</f>
        <v>0</v>
      </c>
      <c r="W406" s="1" t="s">
        <v>82</v>
      </c>
      <c r="X406" s="68">
        <f>COUNTIF(X385:X404,"&lt;&gt;0")-10</f>
        <v>1</v>
      </c>
      <c r="Y406" s="27" t="s">
        <v>82</v>
      </c>
      <c r="Z406" s="66">
        <f>COUNTIF(Z385:Z404,"&lt;&gt;0")</f>
        <v>6</v>
      </c>
      <c r="AA406" s="67">
        <f>COUNTIF(AA385:AA404,"&lt;&gt;0")</f>
        <v>1</v>
      </c>
      <c r="AB406" s="68">
        <f>COUNTIF(AB385:AB404,"&lt;&gt;0")</f>
        <v>1</v>
      </c>
      <c r="AJ406" s="175"/>
      <c r="AK406" s="82" t="s">
        <v>58</v>
      </c>
      <c r="AL406" s="72">
        <f>IF(AL405="None",0,SUM(VLOOKUP($D$2,$D$2:$BL$18,MATCH(AL405,$D$1:$BL$1,0),FALSE)))</f>
        <v>0</v>
      </c>
      <c r="AM406" s="73">
        <f>IF(AM405="None",0,SUM(VLOOKUP($D$3,$D$2:$BL$18,MATCH(AM405,$D$1:$BL$1,0),FALSE)))</f>
        <v>0</v>
      </c>
      <c r="AN406" s="73">
        <f>IF(AN405="None",0,SUM(VLOOKUP($D$4,$D$2:$BL$18,MATCH(AN405,$D$1:$BL$1,0),FALSE)))</f>
        <v>0</v>
      </c>
      <c r="AO406" s="73">
        <f>IF(AO405="None",0,SUM(VLOOKUP($D$5,$D$2:$BL$18,MATCH(AO405,$D$1:$BL$1,0),FALSE)))</f>
        <v>0</v>
      </c>
      <c r="AP406" s="73">
        <f>IF(AP405="None",0,SUM(VLOOKUP($D$6,$D$2:$BL$18,MATCH(AP405,$D$1:$BL$1,0),FALSE)))</f>
        <v>0</v>
      </c>
      <c r="AQ406" s="73">
        <f>IF(AQ405="None",0,SUM(VLOOKUP($D$7,$D$2:$BL$18,MATCH(AQ405,$D$1:$BL$1,0),FALSE)))</f>
        <v>0</v>
      </c>
      <c r="AR406" s="73">
        <f>IF(AR405="None",0,SUM(VLOOKUP($D$8,$D$2:$BL$18,MATCH(AR405,$D$1:$BL$1,0),FALSE)))</f>
        <v>0</v>
      </c>
      <c r="AS406" s="73">
        <f>IF(AS405="None",0,SUM(VLOOKUP($D$9,$D$2:$BL$18,MATCH(AS405,$D$1:$BL$1,0),FALSE)))</f>
        <v>0</v>
      </c>
      <c r="AT406" s="73">
        <f>IF(AT405="None",0,SUM(VLOOKUP($D$10,$D$2:$BL$18,MATCH(AT405,$D$1:$BL$1,0),FALSE)))</f>
        <v>0</v>
      </c>
      <c r="AU406" s="73">
        <f>IF(AU405="None",0,SUM(VLOOKUP($D$11,$D$2:$BL$18,MATCH(AU405,$D$1:$BL$1,0),FALSE)))</f>
        <v>0</v>
      </c>
      <c r="AV406" s="73">
        <f>IF(AV405="None",0,SUM(VLOOKUP($D$12,$D$2:$BL$18,MATCH(AV405,$D$1:$BL$1,0),FALSE)))</f>
        <v>0</v>
      </c>
      <c r="AW406" s="73">
        <f>IF(AW405="None",0,SUM(VLOOKUP($D$13,$D$2:$BL$18,MATCH(AW405,$D$1:$BL$1,0),FALSE)))</f>
        <v>0</v>
      </c>
      <c r="AX406" s="73">
        <f>IF(AX405="None",0,SUM(VLOOKUP($D$14,$D$2:$BL$18,MATCH(AX405,$D$1:$BL$1,0),FALSE)))</f>
        <v>0</v>
      </c>
      <c r="AY406" s="73">
        <f>IF(AY405="None",0,SUM(VLOOKUP($D$15,$D$2:$BL$18,MATCH(AY405,$D$1:$BL$1,0),FALSE)))</f>
        <v>0</v>
      </c>
      <c r="AZ406" s="73">
        <f>IF(AZ405="None",0,SUM(VLOOKUP($D$16,$D$2:$BL$18,MATCH(AZ405,$D$1:$BL$1,0),FALSE)))</f>
        <v>0</v>
      </c>
      <c r="BA406" s="73">
        <f>IF(BA405="None",0,SUM(VLOOKUP($D$17,$D$2:$BL$18,MATCH(BA405,$D$1:$BL$1,0),FALSE)))</f>
        <v>0</v>
      </c>
      <c r="BB406" s="63">
        <f>IF(BB405="None",0,SUM(VLOOKUP($D$18,$D$2:$BL$18,MATCH(BB405,$D$1:$BL$1,0),FALSE)))</f>
        <v>0</v>
      </c>
      <c r="BC406" s="1" t="s">
        <v>82</v>
      </c>
      <c r="BD406" s="68">
        <f>COUNTIF(BD385:BD404,"&lt;&gt;0")-10</f>
        <v>1</v>
      </c>
      <c r="BE406" s="27" t="s">
        <v>82</v>
      </c>
      <c r="BF406" s="66">
        <f>COUNTIF(BF385:BF404,"&lt;&gt;0")</f>
        <v>6</v>
      </c>
      <c r="BG406" s="67">
        <f>COUNTIF(BG385:BG404,"&lt;&gt;0")</f>
        <v>1</v>
      </c>
      <c r="BH406" s="68">
        <f>COUNTIF(BH385:BH404,"&lt;&gt;0")</f>
        <v>0</v>
      </c>
      <c r="BP406" s="175"/>
      <c r="BQ406" s="82" t="s">
        <v>58</v>
      </c>
      <c r="BR406" s="72">
        <f>IF(BR405="None",0,SUM(VLOOKUP($D$2,$D$2:$BL$18,MATCH(BR405,$D$1:$BL$1,0),FALSE)))</f>
        <v>0</v>
      </c>
      <c r="BS406" s="73">
        <f>IF(BS405="None",0,SUM(VLOOKUP($D$3,$D$2:$BL$18,MATCH(BS405,$D$1:$BL$1,0),FALSE)))</f>
        <v>0</v>
      </c>
      <c r="BT406" s="73">
        <f>IF(BT405="None",0,SUM(VLOOKUP($D$4,$D$2:$BL$18,MATCH(BT405,$D$1:$BL$1,0),FALSE)))</f>
        <v>0</v>
      </c>
      <c r="BU406" s="73">
        <f>IF(BU405="None",0,SUM(VLOOKUP($D$5,$D$2:$BL$18,MATCH(BU405,$D$1:$BL$1,0),FALSE)))</f>
        <v>0</v>
      </c>
      <c r="BV406" s="73">
        <f>IF(BV405="None",0,SUM(VLOOKUP($D$6,$D$2:$BL$18,MATCH(BV405,$D$1:$BL$1,0),FALSE)))</f>
        <v>0</v>
      </c>
      <c r="BW406" s="73">
        <f>IF(BW405="None",0,SUM(VLOOKUP($D$7,$D$2:$BL$18,MATCH(BW405,$D$1:$BL$1,0),FALSE)))</f>
        <v>0</v>
      </c>
      <c r="BX406" s="73">
        <f>IF(BX405="None",0,SUM(VLOOKUP($D$8,$D$2:$BL$18,MATCH(BX405,$D$1:$BL$1,0),FALSE)))</f>
        <v>32</v>
      </c>
      <c r="BY406" s="73">
        <f>IF(BY405="None",0,SUM(VLOOKUP($D$9,$D$2:$BL$18,MATCH(BY405,$D$1:$BL$1,0),FALSE)))</f>
        <v>0</v>
      </c>
      <c r="BZ406" s="73">
        <f>IF(BZ405="None",0,SUM(VLOOKUP($D$10,$D$2:$BL$18,MATCH(BZ405,$D$1:$BL$1,0),FALSE)))</f>
        <v>0</v>
      </c>
      <c r="CA406" s="73">
        <f>IF(CA405="None",0,SUM(VLOOKUP($D$11,$D$2:$BL$18,MATCH(CA405,$D$1:$BL$1,0),FALSE)))</f>
        <v>0</v>
      </c>
      <c r="CB406" s="73">
        <f>IF(CB405="None",0,SUM(VLOOKUP($D$12,$D$2:$BL$18,MATCH(CB405,$D$1:$BL$1,0),FALSE)))</f>
        <v>0</v>
      </c>
      <c r="CC406" s="73">
        <f>IF(CC405="None",0,SUM(VLOOKUP($D$13,$D$2:$BL$18,MATCH(CC405,$D$1:$BL$1,0),FALSE)))</f>
        <v>0</v>
      </c>
      <c r="CD406" s="73">
        <f>IF(CD405="None",0,SUM(VLOOKUP($D$14,$D$2:$BL$18,MATCH(CD405,$D$1:$BL$1,0),FALSE)))</f>
        <v>0</v>
      </c>
      <c r="CE406" s="73">
        <f>IF(CE405="None",0,SUM(VLOOKUP($D$15,$D$2:$BL$18,MATCH(CE405,$D$1:$BL$1,0),FALSE)))</f>
        <v>0</v>
      </c>
      <c r="CF406" s="73">
        <f>IF(CF405="None",0,SUM(VLOOKUP($D$16,$D$2:$BL$18,MATCH(CF405,$D$1:$BL$1,0),FALSE)))</f>
        <v>0</v>
      </c>
      <c r="CG406" s="73">
        <f>IF(CG405="None",0,SUM(VLOOKUP($D$17,$D$2:$BL$18,MATCH(CG405,$D$1:$BL$1,0),FALSE)))</f>
        <v>0</v>
      </c>
      <c r="CH406" s="63">
        <f>IF(CH405="None",0,SUM(VLOOKUP($D$18,$D$2:$BL$18,MATCH(CH405,$D$1:$BL$1,0),FALSE)))</f>
        <v>0</v>
      </c>
      <c r="CI406" s="1" t="s">
        <v>82</v>
      </c>
      <c r="CJ406" s="68">
        <f>COUNTIF(CJ385:CJ404,"&lt;&gt;0")-10</f>
        <v>2</v>
      </c>
      <c r="CK406" s="27" t="s">
        <v>82</v>
      </c>
      <c r="CL406" s="66">
        <f>COUNTIF(CL385:CL404,"&lt;&gt;0")</f>
        <v>6</v>
      </c>
      <c r="CM406" s="67">
        <f>COUNTIF(CM385:CM404,"&lt;&gt;0")</f>
        <v>2</v>
      </c>
      <c r="CN406" s="68">
        <f>COUNTIF(CN385:CN404,"&lt;&gt;0")</f>
        <v>1</v>
      </c>
      <c r="CV406" s="1" t="s">
        <v>82</v>
      </c>
      <c r="CW406" s="68">
        <f>COUNTIF(CW385:CW404,"&lt;&gt;0")-10</f>
        <v>3</v>
      </c>
      <c r="CX406" s="27" t="s">
        <v>82</v>
      </c>
      <c r="CY406" s="66">
        <f>COUNTIF(CY385:CY404,"&lt;&gt;0")</f>
        <v>10</v>
      </c>
      <c r="CZ406" s="67">
        <f>COUNTIF(CZ385:CZ404,"&lt;&gt;0")</f>
        <v>4</v>
      </c>
      <c r="DA406" s="68">
        <f>COUNTIF(DA385:DA404,"&lt;&gt;0")</f>
        <v>2</v>
      </c>
    </row>
    <row r="407" spans="4:111" ht="16.149999999999999" thickBot="1" x14ac:dyDescent="0.55000000000000004">
      <c r="D407" s="175"/>
      <c r="E407" s="74" t="s">
        <v>68</v>
      </c>
      <c r="F407" s="67">
        <v>0</v>
      </c>
      <c r="G407" s="67">
        <v>0</v>
      </c>
      <c r="H407" s="67">
        <v>0</v>
      </c>
      <c r="I407" s="67">
        <v>0</v>
      </c>
      <c r="J407" s="67">
        <v>0</v>
      </c>
      <c r="K407" s="67">
        <v>0</v>
      </c>
      <c r="L407" s="67">
        <v>0</v>
      </c>
      <c r="M407" s="67">
        <v>0</v>
      </c>
      <c r="N407" s="67">
        <v>0</v>
      </c>
      <c r="O407" s="67">
        <v>0</v>
      </c>
      <c r="P407" s="67">
        <v>0</v>
      </c>
      <c r="Q407" s="67">
        <v>0</v>
      </c>
      <c r="R407" s="67">
        <v>0</v>
      </c>
      <c r="S407" s="67">
        <v>0</v>
      </c>
      <c r="T407" s="67">
        <v>0</v>
      </c>
      <c r="U407" s="67">
        <v>0</v>
      </c>
      <c r="V407" s="68">
        <v>0</v>
      </c>
      <c r="W407" s="71" t="s">
        <v>0</v>
      </c>
      <c r="X407" s="63">
        <f>SUM(X385:X404)</f>
        <v>17</v>
      </c>
      <c r="Y407" s="61" t="s">
        <v>0</v>
      </c>
      <c r="Z407" s="72">
        <f>SUM(Z385:Z404)</f>
        <v>85</v>
      </c>
      <c r="AA407" s="73">
        <f>SUM(AA385:AA404)</f>
        <v>17</v>
      </c>
      <c r="AB407" s="63">
        <f>SUM(AB385:AB404)</f>
        <v>2</v>
      </c>
      <c r="AJ407" s="175"/>
      <c r="AK407" s="74" t="s">
        <v>68</v>
      </c>
      <c r="AL407" s="67">
        <v>0</v>
      </c>
      <c r="AM407" s="67">
        <v>0</v>
      </c>
      <c r="AN407" s="67">
        <v>0</v>
      </c>
      <c r="AO407" s="67">
        <v>0</v>
      </c>
      <c r="AP407" s="67">
        <v>0</v>
      </c>
      <c r="AQ407" s="67">
        <v>0</v>
      </c>
      <c r="AR407" s="67">
        <v>0</v>
      </c>
      <c r="AS407" s="67">
        <v>0</v>
      </c>
      <c r="AT407" s="67">
        <v>0</v>
      </c>
      <c r="AU407" s="67">
        <v>0</v>
      </c>
      <c r="AV407" s="67">
        <v>0</v>
      </c>
      <c r="AW407" s="67">
        <v>0</v>
      </c>
      <c r="AX407" s="67">
        <v>0</v>
      </c>
      <c r="AY407" s="67">
        <v>0</v>
      </c>
      <c r="AZ407" s="67">
        <v>0</v>
      </c>
      <c r="BA407" s="67">
        <v>0</v>
      </c>
      <c r="BB407" s="68">
        <v>0</v>
      </c>
      <c r="BC407" s="71" t="s">
        <v>0</v>
      </c>
      <c r="BD407" s="63">
        <f>SUM(BD385:BD404)</f>
        <v>17</v>
      </c>
      <c r="BE407" s="61" t="s">
        <v>0</v>
      </c>
      <c r="BF407" s="72">
        <f>SUM(BF385:BF404)</f>
        <v>85</v>
      </c>
      <c r="BG407" s="73">
        <f>SUM(BG385:BG404)</f>
        <v>17</v>
      </c>
      <c r="BH407" s="63">
        <f>SUM(BH385:BH404)</f>
        <v>0</v>
      </c>
      <c r="BP407" s="175"/>
      <c r="BQ407" s="74" t="s">
        <v>68</v>
      </c>
      <c r="BR407" s="67">
        <v>0</v>
      </c>
      <c r="BS407" s="67">
        <v>0</v>
      </c>
      <c r="BT407" s="67">
        <v>0</v>
      </c>
      <c r="BU407" s="67">
        <v>0</v>
      </c>
      <c r="BV407" s="67">
        <v>0</v>
      </c>
      <c r="BW407" s="67">
        <v>0</v>
      </c>
      <c r="BX407" s="67">
        <v>0</v>
      </c>
      <c r="BY407" s="67">
        <v>0</v>
      </c>
      <c r="BZ407" s="67">
        <v>0</v>
      </c>
      <c r="CA407" s="67">
        <v>0</v>
      </c>
      <c r="CB407" s="67">
        <v>0</v>
      </c>
      <c r="CC407" s="67">
        <v>0</v>
      </c>
      <c r="CD407" s="67">
        <v>0</v>
      </c>
      <c r="CE407" s="67">
        <v>0</v>
      </c>
      <c r="CF407" s="67">
        <v>0</v>
      </c>
      <c r="CG407" s="67">
        <v>0</v>
      </c>
      <c r="CH407" s="68">
        <v>0</v>
      </c>
      <c r="CI407" s="71" t="s">
        <v>0</v>
      </c>
      <c r="CJ407" s="63">
        <f>SUM(CJ385:CJ404)</f>
        <v>17</v>
      </c>
      <c r="CK407" s="61" t="s">
        <v>0</v>
      </c>
      <c r="CL407" s="72">
        <f>SUM(CL385:CL404)</f>
        <v>85</v>
      </c>
      <c r="CM407" s="73">
        <f>SUM(CM385:CM404)</f>
        <v>17</v>
      </c>
      <c r="CN407" s="63">
        <f>SUM(CN385:CN404)</f>
        <v>1</v>
      </c>
      <c r="CV407" s="71" t="s">
        <v>0</v>
      </c>
      <c r="CW407" s="63">
        <f>SUM(CW385:CW404)</f>
        <v>51</v>
      </c>
      <c r="CX407" s="61" t="s">
        <v>0</v>
      </c>
      <c r="CY407" s="72">
        <f>SUM(CY385:CY404)</f>
        <v>255</v>
      </c>
      <c r="CZ407" s="73">
        <f>SUM(CZ385:CZ404)</f>
        <v>51</v>
      </c>
      <c r="DA407" s="63">
        <f>SUM(DA385:DA404)</f>
        <v>3</v>
      </c>
    </row>
    <row r="408" spans="4:111" ht="16.149999999999999" thickBot="1" x14ac:dyDescent="0.55000000000000004">
      <c r="D408" s="175"/>
      <c r="E408" s="82" t="s">
        <v>58</v>
      </c>
      <c r="F408" s="73">
        <f t="shared" ref="F408" si="2073">SUM(F407*-10)</f>
        <v>0</v>
      </c>
      <c r="G408" s="73">
        <f t="shared" ref="G408" si="2074">SUM(G407*-10)</f>
        <v>0</v>
      </c>
      <c r="H408" s="73">
        <f t="shared" ref="H408" si="2075">SUM(H407*-10)</f>
        <v>0</v>
      </c>
      <c r="I408" s="73">
        <f t="shared" ref="I408" si="2076">SUM(I407*-10)</f>
        <v>0</v>
      </c>
      <c r="J408" s="73">
        <f t="shared" ref="J408" si="2077">SUM(J407*-10)</f>
        <v>0</v>
      </c>
      <c r="K408" s="73">
        <f t="shared" ref="K408" si="2078">SUM(K407*-10)</f>
        <v>0</v>
      </c>
      <c r="L408" s="73">
        <f t="shared" ref="L408" si="2079">SUM(L407*-10)</f>
        <v>0</v>
      </c>
      <c r="M408" s="73">
        <f t="shared" ref="M408" si="2080">SUM(M407*-10)</f>
        <v>0</v>
      </c>
      <c r="N408" s="73">
        <f t="shared" ref="N408" si="2081">SUM(N407*-10)</f>
        <v>0</v>
      </c>
      <c r="O408" s="73">
        <f t="shared" ref="O408" si="2082">SUM(O407*-10)</f>
        <v>0</v>
      </c>
      <c r="P408" s="73">
        <f t="shared" ref="P408" si="2083">SUM(P407*-10)</f>
        <v>0</v>
      </c>
      <c r="Q408" s="73">
        <f t="shared" ref="Q408" si="2084">SUM(Q407*-10)</f>
        <v>0</v>
      </c>
      <c r="R408" s="73">
        <f t="shared" ref="R408" si="2085">SUM(R407*-10)</f>
        <v>0</v>
      </c>
      <c r="S408" s="73">
        <f t="shared" ref="S408" si="2086">SUM(S407*-10)</f>
        <v>0</v>
      </c>
      <c r="T408" s="73">
        <f t="shared" ref="T408" si="2087">SUM(T407*-10)</f>
        <v>0</v>
      </c>
      <c r="U408" s="73">
        <f t="shared" ref="U408" si="2088">SUM(U407*-10)</f>
        <v>0</v>
      </c>
      <c r="V408" s="63">
        <f t="shared" ref="V408" si="2089">SUM(V407*-10)</f>
        <v>0</v>
      </c>
      <c r="AJ408" s="175"/>
      <c r="AK408" s="82" t="s">
        <v>58</v>
      </c>
      <c r="AL408" s="73">
        <f t="shared" ref="AL408" si="2090">SUM(AL407*-10)</f>
        <v>0</v>
      </c>
      <c r="AM408" s="73">
        <f t="shared" ref="AM408" si="2091">SUM(AM407*-10)</f>
        <v>0</v>
      </c>
      <c r="AN408" s="73">
        <f t="shared" ref="AN408" si="2092">SUM(AN407*-10)</f>
        <v>0</v>
      </c>
      <c r="AO408" s="73">
        <f t="shared" ref="AO408" si="2093">SUM(AO407*-10)</f>
        <v>0</v>
      </c>
      <c r="AP408" s="73">
        <f t="shared" ref="AP408" si="2094">SUM(AP407*-10)</f>
        <v>0</v>
      </c>
      <c r="AQ408" s="73">
        <f t="shared" ref="AQ408" si="2095">SUM(AQ407*-10)</f>
        <v>0</v>
      </c>
      <c r="AR408" s="73">
        <f t="shared" ref="AR408" si="2096">SUM(AR407*-10)</f>
        <v>0</v>
      </c>
      <c r="AS408" s="73">
        <f t="shared" ref="AS408" si="2097">SUM(AS407*-10)</f>
        <v>0</v>
      </c>
      <c r="AT408" s="73">
        <f t="shared" ref="AT408" si="2098">SUM(AT407*-10)</f>
        <v>0</v>
      </c>
      <c r="AU408" s="73">
        <f t="shared" ref="AU408" si="2099">SUM(AU407*-10)</f>
        <v>0</v>
      </c>
      <c r="AV408" s="73">
        <f t="shared" ref="AV408" si="2100">SUM(AV407*-10)</f>
        <v>0</v>
      </c>
      <c r="AW408" s="73">
        <f t="shared" ref="AW408" si="2101">SUM(AW407*-10)</f>
        <v>0</v>
      </c>
      <c r="AX408" s="73">
        <f t="shared" ref="AX408" si="2102">SUM(AX407*-10)</f>
        <v>0</v>
      </c>
      <c r="AY408" s="73">
        <f t="shared" ref="AY408" si="2103">SUM(AY407*-10)</f>
        <v>0</v>
      </c>
      <c r="AZ408" s="73">
        <f t="shared" ref="AZ408" si="2104">SUM(AZ407*-10)</f>
        <v>0</v>
      </c>
      <c r="BA408" s="73">
        <f t="shared" ref="BA408" si="2105">SUM(BA407*-10)</f>
        <v>0</v>
      </c>
      <c r="BB408" s="63">
        <f t="shared" ref="BB408" si="2106">SUM(BB407*-10)</f>
        <v>0</v>
      </c>
      <c r="BP408" s="175"/>
      <c r="BQ408" s="82" t="s">
        <v>58</v>
      </c>
      <c r="BR408" s="73">
        <f t="shared" ref="BR408" si="2107">SUM(BR407*-10)</f>
        <v>0</v>
      </c>
      <c r="BS408" s="73">
        <f t="shared" ref="BS408" si="2108">SUM(BS407*-10)</f>
        <v>0</v>
      </c>
      <c r="BT408" s="73">
        <f t="shared" ref="BT408" si="2109">SUM(BT407*-10)</f>
        <v>0</v>
      </c>
      <c r="BU408" s="73">
        <f t="shared" ref="BU408" si="2110">SUM(BU407*-10)</f>
        <v>0</v>
      </c>
      <c r="BV408" s="73">
        <f t="shared" ref="BV408" si="2111">SUM(BV407*-10)</f>
        <v>0</v>
      </c>
      <c r="BW408" s="73">
        <f t="shared" ref="BW408" si="2112">SUM(BW407*-10)</f>
        <v>0</v>
      </c>
      <c r="BX408" s="73">
        <f t="shared" ref="BX408" si="2113">SUM(BX407*-10)</f>
        <v>0</v>
      </c>
      <c r="BY408" s="73">
        <f t="shared" ref="BY408" si="2114">SUM(BY407*-10)</f>
        <v>0</v>
      </c>
      <c r="BZ408" s="73">
        <f t="shared" ref="BZ408" si="2115">SUM(BZ407*-10)</f>
        <v>0</v>
      </c>
      <c r="CA408" s="73">
        <f t="shared" ref="CA408" si="2116">SUM(CA407*-10)</f>
        <v>0</v>
      </c>
      <c r="CB408" s="73">
        <f t="shared" ref="CB408" si="2117">SUM(CB407*-10)</f>
        <v>0</v>
      </c>
      <c r="CC408" s="73">
        <f t="shared" ref="CC408" si="2118">SUM(CC407*-10)</f>
        <v>0</v>
      </c>
      <c r="CD408" s="73">
        <f t="shared" ref="CD408" si="2119">SUM(CD407*-10)</f>
        <v>0</v>
      </c>
      <c r="CE408" s="73">
        <f t="shared" ref="CE408" si="2120">SUM(CE407*-10)</f>
        <v>0</v>
      </c>
      <c r="CF408" s="73">
        <f t="shared" ref="CF408" si="2121">SUM(CF407*-10)</f>
        <v>0</v>
      </c>
      <c r="CG408" s="73">
        <f t="shared" ref="CG408" si="2122">SUM(CG407*-10)</f>
        <v>0</v>
      </c>
      <c r="CH408" s="63">
        <f t="shared" ref="CH408" si="2123">SUM(CH407*-10)</f>
        <v>0</v>
      </c>
    </row>
    <row r="409" spans="4:111" ht="16.149999999999999" thickBot="1" x14ac:dyDescent="0.55000000000000004">
      <c r="D409" s="175"/>
      <c r="E409" s="74" t="s">
        <v>69</v>
      </c>
      <c r="F409" s="67">
        <f t="shared" ref="F409:V409" si="2124">SUM(F386+F389+F392+F395+F398+F401+F404+(2*F406)+F408)</f>
        <v>101</v>
      </c>
      <c r="G409" s="67">
        <f t="shared" si="2124"/>
        <v>197</v>
      </c>
      <c r="H409" s="67">
        <f t="shared" si="2124"/>
        <v>136</v>
      </c>
      <c r="I409" s="67">
        <f t="shared" si="2124"/>
        <v>149</v>
      </c>
      <c r="J409" s="67">
        <f t="shared" si="2124"/>
        <v>160</v>
      </c>
      <c r="K409" s="67">
        <f t="shared" si="2124"/>
        <v>134</v>
      </c>
      <c r="L409" s="67">
        <f t="shared" si="2124"/>
        <v>264</v>
      </c>
      <c r="M409" s="67">
        <f t="shared" si="2124"/>
        <v>178</v>
      </c>
      <c r="N409" s="67">
        <f t="shared" si="2124"/>
        <v>187</v>
      </c>
      <c r="O409" s="67">
        <f t="shared" si="2124"/>
        <v>95</v>
      </c>
      <c r="P409" s="67">
        <f t="shared" si="2124"/>
        <v>219</v>
      </c>
      <c r="Q409" s="67">
        <f t="shared" si="2124"/>
        <v>54</v>
      </c>
      <c r="R409" s="67">
        <f t="shared" si="2124"/>
        <v>147</v>
      </c>
      <c r="S409" s="67">
        <f t="shared" si="2124"/>
        <v>165</v>
      </c>
      <c r="T409" s="67">
        <f t="shared" si="2124"/>
        <v>160</v>
      </c>
      <c r="U409" s="67">
        <f t="shared" si="2124"/>
        <v>204</v>
      </c>
      <c r="V409" s="68">
        <f t="shared" si="2124"/>
        <v>159</v>
      </c>
      <c r="AJ409" s="175"/>
      <c r="AK409" s="74" t="s">
        <v>69</v>
      </c>
      <c r="AL409" s="67">
        <f t="shared" ref="AL409:BB409" si="2125">SUM(AL386+AL389+AL392+AL395+AL398+AL401+AL404+(2*AL406)+AL408)</f>
        <v>101</v>
      </c>
      <c r="AM409" s="67">
        <f t="shared" si="2125"/>
        <v>165</v>
      </c>
      <c r="AN409" s="67">
        <f t="shared" si="2125"/>
        <v>185</v>
      </c>
      <c r="AO409" s="67">
        <f t="shared" si="2125"/>
        <v>82</v>
      </c>
      <c r="AP409" s="67">
        <f t="shared" si="2125"/>
        <v>122</v>
      </c>
      <c r="AQ409" s="67">
        <f t="shared" si="2125"/>
        <v>187</v>
      </c>
      <c r="AR409" s="67">
        <f t="shared" si="2125"/>
        <v>111</v>
      </c>
      <c r="AS409" s="67">
        <f t="shared" si="2125"/>
        <v>148</v>
      </c>
      <c r="AT409" s="67">
        <f t="shared" si="2125"/>
        <v>154</v>
      </c>
      <c r="AU409" s="67">
        <f t="shared" si="2125"/>
        <v>123</v>
      </c>
      <c r="AV409" s="67">
        <f t="shared" si="2125"/>
        <v>153</v>
      </c>
      <c r="AW409" s="67">
        <f t="shared" si="2125"/>
        <v>122</v>
      </c>
      <c r="AX409" s="67">
        <f t="shared" si="2125"/>
        <v>175</v>
      </c>
      <c r="AY409" s="67">
        <f t="shared" si="2125"/>
        <v>174</v>
      </c>
      <c r="AZ409" s="67">
        <f t="shared" si="2125"/>
        <v>140</v>
      </c>
      <c r="BA409" s="67">
        <f t="shared" si="2125"/>
        <v>197</v>
      </c>
      <c r="BB409" s="68">
        <f t="shared" si="2125"/>
        <v>124</v>
      </c>
      <c r="BP409" s="175"/>
      <c r="BQ409" s="74" t="s">
        <v>69</v>
      </c>
      <c r="BR409" s="67">
        <f t="shared" ref="BR409:CH409" si="2126">SUM(BR386+BR389+BR392+BR395+BR398+BR401+BR404+(2*BR406)+BR408)</f>
        <v>22</v>
      </c>
      <c r="BS409" s="67">
        <f t="shared" si="2126"/>
        <v>165</v>
      </c>
      <c r="BT409" s="67">
        <f t="shared" si="2126"/>
        <v>183</v>
      </c>
      <c r="BU409" s="67">
        <f t="shared" si="2126"/>
        <v>152</v>
      </c>
      <c r="BV409" s="67">
        <f t="shared" si="2126"/>
        <v>143</v>
      </c>
      <c r="BW409" s="67">
        <f t="shared" si="2126"/>
        <v>177</v>
      </c>
      <c r="BX409" s="67">
        <f t="shared" si="2126"/>
        <v>225</v>
      </c>
      <c r="BY409" s="67">
        <f t="shared" si="2126"/>
        <v>156</v>
      </c>
      <c r="BZ409" s="67">
        <f t="shared" si="2126"/>
        <v>128</v>
      </c>
      <c r="CA409" s="67">
        <f t="shared" si="2126"/>
        <v>110</v>
      </c>
      <c r="CB409" s="67">
        <f t="shared" si="2126"/>
        <v>187</v>
      </c>
      <c r="CC409" s="67">
        <f t="shared" si="2126"/>
        <v>83</v>
      </c>
      <c r="CD409" s="67">
        <f t="shared" si="2126"/>
        <v>128</v>
      </c>
      <c r="CE409" s="67">
        <f t="shared" si="2126"/>
        <v>190</v>
      </c>
      <c r="CF409" s="67">
        <f t="shared" si="2126"/>
        <v>120</v>
      </c>
      <c r="CG409" s="67">
        <f t="shared" si="2126"/>
        <v>203</v>
      </c>
      <c r="CH409" s="68">
        <f t="shared" si="2126"/>
        <v>116</v>
      </c>
      <c r="CI409" s="64" t="s">
        <v>54</v>
      </c>
      <c r="CJ409" s="27" t="str">
        <f>$D$2</f>
        <v>Austria</v>
      </c>
      <c r="CK409" s="80" t="str">
        <f>$D$3</f>
        <v>Styria</v>
      </c>
      <c r="CL409" s="80" t="str">
        <f>$D$4</f>
        <v>Hungary</v>
      </c>
      <c r="CM409" s="80" t="str">
        <f>$D$5</f>
        <v>Great Britain</v>
      </c>
      <c r="CN409" s="80" t="str">
        <f>$D$6</f>
        <v>70th Anniversary</v>
      </c>
      <c r="CO409" s="80" t="str">
        <f>$D$7</f>
        <v>Spain</v>
      </c>
      <c r="CP409" s="80" t="str">
        <f>$D$8</f>
        <v>Belgium</v>
      </c>
      <c r="CQ409" s="80" t="str">
        <f>$D$9</f>
        <v>Monza</v>
      </c>
      <c r="CR409" s="80" t="str">
        <f>$D$10</f>
        <v>Tuscany</v>
      </c>
      <c r="CS409" s="80" t="str">
        <f>$D$11</f>
        <v>Russia</v>
      </c>
      <c r="CT409" s="80" t="str">
        <f>$D$12</f>
        <v>Eifel</v>
      </c>
      <c r="CU409" s="80" t="str">
        <f>$D$13</f>
        <v>Portugal</v>
      </c>
      <c r="CV409" s="80" t="str">
        <f>$D$14</f>
        <v>Romagna</v>
      </c>
      <c r="CW409" s="80" t="str">
        <f>$D$15</f>
        <v>Turkey</v>
      </c>
      <c r="CX409" s="80" t="str">
        <f>$D$16</f>
        <v>Bahrain</v>
      </c>
      <c r="CY409" s="80" t="str">
        <f>$D$17</f>
        <v>Sakhir</v>
      </c>
      <c r="CZ409" s="74" t="str">
        <f>$D$18</f>
        <v>Abu Dhabi</v>
      </c>
    </row>
    <row r="410" spans="4:111" ht="16.149999999999999" thickBot="1" x14ac:dyDescent="0.55000000000000004">
      <c r="D410" s="176"/>
      <c r="E410" s="82" t="s">
        <v>70</v>
      </c>
      <c r="F410" s="73">
        <f>F409</f>
        <v>101</v>
      </c>
      <c r="G410" s="73">
        <f>SUM(F410+G409)</f>
        <v>298</v>
      </c>
      <c r="H410" s="73">
        <f t="shared" ref="H410" si="2127">SUM(G410+H409)</f>
        <v>434</v>
      </c>
      <c r="I410" s="73">
        <f t="shared" ref="I410" si="2128">SUM(H410+I409)</f>
        <v>583</v>
      </c>
      <c r="J410" s="73">
        <f t="shared" ref="J410" si="2129">SUM(I410+J409)</f>
        <v>743</v>
      </c>
      <c r="K410" s="73">
        <f t="shared" ref="K410" si="2130">SUM(J410+K409)</f>
        <v>877</v>
      </c>
      <c r="L410" s="73">
        <f t="shared" ref="L410" si="2131">SUM(K410+L409)</f>
        <v>1141</v>
      </c>
      <c r="M410" s="73">
        <f t="shared" ref="M410" si="2132">SUM(L410+M409)</f>
        <v>1319</v>
      </c>
      <c r="N410" s="73">
        <f t="shared" ref="N410" si="2133">SUM(M410+N409)</f>
        <v>1506</v>
      </c>
      <c r="O410" s="73">
        <f t="shared" ref="O410" si="2134">SUM(N410+O409)</f>
        <v>1601</v>
      </c>
      <c r="P410" s="73">
        <f t="shared" ref="P410" si="2135">SUM(O410+P409)</f>
        <v>1820</v>
      </c>
      <c r="Q410" s="73">
        <f t="shared" ref="Q410" si="2136">SUM(P410+Q409)</f>
        <v>1874</v>
      </c>
      <c r="R410" s="73">
        <f t="shared" ref="R410" si="2137">SUM(Q410+R409)</f>
        <v>2021</v>
      </c>
      <c r="S410" s="73">
        <f t="shared" ref="S410" si="2138">SUM(R410+S409)</f>
        <v>2186</v>
      </c>
      <c r="T410" s="73">
        <f t="shared" ref="T410" si="2139">SUM(S410+T409)</f>
        <v>2346</v>
      </c>
      <c r="U410" s="73">
        <f t="shared" ref="U410" si="2140">SUM(T410+U409)</f>
        <v>2550</v>
      </c>
      <c r="V410" s="63">
        <f t="shared" ref="V410" si="2141">SUM(U410+V409)</f>
        <v>2709</v>
      </c>
      <c r="AJ410" s="176"/>
      <c r="AK410" s="82" t="s">
        <v>70</v>
      </c>
      <c r="AL410" s="73">
        <f>AL409</f>
        <v>101</v>
      </c>
      <c r="AM410" s="73">
        <f>SUM(AL410+AM409)</f>
        <v>266</v>
      </c>
      <c r="AN410" s="73">
        <f t="shared" ref="AN410" si="2142">SUM(AM410+AN409)</f>
        <v>451</v>
      </c>
      <c r="AO410" s="73">
        <f t="shared" ref="AO410" si="2143">SUM(AN410+AO409)</f>
        <v>533</v>
      </c>
      <c r="AP410" s="73">
        <f t="shared" ref="AP410" si="2144">SUM(AO410+AP409)</f>
        <v>655</v>
      </c>
      <c r="AQ410" s="73">
        <f t="shared" ref="AQ410" si="2145">SUM(AP410+AQ409)</f>
        <v>842</v>
      </c>
      <c r="AR410" s="73">
        <f t="shared" ref="AR410" si="2146">SUM(AQ410+AR409)</f>
        <v>953</v>
      </c>
      <c r="AS410" s="73">
        <f t="shared" ref="AS410" si="2147">SUM(AR410+AS409)</f>
        <v>1101</v>
      </c>
      <c r="AT410" s="73">
        <f t="shared" ref="AT410" si="2148">SUM(AS410+AT409)</f>
        <v>1255</v>
      </c>
      <c r="AU410" s="73">
        <f t="shared" ref="AU410" si="2149">SUM(AT410+AU409)</f>
        <v>1378</v>
      </c>
      <c r="AV410" s="73">
        <f t="shared" ref="AV410" si="2150">SUM(AU410+AV409)</f>
        <v>1531</v>
      </c>
      <c r="AW410" s="73">
        <f t="shared" ref="AW410" si="2151">SUM(AV410+AW409)</f>
        <v>1653</v>
      </c>
      <c r="AX410" s="73">
        <f t="shared" ref="AX410" si="2152">SUM(AW410+AX409)</f>
        <v>1828</v>
      </c>
      <c r="AY410" s="73">
        <f t="shared" ref="AY410" si="2153">SUM(AX410+AY409)</f>
        <v>2002</v>
      </c>
      <c r="AZ410" s="73">
        <f t="shared" ref="AZ410" si="2154">SUM(AY410+AZ409)</f>
        <v>2142</v>
      </c>
      <c r="BA410" s="73">
        <f t="shared" ref="BA410" si="2155">SUM(AZ410+BA409)</f>
        <v>2339</v>
      </c>
      <c r="BB410" s="63">
        <f t="shared" ref="BB410" si="2156">SUM(BA410+BB409)</f>
        <v>2463</v>
      </c>
      <c r="BP410" s="176"/>
      <c r="BQ410" s="82" t="s">
        <v>70</v>
      </c>
      <c r="BR410" s="73">
        <f>BR409</f>
        <v>22</v>
      </c>
      <c r="BS410" s="73">
        <f>SUM(BR410+BS409)</f>
        <v>187</v>
      </c>
      <c r="BT410" s="73">
        <f t="shared" ref="BT410" si="2157">SUM(BS410+BT409)</f>
        <v>370</v>
      </c>
      <c r="BU410" s="73">
        <f t="shared" ref="BU410" si="2158">SUM(BT410+BU409)</f>
        <v>522</v>
      </c>
      <c r="BV410" s="73">
        <f t="shared" ref="BV410" si="2159">SUM(BU410+BV409)</f>
        <v>665</v>
      </c>
      <c r="BW410" s="73">
        <f t="shared" ref="BW410" si="2160">SUM(BV410+BW409)</f>
        <v>842</v>
      </c>
      <c r="BX410" s="73">
        <f t="shared" ref="BX410" si="2161">SUM(BW410+BX409)</f>
        <v>1067</v>
      </c>
      <c r="BY410" s="73">
        <f t="shared" ref="BY410" si="2162">SUM(BX410+BY409)</f>
        <v>1223</v>
      </c>
      <c r="BZ410" s="73">
        <f t="shared" ref="BZ410" si="2163">SUM(BY410+BZ409)</f>
        <v>1351</v>
      </c>
      <c r="CA410" s="73">
        <f t="shared" ref="CA410" si="2164">SUM(BZ410+CA409)</f>
        <v>1461</v>
      </c>
      <c r="CB410" s="73">
        <f t="shared" ref="CB410" si="2165">SUM(CA410+CB409)</f>
        <v>1648</v>
      </c>
      <c r="CC410" s="73">
        <f t="shared" ref="CC410" si="2166">SUM(CB410+CC409)</f>
        <v>1731</v>
      </c>
      <c r="CD410" s="73">
        <f t="shared" ref="CD410" si="2167">SUM(CC410+CD409)</f>
        <v>1859</v>
      </c>
      <c r="CE410" s="73">
        <f t="shared" ref="CE410" si="2168">SUM(CD410+CE409)</f>
        <v>2049</v>
      </c>
      <c r="CF410" s="73">
        <f t="shared" ref="CF410" si="2169">SUM(CE410+CF409)</f>
        <v>2169</v>
      </c>
      <c r="CG410" s="73">
        <f t="shared" ref="CG410" si="2170">SUM(CF410+CG409)</f>
        <v>2372</v>
      </c>
      <c r="CH410" s="63">
        <f t="shared" ref="CH410" si="2171">SUM(CG410+CH409)</f>
        <v>2488</v>
      </c>
      <c r="CI410" s="108" t="str">
        <f>$D385</f>
        <v>Matt Horrocks</v>
      </c>
      <c r="CJ410" s="106" t="s">
        <v>85</v>
      </c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8"/>
    </row>
    <row r="411" spans="4:111" ht="16.149999999999999" thickBot="1" x14ac:dyDescent="0.55000000000000004">
      <c r="D411" s="176"/>
      <c r="E411" s="74" t="s">
        <v>71</v>
      </c>
      <c r="F411" s="67">
        <f>SUM(F409/6)</f>
        <v>16.833333333333332</v>
      </c>
      <c r="G411" s="67">
        <f t="shared" ref="G411:V411" si="2172">SUM(G409/6)</f>
        <v>32.833333333333336</v>
      </c>
      <c r="H411" s="67">
        <f t="shared" si="2172"/>
        <v>22.666666666666668</v>
      </c>
      <c r="I411" s="67">
        <f t="shared" si="2172"/>
        <v>24.833333333333332</v>
      </c>
      <c r="J411" s="67">
        <f t="shared" si="2172"/>
        <v>26.666666666666668</v>
      </c>
      <c r="K411" s="67">
        <f t="shared" si="2172"/>
        <v>22.333333333333332</v>
      </c>
      <c r="L411" s="67">
        <f t="shared" si="2172"/>
        <v>44</v>
      </c>
      <c r="M411" s="67">
        <f t="shared" si="2172"/>
        <v>29.666666666666668</v>
      </c>
      <c r="N411" s="67">
        <f t="shared" si="2172"/>
        <v>31.166666666666668</v>
      </c>
      <c r="O411" s="67">
        <f t="shared" si="2172"/>
        <v>15.833333333333334</v>
      </c>
      <c r="P411" s="67">
        <f t="shared" si="2172"/>
        <v>36.5</v>
      </c>
      <c r="Q411" s="67">
        <f t="shared" si="2172"/>
        <v>9</v>
      </c>
      <c r="R411" s="67">
        <f t="shared" si="2172"/>
        <v>24.5</v>
      </c>
      <c r="S411" s="67">
        <f t="shared" si="2172"/>
        <v>27.5</v>
      </c>
      <c r="T411" s="67">
        <f t="shared" si="2172"/>
        <v>26.666666666666668</v>
      </c>
      <c r="U411" s="67">
        <f t="shared" si="2172"/>
        <v>34</v>
      </c>
      <c r="V411" s="68">
        <f t="shared" si="2172"/>
        <v>26.5</v>
      </c>
      <c r="AJ411" s="176"/>
      <c r="AK411" s="74" t="s">
        <v>71</v>
      </c>
      <c r="AL411" s="67">
        <f>SUM(AL409/6)</f>
        <v>16.833333333333332</v>
      </c>
      <c r="AM411" s="67">
        <f t="shared" ref="AM411:BB411" si="2173">SUM(AM409/6)</f>
        <v>27.5</v>
      </c>
      <c r="AN411" s="67">
        <f t="shared" si="2173"/>
        <v>30.833333333333332</v>
      </c>
      <c r="AO411" s="67">
        <f t="shared" si="2173"/>
        <v>13.666666666666666</v>
      </c>
      <c r="AP411" s="67">
        <f t="shared" si="2173"/>
        <v>20.333333333333332</v>
      </c>
      <c r="AQ411" s="67">
        <f t="shared" si="2173"/>
        <v>31.166666666666668</v>
      </c>
      <c r="AR411" s="67">
        <f t="shared" si="2173"/>
        <v>18.5</v>
      </c>
      <c r="AS411" s="67">
        <f t="shared" si="2173"/>
        <v>24.666666666666668</v>
      </c>
      <c r="AT411" s="67">
        <f t="shared" si="2173"/>
        <v>25.666666666666668</v>
      </c>
      <c r="AU411" s="67">
        <f t="shared" si="2173"/>
        <v>20.5</v>
      </c>
      <c r="AV411" s="67">
        <f t="shared" si="2173"/>
        <v>25.5</v>
      </c>
      <c r="AW411" s="67">
        <f t="shared" si="2173"/>
        <v>20.333333333333332</v>
      </c>
      <c r="AX411" s="67">
        <f t="shared" si="2173"/>
        <v>29.166666666666668</v>
      </c>
      <c r="AY411" s="67">
        <f t="shared" si="2173"/>
        <v>29</v>
      </c>
      <c r="AZ411" s="67">
        <f t="shared" si="2173"/>
        <v>23.333333333333332</v>
      </c>
      <c r="BA411" s="67">
        <f t="shared" si="2173"/>
        <v>32.833333333333336</v>
      </c>
      <c r="BB411" s="68">
        <f t="shared" si="2173"/>
        <v>20.666666666666668</v>
      </c>
      <c r="BP411" s="176"/>
      <c r="BQ411" s="74" t="s">
        <v>71</v>
      </c>
      <c r="BR411" s="67">
        <f>SUM(BR409/6)</f>
        <v>3.6666666666666665</v>
      </c>
      <c r="BS411" s="67">
        <f t="shared" ref="BS411:CH411" si="2174">SUM(BS409/6)</f>
        <v>27.5</v>
      </c>
      <c r="BT411" s="67">
        <f t="shared" si="2174"/>
        <v>30.5</v>
      </c>
      <c r="BU411" s="67">
        <f t="shared" si="2174"/>
        <v>25.333333333333332</v>
      </c>
      <c r="BV411" s="67">
        <f t="shared" si="2174"/>
        <v>23.833333333333332</v>
      </c>
      <c r="BW411" s="67">
        <f t="shared" si="2174"/>
        <v>29.5</v>
      </c>
      <c r="BX411" s="67">
        <f t="shared" si="2174"/>
        <v>37.5</v>
      </c>
      <c r="BY411" s="67">
        <f t="shared" si="2174"/>
        <v>26</v>
      </c>
      <c r="BZ411" s="67">
        <f t="shared" si="2174"/>
        <v>21.333333333333332</v>
      </c>
      <c r="CA411" s="67">
        <f t="shared" si="2174"/>
        <v>18.333333333333332</v>
      </c>
      <c r="CB411" s="67">
        <f t="shared" si="2174"/>
        <v>31.166666666666668</v>
      </c>
      <c r="CC411" s="67">
        <f t="shared" si="2174"/>
        <v>13.833333333333334</v>
      </c>
      <c r="CD411" s="67">
        <f t="shared" si="2174"/>
        <v>21.333333333333332</v>
      </c>
      <c r="CE411" s="67">
        <f t="shared" si="2174"/>
        <v>31.666666666666668</v>
      </c>
      <c r="CF411" s="67">
        <f t="shared" si="2174"/>
        <v>20</v>
      </c>
      <c r="CG411" s="67">
        <f t="shared" si="2174"/>
        <v>33.833333333333336</v>
      </c>
      <c r="CH411" s="68">
        <f t="shared" si="2174"/>
        <v>19.333333333333332</v>
      </c>
      <c r="CI411" s="109" t="s">
        <v>126</v>
      </c>
      <c r="CJ411" s="72">
        <f>AVERAGE(CJ413,CJ415,CJ417)</f>
        <v>74.666666666666671</v>
      </c>
      <c r="CK411" s="73">
        <f t="shared" ref="CK411:CZ411" si="2175">AVERAGE(CK413,CK415,CK417)</f>
        <v>250.33333333333334</v>
      </c>
      <c r="CL411" s="73">
        <f t="shared" si="2175"/>
        <v>418.33333333333331</v>
      </c>
      <c r="CM411" s="73">
        <f t="shared" si="2175"/>
        <v>546</v>
      </c>
      <c r="CN411" s="73">
        <f t="shared" si="2175"/>
        <v>687.66666666666663</v>
      </c>
      <c r="CO411" s="73">
        <f t="shared" si="2175"/>
        <v>853.66666666666663</v>
      </c>
      <c r="CP411" s="73">
        <f t="shared" si="2175"/>
        <v>1053.6666666666667</v>
      </c>
      <c r="CQ411" s="73">
        <f t="shared" si="2175"/>
        <v>1214.3333333333333</v>
      </c>
      <c r="CR411" s="73">
        <f t="shared" si="2175"/>
        <v>1370.6666666666667</v>
      </c>
      <c r="CS411" s="73">
        <f t="shared" si="2175"/>
        <v>1480</v>
      </c>
      <c r="CT411" s="73">
        <f t="shared" si="2175"/>
        <v>1666.3333333333333</v>
      </c>
      <c r="CU411" s="73">
        <f t="shared" si="2175"/>
        <v>1752.6666666666667</v>
      </c>
      <c r="CV411" s="73">
        <f t="shared" si="2175"/>
        <v>1902.6666666666667</v>
      </c>
      <c r="CW411" s="73">
        <f t="shared" si="2175"/>
        <v>2079</v>
      </c>
      <c r="CX411" s="73">
        <f t="shared" si="2175"/>
        <v>2219</v>
      </c>
      <c r="CY411" s="73">
        <f t="shared" si="2175"/>
        <v>2420.3333333333335</v>
      </c>
      <c r="CZ411" s="63">
        <f t="shared" si="2175"/>
        <v>2553.3333333333335</v>
      </c>
    </row>
    <row r="412" spans="4:111" ht="15.75" x14ac:dyDescent="0.5">
      <c r="D412" s="176"/>
      <c r="E412" s="81" t="s">
        <v>72</v>
      </c>
      <c r="F412" s="26">
        <f>SUM(F410/1)</f>
        <v>101</v>
      </c>
      <c r="G412" s="26">
        <f>SUM(G410/2)</f>
        <v>149</v>
      </c>
      <c r="H412" s="26">
        <f>SUM(H410/3)</f>
        <v>144.66666666666666</v>
      </c>
      <c r="I412" s="26">
        <f>SUM(I410/4)</f>
        <v>145.75</v>
      </c>
      <c r="J412" s="26">
        <f>SUM(J410/5)</f>
        <v>148.6</v>
      </c>
      <c r="K412" s="26">
        <f>SUM(K410/6)</f>
        <v>146.16666666666666</v>
      </c>
      <c r="L412" s="26">
        <f>SUM(L410/7)</f>
        <v>163</v>
      </c>
      <c r="M412" s="26">
        <f>SUM(M410/8)</f>
        <v>164.875</v>
      </c>
      <c r="N412" s="26">
        <f>SUM(N410/9)</f>
        <v>167.33333333333334</v>
      </c>
      <c r="O412" s="26">
        <f>SUM(O410/10)</f>
        <v>160.1</v>
      </c>
      <c r="P412" s="26">
        <f>SUM(P410/11)</f>
        <v>165.45454545454547</v>
      </c>
      <c r="Q412" s="26">
        <f>SUM(Q410/12)</f>
        <v>156.16666666666666</v>
      </c>
      <c r="R412" s="26">
        <f>SUM(R410/13)</f>
        <v>155.46153846153845</v>
      </c>
      <c r="S412" s="26">
        <f>SUM(S410/14)</f>
        <v>156.14285714285714</v>
      </c>
      <c r="T412" s="26">
        <f>SUM(T410/15)</f>
        <v>156.4</v>
      </c>
      <c r="U412" s="26">
        <f>SUM(U410/16)</f>
        <v>159.375</v>
      </c>
      <c r="V412" s="29">
        <f>SUM(V410/17)</f>
        <v>159.35294117647058</v>
      </c>
      <c r="AJ412" s="176"/>
      <c r="AK412" s="81" t="s">
        <v>72</v>
      </c>
      <c r="AL412" s="26">
        <f>SUM(AL410/1)</f>
        <v>101</v>
      </c>
      <c r="AM412" s="26">
        <f>SUM(AM410/2)</f>
        <v>133</v>
      </c>
      <c r="AN412" s="26">
        <f>SUM(AN410/3)</f>
        <v>150.33333333333334</v>
      </c>
      <c r="AO412" s="26">
        <f>SUM(AO410/4)</f>
        <v>133.25</v>
      </c>
      <c r="AP412" s="26">
        <f>SUM(AP410/5)</f>
        <v>131</v>
      </c>
      <c r="AQ412" s="26">
        <f>SUM(AQ410/6)</f>
        <v>140.33333333333334</v>
      </c>
      <c r="AR412" s="26">
        <f>SUM(AR410/7)</f>
        <v>136.14285714285714</v>
      </c>
      <c r="AS412" s="26">
        <f>SUM(AS410/8)</f>
        <v>137.625</v>
      </c>
      <c r="AT412" s="26">
        <f>SUM(AT410/9)</f>
        <v>139.44444444444446</v>
      </c>
      <c r="AU412" s="26">
        <f>SUM(AU410/10)</f>
        <v>137.80000000000001</v>
      </c>
      <c r="AV412" s="26">
        <f>SUM(AV410/11)</f>
        <v>139.18181818181819</v>
      </c>
      <c r="AW412" s="26">
        <f>SUM(AW410/12)</f>
        <v>137.75</v>
      </c>
      <c r="AX412" s="26">
        <f>SUM(AX410/13)</f>
        <v>140.61538461538461</v>
      </c>
      <c r="AY412" s="26">
        <f>SUM(AY410/14)</f>
        <v>143</v>
      </c>
      <c r="AZ412" s="26">
        <f>SUM(AZ410/15)</f>
        <v>142.80000000000001</v>
      </c>
      <c r="BA412" s="26">
        <f>SUM(BA410/16)</f>
        <v>146.1875</v>
      </c>
      <c r="BB412" s="29">
        <f>SUM(BB410/17)</f>
        <v>144.88235294117646</v>
      </c>
      <c r="BP412" s="176"/>
      <c r="BQ412" s="81" t="s">
        <v>72</v>
      </c>
      <c r="BR412" s="26">
        <f>SUM(BR410/1)</f>
        <v>22</v>
      </c>
      <c r="BS412" s="26">
        <f>SUM(BS410/2)</f>
        <v>93.5</v>
      </c>
      <c r="BT412" s="26">
        <f>SUM(BT410/3)</f>
        <v>123.33333333333333</v>
      </c>
      <c r="BU412" s="26">
        <f>SUM(BU410/4)</f>
        <v>130.5</v>
      </c>
      <c r="BV412" s="26">
        <f>SUM(BV410/5)</f>
        <v>133</v>
      </c>
      <c r="BW412" s="26">
        <f>SUM(BW410/6)</f>
        <v>140.33333333333334</v>
      </c>
      <c r="BX412" s="26">
        <f>SUM(BX410/7)</f>
        <v>152.42857142857142</v>
      </c>
      <c r="BY412" s="26">
        <f>SUM(BY410/8)</f>
        <v>152.875</v>
      </c>
      <c r="BZ412" s="26">
        <f>SUM(BZ410/9)</f>
        <v>150.11111111111111</v>
      </c>
      <c r="CA412" s="26">
        <f>SUM(CA410/10)</f>
        <v>146.1</v>
      </c>
      <c r="CB412" s="26">
        <f>SUM(CB410/11)</f>
        <v>149.81818181818181</v>
      </c>
      <c r="CC412" s="26">
        <f>SUM(CC410/12)</f>
        <v>144.25</v>
      </c>
      <c r="CD412" s="26">
        <f>SUM(CD410/13)</f>
        <v>143</v>
      </c>
      <c r="CE412" s="26">
        <f>SUM(CE410/14)</f>
        <v>146.35714285714286</v>
      </c>
      <c r="CF412" s="26">
        <f>SUM(CF410/15)</f>
        <v>144.6</v>
      </c>
      <c r="CG412" s="26">
        <f>SUM(CG410/16)</f>
        <v>148.25</v>
      </c>
      <c r="CH412" s="29">
        <f>SUM(CH410/17)</f>
        <v>146.35294117647058</v>
      </c>
      <c r="CI412" s="92" t="s">
        <v>57</v>
      </c>
      <c r="CJ412" s="110" t="s">
        <v>80</v>
      </c>
      <c r="CK412" s="76"/>
      <c r="CL412" s="76"/>
      <c r="CM412" s="76"/>
      <c r="CN412" s="76"/>
      <c r="CO412" s="76"/>
      <c r="CP412" s="76"/>
      <c r="CQ412" s="76"/>
      <c r="CR412" s="76"/>
      <c r="CS412" s="76"/>
      <c r="CT412" s="76"/>
      <c r="CU412" s="76"/>
      <c r="CV412" s="76"/>
      <c r="CW412" s="76"/>
      <c r="CX412" s="76"/>
      <c r="CY412" s="76"/>
      <c r="CZ412" s="29"/>
    </row>
    <row r="413" spans="4:111" ht="16.149999999999999" thickBot="1" x14ac:dyDescent="0.55000000000000004">
      <c r="D413" s="176"/>
      <c r="E413" s="82" t="s">
        <v>73</v>
      </c>
      <c r="F413" s="73">
        <f t="shared" ref="F413:V413" si="2176">SUM(F386,F389,F392,F395,F398, F404,F406)/5</f>
        <v>15.8</v>
      </c>
      <c r="G413" s="73">
        <f t="shared" si="2176"/>
        <v>31.6</v>
      </c>
      <c r="H413" s="73">
        <f t="shared" si="2176"/>
        <v>20.6</v>
      </c>
      <c r="I413" s="73">
        <f t="shared" si="2176"/>
        <v>28.4</v>
      </c>
      <c r="J413" s="73">
        <f t="shared" si="2176"/>
        <v>26.6</v>
      </c>
      <c r="K413" s="73">
        <f t="shared" si="2176"/>
        <v>18.2</v>
      </c>
      <c r="L413" s="73">
        <f t="shared" si="2176"/>
        <v>38.6</v>
      </c>
      <c r="M413" s="73">
        <f t="shared" si="2176"/>
        <v>28.8</v>
      </c>
      <c r="N413" s="73">
        <f t="shared" si="2176"/>
        <v>31.4</v>
      </c>
      <c r="O413" s="73">
        <f t="shared" si="2176"/>
        <v>14</v>
      </c>
      <c r="P413" s="73">
        <f t="shared" si="2176"/>
        <v>26.4</v>
      </c>
      <c r="Q413" s="73">
        <f t="shared" si="2176"/>
        <v>8</v>
      </c>
      <c r="R413" s="73">
        <f t="shared" si="2176"/>
        <v>23.8</v>
      </c>
      <c r="S413" s="73">
        <f t="shared" si="2176"/>
        <v>25.4</v>
      </c>
      <c r="T413" s="73">
        <f t="shared" si="2176"/>
        <v>31.6</v>
      </c>
      <c r="U413" s="73">
        <f t="shared" si="2176"/>
        <v>26.2</v>
      </c>
      <c r="V413" s="63">
        <f t="shared" si="2176"/>
        <v>30.6</v>
      </c>
      <c r="AJ413" s="176"/>
      <c r="AK413" s="82" t="s">
        <v>73</v>
      </c>
      <c r="AL413" s="73">
        <f t="shared" ref="AL413:BB413" si="2177">SUM(AL386,AL389,AL392,AL395,AL398, AL404,AL406)/5</f>
        <v>7</v>
      </c>
      <c r="AM413" s="73">
        <f t="shared" si="2177"/>
        <v>18.600000000000001</v>
      </c>
      <c r="AN413" s="73">
        <f t="shared" si="2177"/>
        <v>21</v>
      </c>
      <c r="AO413" s="73">
        <f t="shared" si="2177"/>
        <v>8</v>
      </c>
      <c r="AP413" s="73">
        <f t="shared" si="2177"/>
        <v>13.2</v>
      </c>
      <c r="AQ413" s="73">
        <f t="shared" si="2177"/>
        <v>23.4</v>
      </c>
      <c r="AR413" s="73">
        <f t="shared" si="2177"/>
        <v>6.2</v>
      </c>
      <c r="AS413" s="73">
        <f t="shared" si="2177"/>
        <v>24.2</v>
      </c>
      <c r="AT413" s="73">
        <f t="shared" si="2177"/>
        <v>15.8</v>
      </c>
      <c r="AU413" s="73">
        <f t="shared" si="2177"/>
        <v>9.4</v>
      </c>
      <c r="AV413" s="73">
        <f t="shared" si="2177"/>
        <v>20</v>
      </c>
      <c r="AW413" s="73">
        <f t="shared" si="2177"/>
        <v>9.4</v>
      </c>
      <c r="AX413" s="73">
        <f t="shared" si="2177"/>
        <v>21</v>
      </c>
      <c r="AY413" s="73">
        <f t="shared" si="2177"/>
        <v>26.8</v>
      </c>
      <c r="AZ413" s="73">
        <f t="shared" si="2177"/>
        <v>17.8</v>
      </c>
      <c r="BA413" s="73">
        <f t="shared" si="2177"/>
        <v>36.799999999999997</v>
      </c>
      <c r="BB413" s="63">
        <f t="shared" si="2177"/>
        <v>11.2</v>
      </c>
      <c r="BP413" s="176"/>
      <c r="BQ413" s="82" t="s">
        <v>73</v>
      </c>
      <c r="BR413" s="73">
        <f t="shared" ref="BR413:CH413" si="2178">SUM(BR386,BR389,BR392,BR395,BR398, BR404,BR406)/5</f>
        <v>3.8</v>
      </c>
      <c r="BS413" s="73">
        <f t="shared" si="2178"/>
        <v>29</v>
      </c>
      <c r="BT413" s="73">
        <f t="shared" si="2178"/>
        <v>32.799999999999997</v>
      </c>
      <c r="BU413" s="73">
        <f t="shared" si="2178"/>
        <v>29.4</v>
      </c>
      <c r="BV413" s="73">
        <f t="shared" si="2178"/>
        <v>28.4</v>
      </c>
      <c r="BW413" s="73">
        <f t="shared" si="2178"/>
        <v>34.6</v>
      </c>
      <c r="BX413" s="73">
        <f t="shared" si="2178"/>
        <v>33.200000000000003</v>
      </c>
      <c r="BY413" s="73">
        <f t="shared" si="2178"/>
        <v>24.4</v>
      </c>
      <c r="BZ413" s="73">
        <f t="shared" si="2178"/>
        <v>19.600000000000001</v>
      </c>
      <c r="CA413" s="73">
        <f t="shared" si="2178"/>
        <v>17</v>
      </c>
      <c r="CB413" s="73">
        <f t="shared" si="2178"/>
        <v>28.6</v>
      </c>
      <c r="CC413" s="73">
        <f t="shared" si="2178"/>
        <v>13.8</v>
      </c>
      <c r="CD413" s="73">
        <f t="shared" si="2178"/>
        <v>20</v>
      </c>
      <c r="CE413" s="73">
        <f t="shared" si="2178"/>
        <v>30.4</v>
      </c>
      <c r="CF413" s="73">
        <f t="shared" si="2178"/>
        <v>23.6</v>
      </c>
      <c r="CG413" s="73">
        <f t="shared" si="2178"/>
        <v>26</v>
      </c>
      <c r="CH413" s="63">
        <f t="shared" si="2178"/>
        <v>22</v>
      </c>
      <c r="CI413" s="94" t="str">
        <f>$D387</f>
        <v>Lando &amp; The Lads</v>
      </c>
      <c r="CJ413" s="72">
        <f>F410</f>
        <v>101</v>
      </c>
      <c r="CK413" s="73">
        <f t="shared" ref="CK413" si="2179">G410</f>
        <v>298</v>
      </c>
      <c r="CL413" s="73">
        <f t="shared" ref="CL413" si="2180">H410</f>
        <v>434</v>
      </c>
      <c r="CM413" s="73">
        <f t="shared" ref="CM413" si="2181">I410</f>
        <v>583</v>
      </c>
      <c r="CN413" s="73">
        <f t="shared" ref="CN413" si="2182">J410</f>
        <v>743</v>
      </c>
      <c r="CO413" s="73">
        <f t="shared" ref="CO413" si="2183">K410</f>
        <v>877</v>
      </c>
      <c r="CP413" s="73">
        <f t="shared" ref="CP413" si="2184">L410</f>
        <v>1141</v>
      </c>
      <c r="CQ413" s="73">
        <f t="shared" ref="CQ413" si="2185">M410</f>
        <v>1319</v>
      </c>
      <c r="CR413" s="73">
        <f t="shared" ref="CR413" si="2186">N410</f>
        <v>1506</v>
      </c>
      <c r="CS413" s="73">
        <f t="shared" ref="CS413" si="2187">O410</f>
        <v>1601</v>
      </c>
      <c r="CT413" s="73">
        <f t="shared" ref="CT413" si="2188">P410</f>
        <v>1820</v>
      </c>
      <c r="CU413" s="73">
        <f t="shared" ref="CU413" si="2189">Q410</f>
        <v>1874</v>
      </c>
      <c r="CV413" s="73">
        <f t="shared" ref="CV413" si="2190">R410</f>
        <v>2021</v>
      </c>
      <c r="CW413" s="73">
        <f t="shared" ref="CW413" si="2191">S410</f>
        <v>2186</v>
      </c>
      <c r="CX413" s="73">
        <f t="shared" ref="CX413" si="2192">T410</f>
        <v>2346</v>
      </c>
      <c r="CY413" s="73">
        <f t="shared" ref="CY413" si="2193">U410</f>
        <v>2550</v>
      </c>
      <c r="CZ413" s="63">
        <f t="shared" ref="CZ413" si="2194">V410</f>
        <v>2709</v>
      </c>
    </row>
    <row r="414" spans="4:111" ht="15.75" x14ac:dyDescent="0.5">
      <c r="D414" s="176"/>
      <c r="E414" s="74" t="s">
        <v>74</v>
      </c>
      <c r="F414" s="66">
        <f>SUM(F387,F390,F393,F396,F399,F402)</f>
        <v>97.6</v>
      </c>
      <c r="G414" s="67">
        <f t="shared" ref="G414:V414" si="2195">SUM(G387,G390,G393,G396,G399,G402)</f>
        <v>57.6</v>
      </c>
      <c r="H414" s="67">
        <f t="shared" si="2195"/>
        <v>57.7</v>
      </c>
      <c r="I414" s="67">
        <f t="shared" si="2195"/>
        <v>57.900000000000006</v>
      </c>
      <c r="J414" s="67">
        <f t="shared" si="2195"/>
        <v>99.3</v>
      </c>
      <c r="K414" s="67">
        <f t="shared" si="2195"/>
        <v>78.8</v>
      </c>
      <c r="L414" s="67">
        <f t="shared" si="2195"/>
        <v>100.6</v>
      </c>
      <c r="M414" s="67">
        <f t="shared" si="2195"/>
        <v>100.6</v>
      </c>
      <c r="N414" s="67">
        <f t="shared" si="2195"/>
        <v>100.6</v>
      </c>
      <c r="O414" s="67">
        <f t="shared" si="2195"/>
        <v>100.6</v>
      </c>
      <c r="P414" s="67">
        <f t="shared" si="2195"/>
        <v>100.69999999999999</v>
      </c>
      <c r="Q414" s="67">
        <f t="shared" si="2195"/>
        <v>100.8</v>
      </c>
      <c r="R414" s="67">
        <f t="shared" si="2195"/>
        <v>100.50000000000001</v>
      </c>
      <c r="S414" s="67">
        <f t="shared" si="2195"/>
        <v>100.19999999999999</v>
      </c>
      <c r="T414" s="67">
        <f t="shared" si="2195"/>
        <v>100.1</v>
      </c>
      <c r="U414" s="67">
        <f t="shared" si="2195"/>
        <v>99.999999999999986</v>
      </c>
      <c r="V414" s="68">
        <f t="shared" si="2195"/>
        <v>99.8</v>
      </c>
      <c r="AJ414" s="176"/>
      <c r="AK414" s="74" t="s">
        <v>74</v>
      </c>
      <c r="AL414" s="66">
        <f>SUM(AL387,AL390,AL393,AL396,AL399,AL402)</f>
        <v>99.9</v>
      </c>
      <c r="AM414" s="67">
        <f t="shared" ref="AM414:BB414" si="2196">SUM(AM387,AM390,AM393,AM396,AM399,AM402)</f>
        <v>46.1</v>
      </c>
      <c r="AN414" s="67">
        <f t="shared" si="2196"/>
        <v>45.900000000000006</v>
      </c>
      <c r="AO414" s="67">
        <f t="shared" si="2196"/>
        <v>46</v>
      </c>
      <c r="AP414" s="67">
        <f t="shared" si="2196"/>
        <v>102.19999999999999</v>
      </c>
      <c r="AQ414" s="67">
        <f t="shared" si="2196"/>
        <v>77.2</v>
      </c>
      <c r="AR414" s="67">
        <f t="shared" si="2196"/>
        <v>98.3</v>
      </c>
      <c r="AS414" s="67">
        <f t="shared" si="2196"/>
        <v>98.3</v>
      </c>
      <c r="AT414" s="67">
        <f t="shared" si="2196"/>
        <v>98.2</v>
      </c>
      <c r="AU414" s="67">
        <f t="shared" si="2196"/>
        <v>98.2</v>
      </c>
      <c r="AV414" s="67">
        <f t="shared" si="2196"/>
        <v>98.399999999999991</v>
      </c>
      <c r="AW414" s="67">
        <f t="shared" si="2196"/>
        <v>98.4</v>
      </c>
      <c r="AX414" s="67">
        <f t="shared" si="2196"/>
        <v>98.199999999999989</v>
      </c>
      <c r="AY414" s="67">
        <f t="shared" si="2196"/>
        <v>97.9</v>
      </c>
      <c r="AZ414" s="67">
        <f t="shared" si="2196"/>
        <v>97.699999999999989</v>
      </c>
      <c r="BA414" s="67">
        <f t="shared" si="2196"/>
        <v>97.6</v>
      </c>
      <c r="BB414" s="68">
        <f t="shared" si="2196"/>
        <v>97.6</v>
      </c>
      <c r="BP414" s="176"/>
      <c r="BQ414" s="74" t="s">
        <v>74</v>
      </c>
      <c r="BR414" s="66">
        <f>SUM(BR387,BR390,BR393,BR396,BR399,BR402)</f>
        <v>96.499999999999986</v>
      </c>
      <c r="BS414" s="67">
        <f t="shared" ref="BS414:CH414" si="2197">SUM(BS387,BS390,BS393,BS396,BS399,BS402)</f>
        <v>80.900000000000006</v>
      </c>
      <c r="BT414" s="67">
        <f t="shared" si="2197"/>
        <v>80.800000000000011</v>
      </c>
      <c r="BU414" s="67">
        <f t="shared" si="2197"/>
        <v>80.8</v>
      </c>
      <c r="BV414" s="67">
        <f t="shared" si="2197"/>
        <v>98.9</v>
      </c>
      <c r="BW414" s="67">
        <f t="shared" si="2197"/>
        <v>91.4</v>
      </c>
      <c r="BX414" s="67">
        <f t="shared" si="2197"/>
        <v>102.1</v>
      </c>
      <c r="BY414" s="67">
        <f t="shared" si="2197"/>
        <v>102.1</v>
      </c>
      <c r="BZ414" s="67">
        <f t="shared" si="2197"/>
        <v>102</v>
      </c>
      <c r="CA414" s="67">
        <f t="shared" si="2197"/>
        <v>102</v>
      </c>
      <c r="CB414" s="67">
        <f t="shared" si="2197"/>
        <v>102</v>
      </c>
      <c r="CC414" s="67">
        <f t="shared" si="2197"/>
        <v>102</v>
      </c>
      <c r="CD414" s="67">
        <f t="shared" si="2197"/>
        <v>101.70000000000002</v>
      </c>
      <c r="CE414" s="67">
        <f t="shared" si="2197"/>
        <v>101.39999999999999</v>
      </c>
      <c r="CF414" s="67">
        <f t="shared" si="2197"/>
        <v>101.3</v>
      </c>
      <c r="CG414" s="67">
        <f t="shared" si="2197"/>
        <v>101.3</v>
      </c>
      <c r="CH414" s="68">
        <f t="shared" si="2197"/>
        <v>101.19999999999999</v>
      </c>
      <c r="CI414" s="92" t="s">
        <v>57</v>
      </c>
      <c r="CJ414" s="107" t="s">
        <v>80</v>
      </c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8"/>
    </row>
    <row r="415" spans="4:111" ht="16.149999999999999" thickBot="1" x14ac:dyDescent="0.55000000000000004">
      <c r="D415" s="176"/>
      <c r="E415" s="82" t="s">
        <v>75</v>
      </c>
      <c r="F415" s="72">
        <f>F414</f>
        <v>97.6</v>
      </c>
      <c r="G415" s="73">
        <f>SUM(G414,F415)</f>
        <v>155.19999999999999</v>
      </c>
      <c r="H415" s="73">
        <f t="shared" ref="H415" si="2198">H414</f>
        <v>57.7</v>
      </c>
      <c r="I415" s="73">
        <f t="shared" ref="I415" si="2199">SUM(I414,H415)</f>
        <v>115.60000000000001</v>
      </c>
      <c r="J415" s="73">
        <f t="shared" ref="J415" si="2200">J414</f>
        <v>99.3</v>
      </c>
      <c r="K415" s="73">
        <f t="shared" ref="K415" si="2201">SUM(K414,J415)</f>
        <v>178.1</v>
      </c>
      <c r="L415" s="73">
        <f t="shared" ref="L415" si="2202">L414</f>
        <v>100.6</v>
      </c>
      <c r="M415" s="73">
        <f t="shared" ref="M415" si="2203">SUM(M414,L415)</f>
        <v>201.2</v>
      </c>
      <c r="N415" s="73">
        <f t="shared" ref="N415" si="2204">N414</f>
        <v>100.6</v>
      </c>
      <c r="O415" s="73">
        <f t="shared" ref="O415" si="2205">SUM(O414,N415)</f>
        <v>201.2</v>
      </c>
      <c r="P415" s="73">
        <f t="shared" ref="P415" si="2206">P414</f>
        <v>100.69999999999999</v>
      </c>
      <c r="Q415" s="73">
        <f t="shared" ref="Q415" si="2207">SUM(Q414,P415)</f>
        <v>201.5</v>
      </c>
      <c r="R415" s="73">
        <f t="shared" ref="R415" si="2208">R414</f>
        <v>100.50000000000001</v>
      </c>
      <c r="S415" s="73">
        <f t="shared" ref="S415" si="2209">SUM(S414,R415)</f>
        <v>200.7</v>
      </c>
      <c r="T415" s="73">
        <f t="shared" ref="T415" si="2210">T414</f>
        <v>100.1</v>
      </c>
      <c r="U415" s="73">
        <f t="shared" ref="U415" si="2211">SUM(U414,T415)</f>
        <v>200.09999999999997</v>
      </c>
      <c r="V415" s="63">
        <f t="shared" ref="V415" si="2212">V414</f>
        <v>99.8</v>
      </c>
      <c r="AJ415" s="176"/>
      <c r="AK415" s="82" t="s">
        <v>75</v>
      </c>
      <c r="AL415" s="72">
        <f>AL414</f>
        <v>99.9</v>
      </c>
      <c r="AM415" s="73">
        <f>SUM(AM414,AL415)</f>
        <v>146</v>
      </c>
      <c r="AN415" s="73">
        <f t="shared" ref="AN415" si="2213">AN414</f>
        <v>45.900000000000006</v>
      </c>
      <c r="AO415" s="73">
        <f t="shared" ref="AO415" si="2214">SUM(AO414,AN415)</f>
        <v>91.9</v>
      </c>
      <c r="AP415" s="73">
        <f t="shared" ref="AP415" si="2215">AP414</f>
        <v>102.19999999999999</v>
      </c>
      <c r="AQ415" s="73">
        <f t="shared" ref="AQ415" si="2216">SUM(AQ414,AP415)</f>
        <v>179.39999999999998</v>
      </c>
      <c r="AR415" s="73">
        <f t="shared" ref="AR415" si="2217">AR414</f>
        <v>98.3</v>
      </c>
      <c r="AS415" s="73">
        <f t="shared" ref="AS415" si="2218">SUM(AS414,AR415)</f>
        <v>196.6</v>
      </c>
      <c r="AT415" s="73">
        <f t="shared" ref="AT415" si="2219">AT414</f>
        <v>98.2</v>
      </c>
      <c r="AU415" s="73">
        <f t="shared" ref="AU415" si="2220">SUM(AU414,AT415)</f>
        <v>196.4</v>
      </c>
      <c r="AV415" s="73">
        <f t="shared" ref="AV415" si="2221">AV414</f>
        <v>98.399999999999991</v>
      </c>
      <c r="AW415" s="73">
        <f t="shared" ref="AW415" si="2222">SUM(AW414,AV415)</f>
        <v>196.8</v>
      </c>
      <c r="AX415" s="73">
        <f t="shared" ref="AX415" si="2223">AX414</f>
        <v>98.199999999999989</v>
      </c>
      <c r="AY415" s="73">
        <f t="shared" ref="AY415" si="2224">SUM(AY414,AX415)</f>
        <v>196.1</v>
      </c>
      <c r="AZ415" s="73">
        <f t="shared" ref="AZ415" si="2225">AZ414</f>
        <v>97.699999999999989</v>
      </c>
      <c r="BA415" s="73">
        <f t="shared" ref="BA415" si="2226">SUM(BA414,AZ415)</f>
        <v>195.29999999999998</v>
      </c>
      <c r="BB415" s="63">
        <f t="shared" ref="BB415" si="2227">BB414</f>
        <v>97.6</v>
      </c>
      <c r="BP415" s="176"/>
      <c r="BQ415" s="82" t="s">
        <v>75</v>
      </c>
      <c r="BR415" s="72">
        <f>BR414</f>
        <v>96.499999999999986</v>
      </c>
      <c r="BS415" s="73">
        <f>SUM(BS414,BR415)</f>
        <v>177.39999999999998</v>
      </c>
      <c r="BT415" s="73">
        <f t="shared" ref="BT415" si="2228">BT414</f>
        <v>80.800000000000011</v>
      </c>
      <c r="BU415" s="73">
        <f t="shared" ref="BU415" si="2229">SUM(BU414,BT415)</f>
        <v>161.60000000000002</v>
      </c>
      <c r="BV415" s="73">
        <f t="shared" ref="BV415" si="2230">BV414</f>
        <v>98.9</v>
      </c>
      <c r="BW415" s="73">
        <f t="shared" ref="BW415" si="2231">SUM(BW414,BV415)</f>
        <v>190.3</v>
      </c>
      <c r="BX415" s="73">
        <f t="shared" ref="BX415" si="2232">BX414</f>
        <v>102.1</v>
      </c>
      <c r="BY415" s="73">
        <f t="shared" ref="BY415" si="2233">SUM(BY414,BX415)</f>
        <v>204.2</v>
      </c>
      <c r="BZ415" s="73">
        <f t="shared" ref="BZ415" si="2234">BZ414</f>
        <v>102</v>
      </c>
      <c r="CA415" s="73">
        <f t="shared" ref="CA415" si="2235">SUM(CA414,BZ415)</f>
        <v>204</v>
      </c>
      <c r="CB415" s="73">
        <f t="shared" ref="CB415" si="2236">CB414</f>
        <v>102</v>
      </c>
      <c r="CC415" s="73">
        <f t="shared" ref="CC415" si="2237">SUM(CC414,CB415)</f>
        <v>204</v>
      </c>
      <c r="CD415" s="73">
        <f t="shared" ref="CD415" si="2238">CD414</f>
        <v>101.70000000000002</v>
      </c>
      <c r="CE415" s="73">
        <f t="shared" ref="CE415" si="2239">SUM(CE414,CD415)</f>
        <v>203.10000000000002</v>
      </c>
      <c r="CF415" s="73">
        <f t="shared" ref="CF415" si="2240">CF414</f>
        <v>101.3</v>
      </c>
      <c r="CG415" s="73">
        <f t="shared" ref="CG415" si="2241">SUM(CG414,CF415)</f>
        <v>202.6</v>
      </c>
      <c r="CH415" s="63">
        <f t="shared" ref="CH415" si="2242">CH414</f>
        <v>101.19999999999999</v>
      </c>
      <c r="CI415" s="94" t="str">
        <f>$AJ387</f>
        <v>I Have Them In My Sainz</v>
      </c>
      <c r="CJ415" s="72">
        <f>AL410</f>
        <v>101</v>
      </c>
      <c r="CK415" s="73">
        <f t="shared" ref="CK415" si="2243">AM410</f>
        <v>266</v>
      </c>
      <c r="CL415" s="73">
        <f t="shared" ref="CL415" si="2244">AN410</f>
        <v>451</v>
      </c>
      <c r="CM415" s="73">
        <f t="shared" ref="CM415" si="2245">AO410</f>
        <v>533</v>
      </c>
      <c r="CN415" s="73">
        <f t="shared" ref="CN415" si="2246">AP410</f>
        <v>655</v>
      </c>
      <c r="CO415" s="73">
        <f t="shared" ref="CO415" si="2247">AQ410</f>
        <v>842</v>
      </c>
      <c r="CP415" s="73">
        <f t="shared" ref="CP415" si="2248">AR410</f>
        <v>953</v>
      </c>
      <c r="CQ415" s="73">
        <f t="shared" ref="CQ415" si="2249">AS410</f>
        <v>1101</v>
      </c>
      <c r="CR415" s="73">
        <f t="shared" ref="CR415" si="2250">AT410</f>
        <v>1255</v>
      </c>
      <c r="CS415" s="73">
        <f t="shared" ref="CS415" si="2251">AU410</f>
        <v>1378</v>
      </c>
      <c r="CT415" s="73">
        <f t="shared" ref="CT415" si="2252">AV410</f>
        <v>1531</v>
      </c>
      <c r="CU415" s="73">
        <f t="shared" ref="CU415" si="2253">AW410</f>
        <v>1653</v>
      </c>
      <c r="CV415" s="73">
        <f t="shared" ref="CV415" si="2254">AX410</f>
        <v>1828</v>
      </c>
      <c r="CW415" s="73">
        <f t="shared" ref="CW415" si="2255">AY410</f>
        <v>2002</v>
      </c>
      <c r="CX415" s="73">
        <f t="shared" ref="CX415" si="2256">AZ410</f>
        <v>2142</v>
      </c>
      <c r="CY415" s="73">
        <f t="shared" ref="CY415" si="2257">BA410</f>
        <v>2339</v>
      </c>
      <c r="CZ415" s="63">
        <f t="shared" ref="CZ415" si="2258">BB410</f>
        <v>2463</v>
      </c>
    </row>
    <row r="416" spans="4:111" ht="15.75" x14ac:dyDescent="0.5">
      <c r="D416" s="176"/>
      <c r="E416" s="74" t="s">
        <v>76</v>
      </c>
      <c r="F416" s="66">
        <f>SUM(F414/6)</f>
        <v>16.266666666666666</v>
      </c>
      <c r="G416" s="67">
        <f t="shared" ref="G416:V416" si="2259">SUM(G414/6)</f>
        <v>9.6</v>
      </c>
      <c r="H416" s="67">
        <f t="shared" si="2259"/>
        <v>9.6166666666666671</v>
      </c>
      <c r="I416" s="67">
        <f t="shared" si="2259"/>
        <v>9.65</v>
      </c>
      <c r="J416" s="67">
        <f t="shared" si="2259"/>
        <v>16.55</v>
      </c>
      <c r="K416" s="67">
        <f t="shared" si="2259"/>
        <v>13.133333333333333</v>
      </c>
      <c r="L416" s="67">
        <f t="shared" si="2259"/>
        <v>16.766666666666666</v>
      </c>
      <c r="M416" s="67">
        <f t="shared" si="2259"/>
        <v>16.766666666666666</v>
      </c>
      <c r="N416" s="67">
        <f t="shared" si="2259"/>
        <v>16.766666666666666</v>
      </c>
      <c r="O416" s="67">
        <f t="shared" si="2259"/>
        <v>16.766666666666666</v>
      </c>
      <c r="P416" s="67">
        <f t="shared" si="2259"/>
        <v>16.783333333333331</v>
      </c>
      <c r="Q416" s="67">
        <f t="shared" si="2259"/>
        <v>16.8</v>
      </c>
      <c r="R416" s="67">
        <f t="shared" si="2259"/>
        <v>16.750000000000004</v>
      </c>
      <c r="S416" s="67">
        <f t="shared" si="2259"/>
        <v>16.7</v>
      </c>
      <c r="T416" s="67">
        <f t="shared" si="2259"/>
        <v>16.683333333333334</v>
      </c>
      <c r="U416" s="67">
        <f t="shared" si="2259"/>
        <v>16.666666666666664</v>
      </c>
      <c r="V416" s="68">
        <f t="shared" si="2259"/>
        <v>16.633333333333333</v>
      </c>
      <c r="AJ416" s="176"/>
      <c r="AK416" s="74" t="s">
        <v>76</v>
      </c>
      <c r="AL416" s="66">
        <f>SUM(AL414/6)</f>
        <v>16.650000000000002</v>
      </c>
      <c r="AM416" s="67">
        <f t="shared" ref="AM416:BB416" si="2260">SUM(AM414/6)</f>
        <v>7.6833333333333336</v>
      </c>
      <c r="AN416" s="67">
        <f t="shared" si="2260"/>
        <v>7.6500000000000012</v>
      </c>
      <c r="AO416" s="67">
        <f t="shared" si="2260"/>
        <v>7.666666666666667</v>
      </c>
      <c r="AP416" s="67">
        <f t="shared" si="2260"/>
        <v>17.033333333333331</v>
      </c>
      <c r="AQ416" s="67">
        <f t="shared" si="2260"/>
        <v>12.866666666666667</v>
      </c>
      <c r="AR416" s="67">
        <f t="shared" si="2260"/>
        <v>16.383333333333333</v>
      </c>
      <c r="AS416" s="67">
        <f t="shared" si="2260"/>
        <v>16.383333333333333</v>
      </c>
      <c r="AT416" s="67">
        <f t="shared" si="2260"/>
        <v>16.366666666666667</v>
      </c>
      <c r="AU416" s="67">
        <f t="shared" si="2260"/>
        <v>16.366666666666667</v>
      </c>
      <c r="AV416" s="67">
        <f t="shared" si="2260"/>
        <v>16.399999999999999</v>
      </c>
      <c r="AW416" s="67">
        <f t="shared" si="2260"/>
        <v>16.400000000000002</v>
      </c>
      <c r="AX416" s="67">
        <f t="shared" si="2260"/>
        <v>16.366666666666664</v>
      </c>
      <c r="AY416" s="67">
        <f t="shared" si="2260"/>
        <v>16.316666666666666</v>
      </c>
      <c r="AZ416" s="67">
        <f t="shared" si="2260"/>
        <v>16.283333333333331</v>
      </c>
      <c r="BA416" s="67">
        <f t="shared" si="2260"/>
        <v>16.266666666666666</v>
      </c>
      <c r="BB416" s="68">
        <f t="shared" si="2260"/>
        <v>16.266666666666666</v>
      </c>
      <c r="BP416" s="176"/>
      <c r="BQ416" s="74" t="s">
        <v>76</v>
      </c>
      <c r="BR416" s="66">
        <f>SUM(BR414/6)</f>
        <v>16.083333333333332</v>
      </c>
      <c r="BS416" s="67">
        <f t="shared" ref="BS416:CH416" si="2261">SUM(BS414/6)</f>
        <v>13.483333333333334</v>
      </c>
      <c r="BT416" s="67">
        <f t="shared" si="2261"/>
        <v>13.466666666666669</v>
      </c>
      <c r="BU416" s="67">
        <f t="shared" si="2261"/>
        <v>13.466666666666667</v>
      </c>
      <c r="BV416" s="67">
        <f t="shared" si="2261"/>
        <v>16.483333333333334</v>
      </c>
      <c r="BW416" s="67">
        <f t="shared" si="2261"/>
        <v>15.233333333333334</v>
      </c>
      <c r="BX416" s="67">
        <f t="shared" si="2261"/>
        <v>17.016666666666666</v>
      </c>
      <c r="BY416" s="67">
        <f t="shared" si="2261"/>
        <v>17.016666666666666</v>
      </c>
      <c r="BZ416" s="67">
        <f t="shared" si="2261"/>
        <v>17</v>
      </c>
      <c r="CA416" s="67">
        <f t="shared" si="2261"/>
        <v>17</v>
      </c>
      <c r="CB416" s="67">
        <f t="shared" si="2261"/>
        <v>17</v>
      </c>
      <c r="CC416" s="67">
        <f t="shared" si="2261"/>
        <v>17</v>
      </c>
      <c r="CD416" s="67">
        <f t="shared" si="2261"/>
        <v>16.950000000000003</v>
      </c>
      <c r="CE416" s="67">
        <f t="shared" si="2261"/>
        <v>16.899999999999999</v>
      </c>
      <c r="CF416" s="67">
        <f t="shared" si="2261"/>
        <v>16.883333333333333</v>
      </c>
      <c r="CG416" s="67">
        <f t="shared" si="2261"/>
        <v>16.883333333333333</v>
      </c>
      <c r="CH416" s="68">
        <f t="shared" si="2261"/>
        <v>16.866666666666664</v>
      </c>
      <c r="CI416" s="92" t="s">
        <v>57</v>
      </c>
      <c r="CJ416" s="107" t="s">
        <v>80</v>
      </c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8"/>
    </row>
    <row r="417" spans="4:104" ht="16.149999999999999" thickBot="1" x14ac:dyDescent="0.55000000000000004">
      <c r="D417" s="176"/>
      <c r="E417" s="81" t="s">
        <v>77</v>
      </c>
      <c r="F417" s="70">
        <f>SUM(F415/1)</f>
        <v>97.6</v>
      </c>
      <c r="G417" s="26">
        <f>SUM(G415/2)</f>
        <v>77.599999999999994</v>
      </c>
      <c r="H417" s="26">
        <f>SUM(H415/3)</f>
        <v>19.233333333333334</v>
      </c>
      <c r="I417" s="26">
        <f>SUM(I415/4)</f>
        <v>28.900000000000002</v>
      </c>
      <c r="J417" s="26">
        <f>SUM(J415/5)</f>
        <v>19.86</v>
      </c>
      <c r="K417" s="26">
        <f>SUM(K415/6)</f>
        <v>29.683333333333334</v>
      </c>
      <c r="L417" s="26">
        <f>SUM(L415/7)</f>
        <v>14.37142857142857</v>
      </c>
      <c r="M417" s="26">
        <f>SUM(M415/8)</f>
        <v>25.15</v>
      </c>
      <c r="N417" s="26">
        <f>SUM(N415/9)</f>
        <v>11.177777777777777</v>
      </c>
      <c r="O417" s="26">
        <f>SUM(O415/10)</f>
        <v>20.119999999999997</v>
      </c>
      <c r="P417" s="26">
        <f>SUM(P415/11)</f>
        <v>9.1545454545454543</v>
      </c>
      <c r="Q417" s="26">
        <f>SUM(Q415/12)</f>
        <v>16.791666666666668</v>
      </c>
      <c r="R417" s="26">
        <f>SUM(R415/13)</f>
        <v>7.7307692307692317</v>
      </c>
      <c r="S417" s="26">
        <f>SUM(S415/14)</f>
        <v>14.335714285714285</v>
      </c>
      <c r="T417" s="26">
        <f>SUM(T415/15)</f>
        <v>6.6733333333333329</v>
      </c>
      <c r="U417" s="26">
        <f>SUM(U415/16)</f>
        <v>12.506249999999998</v>
      </c>
      <c r="V417" s="29">
        <f>SUM(V415/17)</f>
        <v>5.8705882352941172</v>
      </c>
      <c r="AJ417" s="176"/>
      <c r="AK417" s="81" t="s">
        <v>77</v>
      </c>
      <c r="AL417" s="70">
        <f>SUM(AL415/1)</f>
        <v>99.9</v>
      </c>
      <c r="AM417" s="26">
        <f>SUM(AM415/2)</f>
        <v>73</v>
      </c>
      <c r="AN417" s="26">
        <f>SUM(AN415/3)</f>
        <v>15.300000000000002</v>
      </c>
      <c r="AO417" s="26">
        <f>SUM(AO415/4)</f>
        <v>22.975000000000001</v>
      </c>
      <c r="AP417" s="26">
        <f>SUM(AP415/5)</f>
        <v>20.439999999999998</v>
      </c>
      <c r="AQ417" s="26">
        <f>SUM(AQ415/6)</f>
        <v>29.899999999999995</v>
      </c>
      <c r="AR417" s="26">
        <f>SUM(AR415/7)</f>
        <v>14.042857142857143</v>
      </c>
      <c r="AS417" s="26">
        <f>SUM(AS415/8)</f>
        <v>24.574999999999999</v>
      </c>
      <c r="AT417" s="26">
        <f>SUM(AT415/9)</f>
        <v>10.911111111111111</v>
      </c>
      <c r="AU417" s="26">
        <f>SUM(AU415/10)</f>
        <v>19.64</v>
      </c>
      <c r="AV417" s="26">
        <f>SUM(AV415/11)</f>
        <v>8.9454545454545453</v>
      </c>
      <c r="AW417" s="26">
        <f>SUM(AW415/12)</f>
        <v>16.400000000000002</v>
      </c>
      <c r="AX417" s="26">
        <f>SUM(AX415/13)</f>
        <v>7.5538461538461528</v>
      </c>
      <c r="AY417" s="26">
        <f>SUM(AY415/14)</f>
        <v>14.007142857142856</v>
      </c>
      <c r="AZ417" s="26">
        <f>SUM(AZ415/15)</f>
        <v>6.5133333333333328</v>
      </c>
      <c r="BA417" s="26">
        <f>SUM(BA415/16)</f>
        <v>12.206249999999999</v>
      </c>
      <c r="BB417" s="29">
        <f>SUM(BB415/17)</f>
        <v>5.7411764705882353</v>
      </c>
      <c r="BP417" s="176"/>
      <c r="BQ417" s="81" t="s">
        <v>77</v>
      </c>
      <c r="BR417" s="70">
        <f>SUM(BR415/1)</f>
        <v>96.499999999999986</v>
      </c>
      <c r="BS417" s="26">
        <f>SUM(BS415/2)</f>
        <v>88.699999999999989</v>
      </c>
      <c r="BT417" s="26">
        <f>SUM(BT415/3)</f>
        <v>26.933333333333337</v>
      </c>
      <c r="BU417" s="26">
        <f>SUM(BU415/4)</f>
        <v>40.400000000000006</v>
      </c>
      <c r="BV417" s="26">
        <f>SUM(BV415/5)</f>
        <v>19.78</v>
      </c>
      <c r="BW417" s="26">
        <f>SUM(BW415/6)</f>
        <v>31.716666666666669</v>
      </c>
      <c r="BX417" s="26">
        <f>SUM(BX415/7)</f>
        <v>14.585714285714285</v>
      </c>
      <c r="BY417" s="26">
        <f>SUM(BY415/8)</f>
        <v>25.524999999999999</v>
      </c>
      <c r="BZ417" s="26">
        <f>SUM(BZ415/9)</f>
        <v>11.333333333333334</v>
      </c>
      <c r="CA417" s="26">
        <f>SUM(CA415/10)</f>
        <v>20.399999999999999</v>
      </c>
      <c r="CB417" s="26">
        <f>SUM(CB415/11)</f>
        <v>9.2727272727272734</v>
      </c>
      <c r="CC417" s="26">
        <f>SUM(CC415/12)</f>
        <v>17</v>
      </c>
      <c r="CD417" s="26">
        <f>SUM(CD415/13)</f>
        <v>7.8230769230769246</v>
      </c>
      <c r="CE417" s="26">
        <f>SUM(CE415/14)</f>
        <v>14.507142857142858</v>
      </c>
      <c r="CF417" s="26">
        <f>SUM(CF415/15)</f>
        <v>6.753333333333333</v>
      </c>
      <c r="CG417" s="26">
        <f>SUM(CG415/16)</f>
        <v>12.6625</v>
      </c>
      <c r="CH417" s="29">
        <f>SUM(CH415/17)</f>
        <v>5.9529411764705875</v>
      </c>
      <c r="CI417" s="94" t="str">
        <f>$BP387</f>
        <v>Get To The Point</v>
      </c>
      <c r="CJ417" s="72">
        <f>BR410</f>
        <v>22</v>
      </c>
      <c r="CK417" s="73">
        <f t="shared" ref="CK417" si="2262">BS410</f>
        <v>187</v>
      </c>
      <c r="CL417" s="73">
        <f t="shared" ref="CL417" si="2263">BT410</f>
        <v>370</v>
      </c>
      <c r="CM417" s="73">
        <f t="shared" ref="CM417" si="2264">BU410</f>
        <v>522</v>
      </c>
      <c r="CN417" s="73">
        <f t="shared" ref="CN417" si="2265">BV410</f>
        <v>665</v>
      </c>
      <c r="CO417" s="73">
        <f t="shared" ref="CO417" si="2266">BW410</f>
        <v>842</v>
      </c>
      <c r="CP417" s="73">
        <f t="shared" ref="CP417" si="2267">BX410</f>
        <v>1067</v>
      </c>
      <c r="CQ417" s="73">
        <f t="shared" ref="CQ417" si="2268">BY410</f>
        <v>1223</v>
      </c>
      <c r="CR417" s="73">
        <f t="shared" ref="CR417" si="2269">BZ410</f>
        <v>1351</v>
      </c>
      <c r="CS417" s="73">
        <f t="shared" ref="CS417" si="2270">CA410</f>
        <v>1461</v>
      </c>
      <c r="CT417" s="73">
        <f t="shared" ref="CT417" si="2271">CB410</f>
        <v>1648</v>
      </c>
      <c r="CU417" s="73">
        <f t="shared" ref="CU417" si="2272">CC410</f>
        <v>1731</v>
      </c>
      <c r="CV417" s="73">
        <f t="shared" ref="CV417" si="2273">CD410</f>
        <v>1859</v>
      </c>
      <c r="CW417" s="73">
        <f t="shared" ref="CW417" si="2274">CE410</f>
        <v>2049</v>
      </c>
      <c r="CX417" s="73">
        <f t="shared" ref="CX417" si="2275">CF410</f>
        <v>2169</v>
      </c>
      <c r="CY417" s="73">
        <f t="shared" ref="CY417" si="2276">CG410</f>
        <v>2372</v>
      </c>
      <c r="CZ417" s="63">
        <f t="shared" ref="CZ417" si="2277">CH410</f>
        <v>2488</v>
      </c>
    </row>
    <row r="418" spans="4:104" ht="16.149999999999999" thickBot="1" x14ac:dyDescent="0.55000000000000004">
      <c r="D418" s="177"/>
      <c r="E418" s="82" t="s">
        <v>78</v>
      </c>
      <c r="F418" s="72">
        <f>SUM(F387,F390,F393,F396,F399)/5</f>
        <v>17.5</v>
      </c>
      <c r="G418" s="73">
        <f t="shared" ref="G418:V418" si="2278">SUM(G387,G390,G393,G396,G399)/5</f>
        <v>11.52</v>
      </c>
      <c r="H418" s="73">
        <f t="shared" si="2278"/>
        <v>11.540000000000001</v>
      </c>
      <c r="I418" s="73">
        <f t="shared" si="2278"/>
        <v>11.580000000000002</v>
      </c>
      <c r="J418" s="73">
        <f t="shared" si="2278"/>
        <v>17.68</v>
      </c>
      <c r="K418" s="73">
        <f t="shared" si="2278"/>
        <v>15.76</v>
      </c>
      <c r="L418" s="73">
        <f t="shared" si="2278"/>
        <v>17.899999999999999</v>
      </c>
      <c r="M418" s="73">
        <f t="shared" si="2278"/>
        <v>17.899999999999999</v>
      </c>
      <c r="N418" s="73">
        <f t="shared" si="2278"/>
        <v>17.919999999999998</v>
      </c>
      <c r="O418" s="73">
        <f t="shared" si="2278"/>
        <v>17.919999999999998</v>
      </c>
      <c r="P418" s="73">
        <f t="shared" si="2278"/>
        <v>17.939999999999998</v>
      </c>
      <c r="Q418" s="73">
        <f t="shared" si="2278"/>
        <v>17.96</v>
      </c>
      <c r="R418" s="73">
        <f t="shared" si="2278"/>
        <v>17.920000000000002</v>
      </c>
      <c r="S418" s="73">
        <f t="shared" si="2278"/>
        <v>17.88</v>
      </c>
      <c r="T418" s="73">
        <f t="shared" si="2278"/>
        <v>17.86</v>
      </c>
      <c r="U418" s="73">
        <f t="shared" si="2278"/>
        <v>17.839999999999996</v>
      </c>
      <c r="V418" s="63">
        <f t="shared" si="2278"/>
        <v>17.8</v>
      </c>
      <c r="AJ418" s="177"/>
      <c r="AK418" s="82" t="s">
        <v>78</v>
      </c>
      <c r="AL418" s="72">
        <f>SUM(AL387,AL390,AL393,AL396,AL399)/5</f>
        <v>13.540000000000001</v>
      </c>
      <c r="AM418" s="73">
        <f t="shared" ref="AM418:BB418" si="2279">SUM(AM387,AM390,AM393,AM396,AM399)/5</f>
        <v>2.7800000000000002</v>
      </c>
      <c r="AN418" s="73">
        <f t="shared" si="2279"/>
        <v>2.7399999999999998</v>
      </c>
      <c r="AO418" s="73">
        <f t="shared" si="2279"/>
        <v>2.7399999999999998</v>
      </c>
      <c r="AP418" s="73">
        <f t="shared" si="2279"/>
        <v>13.979999999999999</v>
      </c>
      <c r="AQ418" s="73">
        <f t="shared" si="2279"/>
        <v>8.98</v>
      </c>
      <c r="AR418" s="73">
        <f t="shared" si="2279"/>
        <v>13.2</v>
      </c>
      <c r="AS418" s="73">
        <f t="shared" si="2279"/>
        <v>13.2</v>
      </c>
      <c r="AT418" s="73">
        <f t="shared" si="2279"/>
        <v>13.180000000000001</v>
      </c>
      <c r="AU418" s="73">
        <f t="shared" si="2279"/>
        <v>13.180000000000001</v>
      </c>
      <c r="AV418" s="73">
        <f t="shared" si="2279"/>
        <v>13.219999999999999</v>
      </c>
      <c r="AW418" s="73">
        <f t="shared" si="2279"/>
        <v>13.2</v>
      </c>
      <c r="AX418" s="73">
        <f t="shared" si="2279"/>
        <v>13.16</v>
      </c>
      <c r="AY418" s="73">
        <f t="shared" si="2279"/>
        <v>13.1</v>
      </c>
      <c r="AZ418" s="73">
        <f t="shared" si="2279"/>
        <v>13.059999999999999</v>
      </c>
      <c r="BA418" s="73">
        <f t="shared" si="2279"/>
        <v>13.040000000000001</v>
      </c>
      <c r="BB418" s="63">
        <f t="shared" si="2279"/>
        <v>13.059999999999999</v>
      </c>
      <c r="BP418" s="177"/>
      <c r="BQ418" s="82" t="s">
        <v>78</v>
      </c>
      <c r="BR418" s="72">
        <f>SUM(BR387,BR390,BR393,BR396,BR399)/5</f>
        <v>17.739999999999998</v>
      </c>
      <c r="BS418" s="73">
        <f t="shared" ref="BS418:CH418" si="2280">SUM(BS387,BS390,BS393,BS396,BS399)/5</f>
        <v>16.18</v>
      </c>
      <c r="BT418" s="73">
        <f t="shared" si="2280"/>
        <v>16.160000000000004</v>
      </c>
      <c r="BU418" s="73">
        <f t="shared" si="2280"/>
        <v>16.16</v>
      </c>
      <c r="BV418" s="73">
        <f t="shared" si="2280"/>
        <v>18.240000000000002</v>
      </c>
      <c r="BW418" s="73">
        <f t="shared" si="2280"/>
        <v>18.28</v>
      </c>
      <c r="BX418" s="73">
        <f t="shared" si="2280"/>
        <v>18.2</v>
      </c>
      <c r="BY418" s="73">
        <f t="shared" si="2280"/>
        <v>18.2</v>
      </c>
      <c r="BZ418" s="73">
        <f t="shared" si="2280"/>
        <v>18.2</v>
      </c>
      <c r="CA418" s="73">
        <f t="shared" si="2280"/>
        <v>18.2</v>
      </c>
      <c r="CB418" s="73">
        <f t="shared" si="2280"/>
        <v>18.2</v>
      </c>
      <c r="CC418" s="73">
        <f t="shared" si="2280"/>
        <v>18.2</v>
      </c>
      <c r="CD418" s="73">
        <f t="shared" si="2280"/>
        <v>18.160000000000004</v>
      </c>
      <c r="CE418" s="73">
        <f t="shared" si="2280"/>
        <v>18.119999999999997</v>
      </c>
      <c r="CF418" s="73">
        <f t="shared" si="2280"/>
        <v>18.100000000000001</v>
      </c>
      <c r="CG418" s="73">
        <f t="shared" si="2280"/>
        <v>18.100000000000001</v>
      </c>
      <c r="CH418" s="63">
        <f t="shared" si="2280"/>
        <v>18.079999999999998</v>
      </c>
    </row>
  </sheetData>
  <mergeCells count="88">
    <mergeCell ref="CI24:CL24"/>
    <mergeCell ref="CO24:CR24"/>
    <mergeCell ref="CV24:CY24"/>
    <mergeCell ref="DB24:DE24"/>
    <mergeCell ref="W60:Z60"/>
    <mergeCell ref="AC60:AF60"/>
    <mergeCell ref="BC60:BF60"/>
    <mergeCell ref="BI60:BL60"/>
    <mergeCell ref="CI60:CL60"/>
    <mergeCell ref="CO60:CR60"/>
    <mergeCell ref="W24:Z24"/>
    <mergeCell ref="AC24:AF24"/>
    <mergeCell ref="BC24:BF24"/>
    <mergeCell ref="BI24:BL24"/>
    <mergeCell ref="CV60:CY60"/>
    <mergeCell ref="DB60:DE60"/>
    <mergeCell ref="W96:Z96"/>
    <mergeCell ref="AC96:AF96"/>
    <mergeCell ref="BC96:BF96"/>
    <mergeCell ref="BI96:BL96"/>
    <mergeCell ref="CI96:CL96"/>
    <mergeCell ref="CO96:CR96"/>
    <mergeCell ref="CV96:CY96"/>
    <mergeCell ref="DB96:DE96"/>
    <mergeCell ref="CV132:CY132"/>
    <mergeCell ref="DB132:DE132"/>
    <mergeCell ref="CO168:CR168"/>
    <mergeCell ref="CV168:CY168"/>
    <mergeCell ref="DB168:DE168"/>
    <mergeCell ref="W132:Z132"/>
    <mergeCell ref="AC132:AF132"/>
    <mergeCell ref="BC132:BF132"/>
    <mergeCell ref="BI132:BL132"/>
    <mergeCell ref="CI132:CL132"/>
    <mergeCell ref="CO132:CR132"/>
    <mergeCell ref="W168:Z168"/>
    <mergeCell ref="AC168:AF168"/>
    <mergeCell ref="BC168:BF168"/>
    <mergeCell ref="BI168:BL168"/>
    <mergeCell ref="CI168:CL168"/>
    <mergeCell ref="CV204:CY204"/>
    <mergeCell ref="DB204:DE204"/>
    <mergeCell ref="W240:Z240"/>
    <mergeCell ref="AC240:AF240"/>
    <mergeCell ref="BC240:BF240"/>
    <mergeCell ref="BI240:BL240"/>
    <mergeCell ref="CI240:CL240"/>
    <mergeCell ref="CO240:CR240"/>
    <mergeCell ref="CV240:CY240"/>
    <mergeCell ref="DB240:DE240"/>
    <mergeCell ref="W204:Z204"/>
    <mergeCell ref="AC204:AF204"/>
    <mergeCell ref="BC204:BF204"/>
    <mergeCell ref="BI204:BL204"/>
    <mergeCell ref="CI204:CL204"/>
    <mergeCell ref="CO204:CR204"/>
    <mergeCell ref="CV276:CY276"/>
    <mergeCell ref="DB276:DE276"/>
    <mergeCell ref="W312:Z312"/>
    <mergeCell ref="AC312:AF312"/>
    <mergeCell ref="BC312:BF312"/>
    <mergeCell ref="BI312:BL312"/>
    <mergeCell ref="CI312:CL312"/>
    <mergeCell ref="CO312:CR312"/>
    <mergeCell ref="CV312:CY312"/>
    <mergeCell ref="DB312:DE312"/>
    <mergeCell ref="W276:Z276"/>
    <mergeCell ref="AC276:AF276"/>
    <mergeCell ref="BC276:BF276"/>
    <mergeCell ref="BI276:BL276"/>
    <mergeCell ref="CI276:CL276"/>
    <mergeCell ref="CO276:CR276"/>
    <mergeCell ref="CV348:CY348"/>
    <mergeCell ref="DB348:DE348"/>
    <mergeCell ref="W384:Z384"/>
    <mergeCell ref="AC384:AF384"/>
    <mergeCell ref="BC384:BF384"/>
    <mergeCell ref="BI384:BL384"/>
    <mergeCell ref="CI384:CL384"/>
    <mergeCell ref="CO384:CR384"/>
    <mergeCell ref="CV384:CY384"/>
    <mergeCell ref="DB384:DE384"/>
    <mergeCell ref="W348:Z348"/>
    <mergeCell ref="AC348:AF348"/>
    <mergeCell ref="BC348:BF348"/>
    <mergeCell ref="BI348:BL348"/>
    <mergeCell ref="CI348:CL348"/>
    <mergeCell ref="CO348:CR348"/>
  </mergeCells>
  <conditionalFormatting sqref="E2:E18">
    <cfRule type="colorScale" priority="3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8">
    <cfRule type="colorScale" priority="3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8">
    <cfRule type="colorScale" priority="3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8">
    <cfRule type="colorScale" priority="3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8">
    <cfRule type="colorScale" priority="3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8">
    <cfRule type="colorScale" priority="3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18">
    <cfRule type="colorScale" priority="3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18">
    <cfRule type="colorScale" priority="3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18">
    <cfRule type="colorScale" priority="3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18">
    <cfRule type="colorScale" priority="3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18">
    <cfRule type="colorScale" priority="3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18">
    <cfRule type="colorScale" priority="3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18">
    <cfRule type="colorScale" priority="3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18">
    <cfRule type="colorScale" priority="3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18">
    <cfRule type="colorScale" priority="3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18">
    <cfRule type="colorScale" priority="3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18">
    <cfRule type="colorScale" priority="3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2:AM18">
    <cfRule type="colorScale" priority="3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2:AO18">
    <cfRule type="colorScale" priority="3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2:AQ18">
    <cfRule type="colorScale" priority="3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2:AS18">
    <cfRule type="colorScale" priority="3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U2:AU18">
    <cfRule type="colorScale" priority="3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2:AW18">
    <cfRule type="colorScale" priority="3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:AY18">
    <cfRule type="colorScale" priority="3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:BA18">
    <cfRule type="colorScale" priority="3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2:BC18">
    <cfRule type="colorScale" priority="3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2:BE18">
    <cfRule type="colorScale" priority="3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:BG18">
    <cfRule type="colorScale" priority="3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2:BI18">
    <cfRule type="colorScale" priority="3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2:BK18">
    <cfRule type="colorScale" priority="3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:BL19">
    <cfRule type="colorScale" priority="3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BL20">
    <cfRule type="colorScale" priority="3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BL21">
    <cfRule type="colorScale" priority="3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BL22">
    <cfRule type="colorScale" priority="3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9:CQ19">
    <cfRule type="colorScale" priority="3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0:CQ20">
    <cfRule type="colorScale" priority="3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1:CQ21">
    <cfRule type="colorScale" priority="3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2:CQ22">
    <cfRule type="colorScale" priority="3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:X44">
    <cfRule type="colorScale" priority="3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5:Z44">
    <cfRule type="colorScale" priority="3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44">
    <cfRule type="colorScale" priority="3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5:AB44">
    <cfRule type="colorScale" priority="3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5:AD44">
    <cfRule type="colorScale" priority="3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5:AF44">
    <cfRule type="colorScale" priority="3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43:AG44">
    <cfRule type="colorScale" priority="3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41:AG42">
    <cfRule type="colorScale" priority="3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9:AG40">
    <cfRule type="colorScale" priority="3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7:AG38">
    <cfRule type="colorScale" priority="3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5:AG36">
    <cfRule type="colorScale" priority="3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3:AG34">
    <cfRule type="colorScale" priority="3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1:AG32">
    <cfRule type="colorScale" priority="3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9:AG30">
    <cfRule type="colorScale" priority="3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7:AG28">
    <cfRule type="colorScale" priority="3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5:AG26">
    <cfRule type="colorScale" priority="3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5:AH26">
    <cfRule type="colorScale" priority="3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7:AH28">
    <cfRule type="colorScale" priority="3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9:AH30">
    <cfRule type="colorScale" priority="3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1:AH32">
    <cfRule type="colorScale" priority="3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3:AH34">
    <cfRule type="colorScale" priority="3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5:AH36">
    <cfRule type="colorScale" priority="3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7:AH38">
    <cfRule type="colorScale" priority="3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9:AH40">
    <cfRule type="colorScale" priority="3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1:AH42">
    <cfRule type="colorScale" priority="3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3:AH44">
    <cfRule type="colorScale" priority="3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5:BD44">
    <cfRule type="colorScale" priority="3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25:BF44">
    <cfRule type="colorScale" priority="3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5:BG44">
    <cfRule type="colorScale" priority="3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5:BJ44">
    <cfRule type="colorScale" priority="3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25:BL44">
    <cfRule type="colorScale" priority="3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43:BM44">
    <cfRule type="colorScale" priority="3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41:BM42">
    <cfRule type="colorScale" priority="3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9:BM40">
    <cfRule type="colorScale" priority="3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7:BM38">
    <cfRule type="colorScale" priority="3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5:BM36">
    <cfRule type="colorScale" priority="3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3:BM34">
    <cfRule type="colorScale" priority="3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1:BM32">
    <cfRule type="colorScale" priority="3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9:BM30">
    <cfRule type="colorScale" priority="3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7:BM28">
    <cfRule type="colorScale" priority="3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5:BM26">
    <cfRule type="colorScale" priority="3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5:BN26">
    <cfRule type="colorScale" priority="3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7:BN28">
    <cfRule type="colorScale" priority="3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9:BN30">
    <cfRule type="colorScale" priority="3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1:BN32">
    <cfRule type="colorScale" priority="3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3:BN34">
    <cfRule type="colorScale" priority="3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5:BN36">
    <cfRule type="colorScale" priority="3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7:BN38">
    <cfRule type="colorScale" priority="3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9:BN40">
    <cfRule type="colorScale" priority="3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41:BN42">
    <cfRule type="colorScale" priority="3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43:BN44">
    <cfRule type="colorScale" priority="3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J25:CJ44">
    <cfRule type="colorScale" priority="3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25:CL44">
    <cfRule type="colorScale" priority="3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25:CM44">
    <cfRule type="colorScale" priority="3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25:CP44">
    <cfRule type="colorScale" priority="2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25:CR44">
    <cfRule type="colorScale" priority="2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43:CS44">
    <cfRule type="colorScale" priority="2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41:CS42">
    <cfRule type="colorScale" priority="2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9:CS40">
    <cfRule type="colorScale" priority="2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7:CS38">
    <cfRule type="colorScale" priority="2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5:CS36">
    <cfRule type="colorScale" priority="2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3:CS34">
    <cfRule type="colorScale" priority="2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1:CS32">
    <cfRule type="colorScale" priority="2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9:CS30">
    <cfRule type="colorScale" priority="2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7:CS28">
    <cfRule type="colorScale" priority="2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5:CS26">
    <cfRule type="colorScale" priority="2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5:CT26">
    <cfRule type="colorScale" priority="2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7:CT28">
    <cfRule type="colorScale" priority="2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9:CT30">
    <cfRule type="colorScale" priority="2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1:CT32">
    <cfRule type="colorScale" priority="2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3:CT34">
    <cfRule type="colorScale" priority="2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5:CT36">
    <cfRule type="colorScale" priority="2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7:CT38">
    <cfRule type="colorScale" priority="2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9:CT40">
    <cfRule type="colorScale" priority="2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41:CT42">
    <cfRule type="colorScale" priority="2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43:CT44">
    <cfRule type="colorScale" priority="2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25:CY44">
    <cfRule type="colorScale" priority="2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25:DC44">
    <cfRule type="colorScale" priority="2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25:DE44">
    <cfRule type="colorScale" priority="2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43:DF44">
    <cfRule type="colorScale" priority="2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41:DF42">
    <cfRule type="colorScale" priority="2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9:DF40">
    <cfRule type="colorScale" priority="2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7:DF38">
    <cfRule type="colorScale" priority="2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5:DF36">
    <cfRule type="colorScale" priority="2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3:DF34">
    <cfRule type="colorScale" priority="2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1:DF32">
    <cfRule type="colorScale" priority="2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9:DF30">
    <cfRule type="colorScale" priority="2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7:DF28">
    <cfRule type="colorScale" priority="2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5:DF26">
    <cfRule type="colorScale" priority="2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5:DG26">
    <cfRule type="colorScale" priority="2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7:DG28">
    <cfRule type="colorScale" priority="2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9:DG30">
    <cfRule type="colorScale" priority="2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1:DG32">
    <cfRule type="colorScale" priority="2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3:DG34">
    <cfRule type="colorScale" priority="2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5:DG36">
    <cfRule type="colorScale" priority="2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7:DG38">
    <cfRule type="colorScale" priority="2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9:DG40">
    <cfRule type="colorScale" priority="2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41:DG42">
    <cfRule type="colorScale" priority="2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43:DG44">
    <cfRule type="colorScale" priority="2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43:CZ44">
    <cfRule type="colorScale" priority="2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41:CZ42">
    <cfRule type="colorScale" priority="2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9:CZ40">
    <cfRule type="colorScale" priority="2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7:CZ38">
    <cfRule type="colorScale" priority="2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5:CZ36">
    <cfRule type="colorScale" priority="2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3:CZ34">
    <cfRule type="colorScale" priority="2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1:CZ32">
    <cfRule type="colorScale" priority="2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9:CZ30">
    <cfRule type="colorScale" priority="2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7:CZ28">
    <cfRule type="colorScale" priority="2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5:CZ26">
    <cfRule type="colorScale" priority="2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5:DA26">
    <cfRule type="colorScale" priority="2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7:DA28">
    <cfRule type="colorScale" priority="2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9:DA30">
    <cfRule type="colorScale" priority="2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1:DA32">
    <cfRule type="colorScale" priority="2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3:DA34">
    <cfRule type="colorScale" priority="2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5:DA36">
    <cfRule type="colorScale" priority="2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7:DA38">
    <cfRule type="colorScale" priority="2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9:DA40">
    <cfRule type="colorScale" priority="2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41:DA42">
    <cfRule type="colorScale" priority="2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43:DA44">
    <cfRule type="colorScale" priority="2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43:CW44">
    <cfRule type="colorScale" priority="2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41:CW42">
    <cfRule type="colorScale" priority="2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9:CW40">
    <cfRule type="colorScale" priority="2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7:CW38">
    <cfRule type="colorScale" priority="2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5:CW36">
    <cfRule type="colorScale" priority="2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3:CW34">
    <cfRule type="colorScale" priority="2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1:CW32">
    <cfRule type="colorScale" priority="2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9:CW30">
    <cfRule type="colorScale" priority="2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7:CW28">
    <cfRule type="colorScale" priority="2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5:CW26">
    <cfRule type="colorScale" priority="2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61:X80">
    <cfRule type="colorScale" priority="2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61:Z80">
    <cfRule type="colorScale" priority="2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61:AA80">
    <cfRule type="colorScale" priority="2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61:AD80">
    <cfRule type="colorScale" priority="2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61:AF80">
    <cfRule type="colorScale" priority="2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79:AG80">
    <cfRule type="colorScale" priority="2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77:AG78">
    <cfRule type="colorScale" priority="2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75:AG76">
    <cfRule type="colorScale" priority="2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73:AG74">
    <cfRule type="colorScale" priority="2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71:AG72">
    <cfRule type="colorScale" priority="2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69:AG70">
    <cfRule type="colorScale" priority="2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67:AG68">
    <cfRule type="colorScale" priority="2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65:AG66">
    <cfRule type="colorScale" priority="2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63:AG64">
    <cfRule type="colorScale" priority="2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61:AG62">
    <cfRule type="colorScale" priority="2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1:AH62">
    <cfRule type="colorScale" priority="2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3:AH64">
    <cfRule type="colorScale" priority="2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5:AH66">
    <cfRule type="colorScale" priority="2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7:AH68">
    <cfRule type="colorScale" priority="2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69:AH70">
    <cfRule type="colorScale" priority="2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71:AH72">
    <cfRule type="colorScale" priority="2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73:AH74">
    <cfRule type="colorScale" priority="2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75:AH76">
    <cfRule type="colorScale" priority="2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77:AH78">
    <cfRule type="colorScale" priority="2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79:AH80">
    <cfRule type="colorScale" priority="2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61:BD80">
    <cfRule type="colorScale" priority="2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61:BF80">
    <cfRule type="colorScale" priority="2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61:BG80">
    <cfRule type="colorScale" priority="2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61:BJ80">
    <cfRule type="colorScale" priority="2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61:BL80">
    <cfRule type="colorScale" priority="2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79:BM80">
    <cfRule type="colorScale" priority="2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77:BM78">
    <cfRule type="colorScale" priority="2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75:BM76">
    <cfRule type="colorScale" priority="2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73:BM74">
    <cfRule type="colorScale" priority="2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71:BM72">
    <cfRule type="colorScale" priority="2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69:BM70">
    <cfRule type="colorScale" priority="2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67:BM68">
    <cfRule type="colorScale" priority="2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65:BM66">
    <cfRule type="colorScale" priority="2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63:BM64">
    <cfRule type="colorScale" priority="2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61:BM62">
    <cfRule type="colorScale" priority="2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61:BN62">
    <cfRule type="colorScale" priority="2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63:BN64">
    <cfRule type="colorScale" priority="2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65:BN66">
    <cfRule type="colorScale" priority="2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67:BN68">
    <cfRule type="colorScale" priority="2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69:BN70">
    <cfRule type="colorScale" priority="2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71:BN72">
    <cfRule type="colorScale" priority="2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73:BN74">
    <cfRule type="colorScale" priority="2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75:BN76">
    <cfRule type="colorScale" priority="2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77:BN78">
    <cfRule type="colorScale" priority="2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79:BN80">
    <cfRule type="colorScale" priority="2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J61:CJ80">
    <cfRule type="colorScale" priority="2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61:CL80">
    <cfRule type="colorScale" priority="2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61:CM80">
    <cfRule type="colorScale" priority="2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61:CP80">
    <cfRule type="colorScale" priority="2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61:CR80">
    <cfRule type="colorScale" priority="2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79:CS80">
    <cfRule type="colorScale" priority="2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77:CS78">
    <cfRule type="colorScale" priority="2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75:CS76">
    <cfRule type="colorScale" priority="2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73:CS74">
    <cfRule type="colorScale" priority="2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71:CS72">
    <cfRule type="colorScale" priority="2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69:CS70">
    <cfRule type="colorScale" priority="2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67:CS68">
    <cfRule type="colorScale" priority="2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65:CS66">
    <cfRule type="colorScale" priority="2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63:CS64">
    <cfRule type="colorScale" priority="2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61:CS62">
    <cfRule type="colorScale" priority="2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61:CT62">
    <cfRule type="colorScale" priority="2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63:CT64">
    <cfRule type="colorScale" priority="2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65:CT66">
    <cfRule type="colorScale" priority="2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67:CT68">
    <cfRule type="colorScale" priority="2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69:CT70">
    <cfRule type="colorScale" priority="2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71:CT72">
    <cfRule type="colorScale" priority="2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73:CT74">
    <cfRule type="colorScale" priority="2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75:CT76">
    <cfRule type="colorScale" priority="2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77:CT78">
    <cfRule type="colorScale" priority="2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79:CT80">
    <cfRule type="colorScale" priority="2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61:CY80">
    <cfRule type="colorScale" priority="2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61:DC80">
    <cfRule type="colorScale" priority="2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61:DE80">
    <cfRule type="colorScale" priority="2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79:DF80">
    <cfRule type="colorScale" priority="2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77:DF78">
    <cfRule type="colorScale" priority="2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75:DF76">
    <cfRule type="colorScale" priority="2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73:DF74">
    <cfRule type="colorScale" priority="2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71:DF72">
    <cfRule type="colorScale" priority="2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69:DF70">
    <cfRule type="colorScale" priority="2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67:DF68">
    <cfRule type="colorScale" priority="2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65:DF66">
    <cfRule type="colorScale" priority="2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63:DF64">
    <cfRule type="colorScale" priority="2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61:DF62">
    <cfRule type="colorScale" priority="2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61:DG62">
    <cfRule type="colorScale" priority="2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63:DG64">
    <cfRule type="colorScale" priority="2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65:DG66">
    <cfRule type="colorScale" priority="2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67:DG68">
    <cfRule type="colorScale" priority="2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69:DG70">
    <cfRule type="colorScale" priority="2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71:DG72">
    <cfRule type="colorScale" priority="2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73:DG74">
    <cfRule type="colorScale" priority="2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75:DG76">
    <cfRule type="colorScale" priority="2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77:DG78">
    <cfRule type="colorScale" priority="2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79:DG80">
    <cfRule type="colorScale" priority="2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79:CZ80">
    <cfRule type="colorScale" priority="2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77:CZ78">
    <cfRule type="colorScale" priority="2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75:CZ76">
    <cfRule type="colorScale" priority="2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73:CZ74">
    <cfRule type="colorScale" priority="2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71:CZ72">
    <cfRule type="colorScale" priority="2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69:CZ70">
    <cfRule type="colorScale" priority="2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67:CZ68">
    <cfRule type="colorScale" priority="2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65:CZ66">
    <cfRule type="colorScale" priority="2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63:CZ64">
    <cfRule type="colorScale" priority="2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61:CZ62">
    <cfRule type="colorScale" priority="2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61:DA62">
    <cfRule type="colorScale" priority="2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63:DA64">
    <cfRule type="colorScale" priority="2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65:DA66">
    <cfRule type="colorScale" priority="2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67:DA68">
    <cfRule type="colorScale" priority="2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69:DA70">
    <cfRule type="colorScale" priority="2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71:DA72">
    <cfRule type="colorScale" priority="2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73:DA74">
    <cfRule type="colorScale" priority="2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75:DA76">
    <cfRule type="colorScale" priority="2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77:DA78">
    <cfRule type="colorScale" priority="2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79:DA80">
    <cfRule type="colorScale" priority="2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79:CW80">
    <cfRule type="colorScale" priority="2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77:CW78">
    <cfRule type="colorScale" priority="2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75:CW76">
    <cfRule type="colorScale" priority="2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73:CW74">
    <cfRule type="colorScale" priority="2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71:CW72">
    <cfRule type="colorScale" priority="2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69:CW70">
    <cfRule type="colorScale" priority="2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67:CW68">
    <cfRule type="colorScale" priority="2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65:CW66">
    <cfRule type="colorScale" priority="2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63:CW64">
    <cfRule type="colorScale" priority="2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61:CW62">
    <cfRule type="colorScale" priority="2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0">
    <cfRule type="colorScale" priority="1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8">
    <cfRule type="colorScale" priority="1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6">
    <cfRule type="colorScale" priority="1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4">
    <cfRule type="colorScale" priority="1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2">
    <cfRule type="colorScale" priority="1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0">
    <cfRule type="colorScale" priority="1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8">
    <cfRule type="colorScale" priority="1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6">
    <cfRule type="colorScale" priority="1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4">
    <cfRule type="colorScale" priority="1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:CW2">
    <cfRule type="colorScale" priority="1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1:DC20">
    <cfRule type="colorScale" priority="1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1:DE20">
    <cfRule type="colorScale" priority="1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1:DA20">
    <cfRule type="colorScale" priority="1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:DF20">
    <cfRule type="colorScale" priority="1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:DG20">
    <cfRule type="colorScale" priority="1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5:BH44">
    <cfRule type="colorScale" priority="1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25:CN44">
    <cfRule type="colorScale" priority="1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61:AB80">
    <cfRule type="colorScale" priority="1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61:BH80">
    <cfRule type="colorScale" priority="1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61:CN80">
    <cfRule type="colorScale" priority="1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97:X116">
    <cfRule type="colorScale" priority="1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97:Z116">
    <cfRule type="colorScale" priority="1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97:AA116">
    <cfRule type="colorScale" priority="1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97:AD116">
    <cfRule type="colorScale" priority="1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97:AF116">
    <cfRule type="colorScale" priority="1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5:AG116">
    <cfRule type="colorScale" priority="1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3:AG114">
    <cfRule type="colorScale" priority="1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1:AG112">
    <cfRule type="colorScale" priority="1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09:AG110">
    <cfRule type="colorScale" priority="1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07:AG108">
    <cfRule type="colorScale" priority="1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05:AG106">
    <cfRule type="colorScale" priority="1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03:AG104">
    <cfRule type="colorScale" priority="1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01:AG102">
    <cfRule type="colorScale" priority="1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99:AG100">
    <cfRule type="colorScale" priority="1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97:AG98">
    <cfRule type="colorScale" priority="1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97:AH98">
    <cfRule type="colorScale" priority="1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99:AH100">
    <cfRule type="colorScale" priority="1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01:AH102">
    <cfRule type="colorScale" priority="1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03:AH104">
    <cfRule type="colorScale" priority="1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05:AH106">
    <cfRule type="colorScale" priority="1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07:AH108">
    <cfRule type="colorScale" priority="1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09:AH110">
    <cfRule type="colorScale" priority="1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1:AH112">
    <cfRule type="colorScale" priority="1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3:AH114">
    <cfRule type="colorScale" priority="1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5:AH116">
    <cfRule type="colorScale" priority="1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97:BD116">
    <cfRule type="colorScale" priority="1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97:BF116">
    <cfRule type="colorScale" priority="1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97:BG116">
    <cfRule type="colorScale" priority="1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97:BJ116">
    <cfRule type="colorScale" priority="1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97:BL116">
    <cfRule type="colorScale" priority="1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15:BM116">
    <cfRule type="colorScale" priority="1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13:BM114">
    <cfRule type="colorScale" priority="1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11:BM112">
    <cfRule type="colorScale" priority="1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09:BM110">
    <cfRule type="colorScale" priority="1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07:BM108">
    <cfRule type="colorScale" priority="1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05:BM106">
    <cfRule type="colorScale" priority="1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03:BM104">
    <cfRule type="colorScale" priority="1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01:BM102">
    <cfRule type="colorScale" priority="1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99:BM100">
    <cfRule type="colorScale" priority="1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97:BM98">
    <cfRule type="colorScale" priority="1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97:BN98">
    <cfRule type="colorScale" priority="1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99:BN100">
    <cfRule type="colorScale" priority="1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01:BN102">
    <cfRule type="colorScale" priority="1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03:BN104">
    <cfRule type="colorScale" priority="1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05:BN106">
    <cfRule type="colorScale" priority="1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07:BN108">
    <cfRule type="colorScale" priority="1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09:BN110">
    <cfRule type="colorScale" priority="1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11:BN112">
    <cfRule type="colorScale" priority="1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13:BN114">
    <cfRule type="colorScale" priority="1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15:BN116">
    <cfRule type="colorScale" priority="1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J97:CJ116">
    <cfRule type="colorScale" priority="1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97:CL116">
    <cfRule type="colorScale" priority="1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97:CM116">
    <cfRule type="colorScale" priority="1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97:CP116">
    <cfRule type="colorScale" priority="1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97:CR116">
    <cfRule type="colorScale" priority="1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15:CS116">
    <cfRule type="colorScale" priority="1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13:CS114">
    <cfRule type="colorScale" priority="1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11:CS112">
    <cfRule type="colorScale" priority="1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09:CS110">
    <cfRule type="colorScale" priority="1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07:CS108">
    <cfRule type="colorScale" priority="1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05:CS106">
    <cfRule type="colorScale" priority="1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03:CS104">
    <cfRule type="colorScale" priority="1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01:CS102">
    <cfRule type="colorScale" priority="1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99:CS100">
    <cfRule type="colorScale" priority="1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97:CS98">
    <cfRule type="colorScale" priority="1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97:CT98">
    <cfRule type="colorScale" priority="1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99:CT100">
    <cfRule type="colorScale" priority="1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01:CT102">
    <cfRule type="colorScale" priority="1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03:CT104">
    <cfRule type="colorScale" priority="1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05:CT106">
    <cfRule type="colorScale" priority="1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07:CT108">
    <cfRule type="colorScale" priority="1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09:CT110">
    <cfRule type="colorScale" priority="1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11:CT112">
    <cfRule type="colorScale" priority="1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13:CT114">
    <cfRule type="colorScale" priority="1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15:CT116">
    <cfRule type="colorScale" priority="1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97:CY116">
    <cfRule type="colorScale" priority="1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97:DC116">
    <cfRule type="colorScale" priority="1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97:DE116">
    <cfRule type="colorScale" priority="1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15:DF116">
    <cfRule type="colorScale" priority="1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13:DF114">
    <cfRule type="colorScale" priority="1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11:DF112">
    <cfRule type="colorScale" priority="1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09:DF110">
    <cfRule type="colorScale" priority="1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07:DF108">
    <cfRule type="colorScale" priority="1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05:DF106">
    <cfRule type="colorScale" priority="1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03:DF104">
    <cfRule type="colorScale" priority="1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01:DF102">
    <cfRule type="colorScale" priority="1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99:DF100">
    <cfRule type="colorScale" priority="1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97:DF98">
    <cfRule type="colorScale" priority="1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97:DG98">
    <cfRule type="colorScale" priority="1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99:DG100">
    <cfRule type="colorScale" priority="1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01:DG102">
    <cfRule type="colorScale" priority="1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03:DG104">
    <cfRule type="colorScale" priority="1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05:DG106">
    <cfRule type="colorScale" priority="1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07:DG108">
    <cfRule type="colorScale" priority="1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09:DG110">
    <cfRule type="colorScale" priority="1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11:DG112">
    <cfRule type="colorScale" priority="1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13:DG114">
    <cfRule type="colorScale" priority="1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15:DG116">
    <cfRule type="colorScale" priority="1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15:CZ116">
    <cfRule type="colorScale" priority="1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13:CZ114">
    <cfRule type="colorScale" priority="1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11:CZ112">
    <cfRule type="colorScale" priority="1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09:CZ110">
    <cfRule type="colorScale" priority="1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07:CZ108">
    <cfRule type="colorScale" priority="1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05:CZ106">
    <cfRule type="colorScale" priority="1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03:CZ104">
    <cfRule type="colorScale" priority="1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01:CZ102">
    <cfRule type="colorScale" priority="1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99:CZ100">
    <cfRule type="colorScale" priority="1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97:CZ98">
    <cfRule type="colorScale" priority="1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97:DA98">
    <cfRule type="colorScale" priority="1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99:DA100">
    <cfRule type="colorScale" priority="1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01:DA102">
    <cfRule type="colorScale" priority="1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03:DA104">
    <cfRule type="colorScale" priority="1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05:DA106">
    <cfRule type="colorScale" priority="1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07:DA108">
    <cfRule type="colorScale" priority="1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09:DA110">
    <cfRule type="colorScale" priority="1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11:DA112">
    <cfRule type="colorScale" priority="1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13:DA114">
    <cfRule type="colorScale" priority="1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15:DA116">
    <cfRule type="colorScale" priority="1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15:CW116">
    <cfRule type="colorScale" priority="1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13:CW114">
    <cfRule type="colorScale" priority="1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11:CW112">
    <cfRule type="colorScale" priority="1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09:CW110">
    <cfRule type="colorScale" priority="1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07:CW108">
    <cfRule type="colorScale" priority="1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05:CW106">
    <cfRule type="colorScale" priority="1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03:CW104">
    <cfRule type="colorScale" priority="1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01:CW102">
    <cfRule type="colorScale" priority="1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99:CW100">
    <cfRule type="colorScale" priority="1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97:CW98">
    <cfRule type="colorScale" priority="1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7:AB116">
    <cfRule type="colorScale" priority="1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97:BH116">
    <cfRule type="colorScale" priority="1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97:CN116">
    <cfRule type="colorScale" priority="1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33:X152">
    <cfRule type="colorScale" priority="1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33:Z152">
    <cfRule type="colorScale" priority="1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33:AA152">
    <cfRule type="colorScale" priority="1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33:AD152">
    <cfRule type="colorScale" priority="1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3:AF152">
    <cfRule type="colorScale" priority="1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51:AG152">
    <cfRule type="colorScale" priority="1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9:AG150">
    <cfRule type="colorScale" priority="1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7:AG148">
    <cfRule type="colorScale" priority="1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5:AG146">
    <cfRule type="colorScale" priority="1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3:AG144"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1:AG142">
    <cfRule type="colorScale" priority="1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39:AG140">
    <cfRule type="colorScale" priority="1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37:AG138">
    <cfRule type="colorScale" priority="1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35:AG136">
    <cfRule type="colorScale" priority="1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33:AG134">
    <cfRule type="colorScale" priority="1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3:AH134">
    <cfRule type="colorScale" priority="1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5:AH136">
    <cfRule type="colorScale" priority="1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7:AH138">
    <cfRule type="colorScale" priority="1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9:AH140">
    <cfRule type="colorScale" priority="1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1:AH142">
    <cfRule type="colorScale" priority="1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3:AH144">
    <cfRule type="colorScale" priority="1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5:AH146">
    <cfRule type="colorScale" priority="1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7:AH148">
    <cfRule type="colorScale" priority="1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9:AH150">
    <cfRule type="colorScale" priority="1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51:AH152">
    <cfRule type="colorScale" priority="1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133:BD152">
    <cfRule type="colorScale" priority="1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133:BF152">
    <cfRule type="colorScale" priority="1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133:BG152">
    <cfRule type="colorScale" priority="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133:BJ152">
    <cfRule type="colorScale" priority="1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133:BL152">
    <cfRule type="colorScale" priority="1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51:BM152">
    <cfRule type="colorScale" priority="1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49:BM150">
    <cfRule type="colorScale" priority="1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47:BM148">
    <cfRule type="colorScale" priority="1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45:BM146">
    <cfRule type="colorScale" priority="1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43:BM144">
    <cfRule type="colorScale" priority="1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41:BM142">
    <cfRule type="colorScale" priority="1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39:BM140">
    <cfRule type="colorScale" priority="1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37:BM138">
    <cfRule type="colorScale" priority="1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35:BM136">
    <cfRule type="colorScale" priority="1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33:BM134">
    <cfRule type="colorScale" priority="1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33:BN134">
    <cfRule type="colorScale" priority="1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35:BN136">
    <cfRule type="colorScale" priority="1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37:BN138">
    <cfRule type="colorScale" priority="1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39:BN140">
    <cfRule type="colorScale" priority="1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41:BN142">
    <cfRule type="colorScale" priority="1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43:BN144">
    <cfRule type="colorScale" priority="1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45:BN146">
    <cfRule type="colorScale" priority="1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47:BN148">
    <cfRule type="colorScale" priority="1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49:BN150">
    <cfRule type="colorScale" priority="1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51:BN152">
    <cfRule type="colorScale" priority="1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J133:CJ152">
    <cfRule type="colorScale" priority="1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133:CL152">
    <cfRule type="colorScale" priority="1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133:CM152">
    <cfRule type="colorScale" priority="1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133:CP152">
    <cfRule type="colorScale" priority="1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133:CR152">
    <cfRule type="colorScale" priority="1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51:CS152">
    <cfRule type="colorScale" priority="1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49:CS150">
    <cfRule type="colorScale" priority="1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47:CS148">
    <cfRule type="colorScale" priority="1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45:CS146">
    <cfRule type="colorScale" priority="1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43:CS144">
    <cfRule type="colorScale" priority="1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41:CS142">
    <cfRule type="colorScale" priority="1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39:CS140">
    <cfRule type="colorScale" priority="1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37:CS138">
    <cfRule type="colorScale" priority="1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35:CS136">
    <cfRule type="colorScale" priority="1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33:CS134">
    <cfRule type="colorScale" priority="1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33:CT134">
    <cfRule type="colorScale" priority="1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35:CT136">
    <cfRule type="colorScale" priority="1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37:CT138">
    <cfRule type="colorScale" priority="1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39:CT140">
    <cfRule type="colorScale" priority="1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41:CT142">
    <cfRule type="colorScale" priority="1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43:CT144">
    <cfRule type="colorScale" priority="1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45:CT146">
    <cfRule type="colorScale" priority="1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47:CT148">
    <cfRule type="colorScale" priority="1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49:CT150">
    <cfRule type="colorScale" priority="1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51:CT152">
    <cfRule type="colorScale" priority="1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133:CY152">
    <cfRule type="colorScale" priority="1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133:DC152">
    <cfRule type="colorScale" priority="1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133:DE152">
    <cfRule type="colorScale" priority="1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51:DF152">
    <cfRule type="colorScale" priority="1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49:DF150">
    <cfRule type="colorScale" priority="1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47:DF148">
    <cfRule type="colorScale" priority="1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45:DF146">
    <cfRule type="colorScale" priority="1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43:DF144">
    <cfRule type="colorScale" priority="1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41:DF142">
    <cfRule type="colorScale" priority="1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39:DF140">
    <cfRule type="colorScale" priority="1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37:DF138">
    <cfRule type="colorScale" priority="1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35:DF136">
    <cfRule type="colorScale" priority="1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33:DF134">
    <cfRule type="colorScale" priority="1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33:DG134">
    <cfRule type="colorScale" priority="1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35:DG136">
    <cfRule type="colorScale" priority="10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37:DG138">
    <cfRule type="colorScale" priority="1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39:DG140">
    <cfRule type="colorScale" priority="10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41:DG142">
    <cfRule type="colorScale" priority="10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43:DG144">
    <cfRule type="colorScale" priority="10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45:DG146">
    <cfRule type="colorScale" priority="10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47:DG148">
    <cfRule type="colorScale" priority="1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49:DG150">
    <cfRule type="colorScale" priority="10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51:DG152">
    <cfRule type="colorScale" priority="10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51:CZ152">
    <cfRule type="colorScale" priority="10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49:CZ150">
    <cfRule type="colorScale" priority="10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47:CZ148">
    <cfRule type="colorScale" priority="1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45:CZ146">
    <cfRule type="colorScale" priority="10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43:CZ144">
    <cfRule type="colorScale" priority="10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41:CZ142">
    <cfRule type="colorScale" priority="10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39:CZ140">
    <cfRule type="colorScale" priority="10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37:CZ138">
    <cfRule type="colorScale" priority="1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35:CZ136">
    <cfRule type="colorScale" priority="10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33:CZ134">
    <cfRule type="colorScale" priority="10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33:DA134">
    <cfRule type="colorScale" priority="10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35:DA136">
    <cfRule type="colorScale" priority="10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37:DA138">
    <cfRule type="colorScale" priority="10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39:DA140">
    <cfRule type="colorScale" priority="10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41:DA142">
    <cfRule type="colorScale" priority="1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43:DA144">
    <cfRule type="colorScale" priority="10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45:DA146">
    <cfRule type="colorScale" priority="10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47:DA148">
    <cfRule type="colorScale" priority="1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49:DA150">
    <cfRule type="colorScale" priority="10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51:DA152">
    <cfRule type="colorScale" priority="10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51:CW152">
    <cfRule type="colorScale" priority="10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49:CW150">
    <cfRule type="colorScale" priority="10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47:CW148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45:CW146">
    <cfRule type="colorScale" priority="10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43:CW144">
    <cfRule type="colorScale" priority="10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41:CW142">
    <cfRule type="colorScale" priority="10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39:CW140">
    <cfRule type="colorScale" priority="10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37:CW138">
    <cfRule type="colorScale" priority="1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35:CW136">
    <cfRule type="colorScale" priority="10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33:CW134">
    <cfRule type="colorScale" priority="10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3:AB152">
    <cfRule type="colorScale" priority="10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33:BH152">
    <cfRule type="colorScale" priority="10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133:CN152">
    <cfRule type="colorScale" priority="1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69:X188">
    <cfRule type="colorScale" priority="10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69:Z188">
    <cfRule type="colorScale" priority="10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69:AA188">
    <cfRule type="colorScale" priority="10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69:AD188">
    <cfRule type="colorScale" priority="10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69:AF188">
    <cfRule type="colorScale" priority="1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87:AG188">
    <cfRule type="colorScale" priority="10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85:AG186">
    <cfRule type="colorScale" priority="10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83:AG184">
    <cfRule type="colorScale" priority="10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81:AG182">
    <cfRule type="colorScale" priority="10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9:AG180">
    <cfRule type="colorScale" priority="1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7:AG178">
    <cfRule type="colorScale" priority="10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5:AG176">
    <cfRule type="colorScale" priority="10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3:AG174">
    <cfRule type="colorScale" priority="10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1:AG172">
    <cfRule type="colorScale" priority="10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69:AG170">
    <cfRule type="colorScale" priority="1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69:AH170">
    <cfRule type="colorScale" priority="10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1:AH172">
    <cfRule type="colorScale" priority="10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3:AH174">
    <cfRule type="colorScale" priority="10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5:AH176">
    <cfRule type="colorScale" priority="10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7:AH178">
    <cfRule type="colorScale" priority="1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9:AH180">
    <cfRule type="colorScale" priority="10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81:AH182">
    <cfRule type="colorScale" priority="10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83:AH184">
    <cfRule type="colorScale" priority="10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85:AH186">
    <cfRule type="colorScale" priority="10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87:AH188">
    <cfRule type="colorScale" priority="1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169:BD188">
    <cfRule type="colorScale" priority="10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169:BF188">
    <cfRule type="colorScale" priority="10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169:BG188">
    <cfRule type="colorScale" priority="10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169:BJ188">
    <cfRule type="colorScale" priority="10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169:BL188">
    <cfRule type="colorScale" priority="1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87:BM188">
    <cfRule type="colorScale" priority="10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85:BM186">
    <cfRule type="colorScale" priority="10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83:BM184">
    <cfRule type="colorScale" priority="10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81:BM182">
    <cfRule type="colorScale" priority="10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79:BM180">
    <cfRule type="colorScale" priority="1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77:BM178">
    <cfRule type="colorScale" priority="10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75:BM176">
    <cfRule type="colorScale" priority="10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73:BM174">
    <cfRule type="colorScale" priority="1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71:BM172">
    <cfRule type="colorScale" priority="10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69:BM170">
    <cfRule type="colorScale" priority="1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69:BN170">
    <cfRule type="colorScale" priority="1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71:BN172">
    <cfRule type="colorScale" priority="10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73:BN174">
    <cfRule type="colorScale" priority="10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75:BN176">
    <cfRule type="colorScale" priority="10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77:BN178">
    <cfRule type="colorScale" priority="1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79:BN180">
    <cfRule type="colorScale" priority="10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81:BN182">
    <cfRule type="colorScale" priority="10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83:BN184">
    <cfRule type="colorScale" priority="10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85:BN186">
    <cfRule type="colorScale" priority="10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87:BN188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J169:CJ188">
    <cfRule type="colorScale" priority="10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169:CL188">
    <cfRule type="colorScale" priority="10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169:CM188">
    <cfRule type="colorScale" priority="10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169:CP188">
    <cfRule type="colorScale" priority="10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169:CR188">
    <cfRule type="colorScale" priority="1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87:CS188">
    <cfRule type="colorScale" priority="10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85:CS186">
    <cfRule type="colorScale" priority="10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83:CS184">
    <cfRule type="colorScale" priority="10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81:CS182">
    <cfRule type="colorScale" priority="9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79:CS180">
    <cfRule type="colorScale" priority="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77:CS178">
    <cfRule type="colorScale" priority="9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75:CS176">
    <cfRule type="colorScale" priority="9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73:CS174">
    <cfRule type="colorScale" priority="9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71:CS172">
    <cfRule type="colorScale" priority="9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169:CS170">
    <cfRule type="colorScale" priority="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69:CT170">
    <cfRule type="colorScale" priority="9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71:CT172">
    <cfRule type="colorScale" priority="9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73:CT174">
    <cfRule type="colorScale" priority="9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75:CT176">
    <cfRule type="colorScale" priority="9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77:CT178">
    <cfRule type="colorScale" priority="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79:CT180">
    <cfRule type="colorScale" priority="9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81:CT182">
    <cfRule type="colorScale" priority="9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83:CT184">
    <cfRule type="colorScale" priority="9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85:CT186">
    <cfRule type="colorScale" priority="9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187:CT188">
    <cfRule type="colorScale" priority="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169:CY188">
    <cfRule type="colorScale" priority="9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169:DC188">
    <cfRule type="colorScale" priority="9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169:DE188">
    <cfRule type="colorScale" priority="9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87:DF188">
    <cfRule type="colorScale" priority="9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85:DF186">
    <cfRule type="colorScale" priority="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83:DF184">
    <cfRule type="colorScale" priority="9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81:DF182">
    <cfRule type="colorScale" priority="9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79:DF180">
    <cfRule type="colorScale" priority="9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77:DF178">
    <cfRule type="colorScale" priority="9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75:DF176">
    <cfRule type="colorScale" priority="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73:DF174">
    <cfRule type="colorScale" priority="9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71:DF172">
    <cfRule type="colorScale" priority="9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169:DF170">
    <cfRule type="colorScale" priority="9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69:DG170">
    <cfRule type="colorScale" priority="9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71:DG172">
    <cfRule type="colorScale" priority="9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73:DG174">
    <cfRule type="colorScale" priority="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75:DG176">
    <cfRule type="colorScale" priority="9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77:DG178">
    <cfRule type="colorScale" priority="9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79:DG180">
    <cfRule type="colorScale" priority="9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81:DG182">
    <cfRule type="colorScale" priority="9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83:DG184">
    <cfRule type="colorScale" priority="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85:DG186">
    <cfRule type="colorScale" priority="9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187:DG188">
    <cfRule type="colorScale" priority="9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87:CZ188">
    <cfRule type="colorScale" priority="9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85:CZ186">
    <cfRule type="colorScale" priority="9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83:CZ184">
    <cfRule type="colorScale" priority="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81:CZ182">
    <cfRule type="colorScale" priority="9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79:CZ180">
    <cfRule type="colorScale" priority="9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77:CZ178">
    <cfRule type="colorScale" priority="9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75:CZ176">
    <cfRule type="colorScale" priority="9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73:CZ174">
    <cfRule type="colorScale" priority="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71:CZ172">
    <cfRule type="colorScale" priority="9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169:CZ170">
    <cfRule type="colorScale" priority="9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69:DA170">
    <cfRule type="colorScale" priority="9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71:DA172">
    <cfRule type="colorScale" priority="9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73:DA174">
    <cfRule type="colorScale" priority="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75:DA176">
    <cfRule type="colorScale" priority="9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77:DA178">
    <cfRule type="colorScale" priority="9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79:DA180">
    <cfRule type="colorScale" priority="9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81:DA182">
    <cfRule type="colorScale" priority="9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83:DA184">
    <cfRule type="colorScale" priority="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85:DA186">
    <cfRule type="colorScale" priority="9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187:DA188">
    <cfRule type="colorScale" priority="9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87:CW188">
    <cfRule type="colorScale" priority="9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85:CW186">
    <cfRule type="colorScale" priority="9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83:CW184">
    <cfRule type="colorScale" priority="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81:CW182">
    <cfRule type="colorScale" priority="9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79:CW180">
    <cfRule type="colorScale" priority="9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77:CW178">
    <cfRule type="colorScale" priority="9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75:CW176">
    <cfRule type="colorScale" priority="9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73:CW174">
    <cfRule type="colorScale" priority="9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71:CW172">
    <cfRule type="colorScale" priority="9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69:CW170">
    <cfRule type="colorScale" priority="9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69:AB188">
    <cfRule type="colorScale" priority="9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69:BH188">
    <cfRule type="colorScale" priority="9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169:CN188">
    <cfRule type="colorScale" priority="9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05:X224">
    <cfRule type="colorScale" priority="9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05:Z224">
    <cfRule type="colorScale" priority="9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05:AA224">
    <cfRule type="colorScale" priority="9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05:AD224">
    <cfRule type="colorScale" priority="9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05:AF224">
    <cfRule type="colorScale" priority="9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23:AG224">
    <cfRule type="colorScale" priority="9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21:AG222">
    <cfRule type="colorScale" priority="9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19:AG220">
    <cfRule type="colorScale" priority="9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17:AG218">
    <cfRule type="colorScale" priority="9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15:AG216">
    <cfRule type="colorScale" priority="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13:AG214">
    <cfRule type="colorScale" priority="9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11:AG212">
    <cfRule type="colorScale" priority="9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09:AG210">
    <cfRule type="colorScale" priority="9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07:AG208">
    <cfRule type="colorScale" priority="9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05:AG206">
    <cfRule type="colorScale" priority="9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05:AH206">
    <cfRule type="colorScale" priority="9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07:AH208">
    <cfRule type="colorScale" priority="9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09:AH210">
    <cfRule type="colorScale" priority="9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11:AH212">
    <cfRule type="colorScale" priority="9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13:AH214">
    <cfRule type="colorScale" priority="9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15:AH216">
    <cfRule type="colorScale" priority="9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17:AH218">
    <cfRule type="colorScale" priority="9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19:AH220">
    <cfRule type="colorScale" priority="9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21:AH222">
    <cfRule type="colorScale" priority="9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23:AH224">
    <cfRule type="colorScale" priority="9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05:BD224">
    <cfRule type="colorScale" priority="9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205:BF224">
    <cfRule type="colorScale" priority="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05:BG224">
    <cfRule type="colorScale" priority="8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05:BJ224">
    <cfRule type="colorScale" priority="8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205:BL224">
    <cfRule type="colorScale" priority="8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23:BM224">
    <cfRule type="colorScale" priority="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21:BM222">
    <cfRule type="colorScale" priority="8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19:BM220">
    <cfRule type="colorScale" priority="8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17:BM218">
    <cfRule type="colorScale" priority="8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15:BM216">
    <cfRule type="colorScale" priority="8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13:BM214">
    <cfRule type="colorScale" priority="8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11:BM212">
    <cfRule type="colorScale" priority="8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09:BM210">
    <cfRule type="colorScale" priority="8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07:BM208">
    <cfRule type="colorScale" priority="8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05:BM206">
    <cfRule type="colorScale" priority="8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05:BN206">
    <cfRule type="colorScale" priority="8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07:BN208">
    <cfRule type="colorScale" priority="8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09:BN210">
    <cfRule type="colorScale" priority="8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11:BN212">
    <cfRule type="colorScale" priority="8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13:BN214">
    <cfRule type="colorScale" priority="8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15:BN216">
    <cfRule type="colorScale" priority="8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17:BN218">
    <cfRule type="colorScale" priority="8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19:BN220">
    <cfRule type="colorScale" priority="8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21:BN222">
    <cfRule type="colorScale" priority="8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23:BN224">
    <cfRule type="colorScale" priority="8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J205:CJ224">
    <cfRule type="colorScale" priority="8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205:CL224">
    <cfRule type="colorScale" priority="8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205:CM224">
    <cfRule type="colorScale" priority="8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205:CP224">
    <cfRule type="colorScale" priority="8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205:CR224">
    <cfRule type="colorScale" priority="8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23:CS224">
    <cfRule type="colorScale" priority="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21:CS222">
    <cfRule type="colorScale" priority="8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19:CS220">
    <cfRule type="colorScale" priority="8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17:CS218">
    <cfRule type="colorScale" priority="8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15:CS216">
    <cfRule type="colorScale" priority="8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13:CS214">
    <cfRule type="colorScale" priority="8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11:CS212">
    <cfRule type="colorScale" priority="8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09:CS210">
    <cfRule type="colorScale" priority="8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07:CS208">
    <cfRule type="colorScale" priority="8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05:CS206">
    <cfRule type="colorScale" priority="8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05:CT206">
    <cfRule type="colorScale" priority="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07:CT208">
    <cfRule type="colorScale" priority="8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09:CT210">
    <cfRule type="colorScale" priority="8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11:CT212">
    <cfRule type="colorScale" priority="8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13:CT214">
    <cfRule type="colorScale" priority="8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15:CT216">
    <cfRule type="colorScale" priority="8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17:CT218">
    <cfRule type="colorScale" priority="8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19:CT220">
    <cfRule type="colorScale" priority="8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21:CT222">
    <cfRule type="colorScale" priority="8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23:CT224">
    <cfRule type="colorScale" priority="8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205:CY224">
    <cfRule type="colorScale" priority="8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205:DC224">
    <cfRule type="colorScale" priority="8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205:DE224">
    <cfRule type="colorScale" priority="8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23:DF224">
    <cfRule type="colorScale" priority="8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21:DF222">
    <cfRule type="colorScale" priority="8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19:DF220">
    <cfRule type="colorScale" priority="8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17:DF218">
    <cfRule type="colorScale" priority="8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15:DF216">
    <cfRule type="colorScale" priority="8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13:DF214">
    <cfRule type="colorScale" priority="8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11:DF212">
    <cfRule type="colorScale" priority="8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09:DF210">
    <cfRule type="colorScale" priority="8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07:DF208">
    <cfRule type="colorScale" priority="8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05:DF206">
    <cfRule type="colorScale" priority="8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05:DG206">
    <cfRule type="colorScale" priority="8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07:DG208">
    <cfRule type="colorScale" priority="8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09:DG210">
    <cfRule type="colorScale" priority="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11:DG212">
    <cfRule type="colorScale" priority="8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13:DG214">
    <cfRule type="colorScale" priority="8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15:DG216">
    <cfRule type="colorScale" priority="8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17:DG218">
    <cfRule type="colorScale" priority="8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19:DG220">
    <cfRule type="colorScale" priority="8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21:DG222">
    <cfRule type="colorScale" priority="8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23:DG224">
    <cfRule type="colorScale" priority="8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23:CZ224">
    <cfRule type="colorScale" priority="8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21:CZ222">
    <cfRule type="colorScale" priority="8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19:CZ220">
    <cfRule type="colorScale" priority="8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17:CZ218">
    <cfRule type="colorScale" priority="8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15:CZ216">
    <cfRule type="colorScale" priority="8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13:CZ214">
    <cfRule type="colorScale" priority="8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11:CZ212">
    <cfRule type="colorScale" priority="8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09:CZ210">
    <cfRule type="colorScale" priority="8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07:CZ208">
    <cfRule type="colorScale" priority="8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05:CZ206">
    <cfRule type="colorScale" priority="8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05:DA206">
    <cfRule type="colorScale" priority="8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07:DA208">
    <cfRule type="colorScale" priority="8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09:DA210">
    <cfRule type="colorScale" priority="8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11:DA212">
    <cfRule type="colorScale" priority="8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13:DA214">
    <cfRule type="colorScale" priority="8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15:DA216">
    <cfRule type="colorScale" priority="8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17:DA218">
    <cfRule type="colorScale" priority="8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19:DA220">
    <cfRule type="colorScale" priority="8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21:DA222">
    <cfRule type="colorScale" priority="8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23:DA224">
    <cfRule type="colorScale" priority="8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23:CW224">
    <cfRule type="colorScale" priority="8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21:CW222">
    <cfRule type="colorScale" priority="8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19:CW220">
    <cfRule type="colorScale" priority="8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17:CW218">
    <cfRule type="colorScale" priority="8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15:CW216">
    <cfRule type="colorScale" priority="8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13:CW214">
    <cfRule type="colorScale" priority="8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11:CW212">
    <cfRule type="colorScale" priority="8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09:CW210">
    <cfRule type="colorScale" priority="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07:CW208">
    <cfRule type="colorScale" priority="8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05:CW206">
    <cfRule type="colorScale" priority="7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05:AB224">
    <cfRule type="colorScale" priority="7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05:BH224">
    <cfRule type="colorScale" priority="7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205:CN224">
    <cfRule type="colorScale" priority="7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41:X260">
    <cfRule type="colorScale" priority="7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41:Z260">
    <cfRule type="colorScale" priority="7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41:AA260">
    <cfRule type="colorScale" priority="7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41:AD260">
    <cfRule type="colorScale" priority="7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41:AF260">
    <cfRule type="colorScale" priority="7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59:AG260">
    <cfRule type="colorScale" priority="7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57:AG258">
    <cfRule type="colorScale" priority="7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55:AG256">
    <cfRule type="colorScale" priority="7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53:AG254">
    <cfRule type="colorScale" priority="7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51:AG252">
    <cfRule type="colorScale" priority="7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9:AG250">
    <cfRule type="colorScale" priority="7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7:AG248">
    <cfRule type="colorScale" priority="7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5:AG246">
    <cfRule type="colorScale" priority="7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3:AG244">
    <cfRule type="colorScale" priority="7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1:AG242">
    <cfRule type="colorScale" priority="7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1:AH242">
    <cfRule type="colorScale" priority="7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3:AH244">
    <cfRule type="colorScale" priority="7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5:AH246">
    <cfRule type="colorScale" priority="7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7:AH248">
    <cfRule type="colorScale" priority="7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49:AH250">
    <cfRule type="colorScale" priority="7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51:AH252">
    <cfRule type="colorScale" priority="7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53:AH254">
    <cfRule type="colorScale" priority="7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55:AH256">
    <cfRule type="colorScale" priority="7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57:AH258">
    <cfRule type="colorScale" priority="7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59:AH260">
    <cfRule type="colorScale" priority="7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41:BD260">
    <cfRule type="colorScale" priority="7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241:BF260">
    <cfRule type="colorScale" priority="7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41:BG260">
    <cfRule type="colorScale" priority="7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41:BJ260">
    <cfRule type="colorScale" priority="7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241:BL260">
    <cfRule type="colorScale" priority="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59:BM260">
    <cfRule type="colorScale" priority="7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57:BM258">
    <cfRule type="colorScale" priority="7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55:BM256">
    <cfRule type="colorScale" priority="7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53:BM254">
    <cfRule type="colorScale" priority="7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51:BM252">
    <cfRule type="colorScale" priority="7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49:BM250">
    <cfRule type="colorScale" priority="7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47:BM248">
    <cfRule type="colorScale" priority="7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45:BM246">
    <cfRule type="colorScale" priority="7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43:BM244">
    <cfRule type="colorScale" priority="7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41:BM242">
    <cfRule type="colorScale" priority="7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41:BN242">
    <cfRule type="colorScale" priority="7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43:BN244">
    <cfRule type="colorScale" priority="7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45:BN246">
    <cfRule type="colorScale" priority="7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47:BN248">
    <cfRule type="colorScale" priority="7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49:BN250">
    <cfRule type="colorScale" priority="7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51:BN252">
    <cfRule type="colorScale" priority="7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53:BN254">
    <cfRule type="colorScale" priority="7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55:BN256">
    <cfRule type="colorScale" priority="7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57:BN258">
    <cfRule type="colorScale" priority="7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59:BN260">
    <cfRule type="colorScale" priority="7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J241:CJ260">
    <cfRule type="colorScale" priority="7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241:CL260">
    <cfRule type="colorScale" priority="7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241:CM260">
    <cfRule type="colorScale" priority="7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241:CP260">
    <cfRule type="colorScale" priority="7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241:CR260">
    <cfRule type="colorScale" priority="7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59:CS260">
    <cfRule type="colorScale" priority="7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57:CS258">
    <cfRule type="colorScale" priority="7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55:CS256">
    <cfRule type="colorScale" priority="7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53:CS254">
    <cfRule type="colorScale" priority="7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51:CS252">
    <cfRule type="colorScale" priority="7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49:CS250">
    <cfRule type="colorScale" priority="7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47:CS248">
    <cfRule type="colorScale" priority="7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45:CS246">
    <cfRule type="colorScale" priority="7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43:CS244">
    <cfRule type="colorScale" priority="7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41:CS242">
    <cfRule type="colorScale" priority="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41:CT242">
    <cfRule type="colorScale" priority="7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43:CT244">
    <cfRule type="colorScale" priority="7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45:CT246">
    <cfRule type="colorScale" priority="7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47:CT248">
    <cfRule type="colorScale" priority="7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49:CT250">
    <cfRule type="colorScale" priority="7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51:CT252">
    <cfRule type="colorScale" priority="7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53:CT254">
    <cfRule type="colorScale" priority="7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55:CT256">
    <cfRule type="colorScale" priority="7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57:CT258">
    <cfRule type="colorScale" priority="7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59:CT260">
    <cfRule type="colorScale" priority="7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241:CY260">
    <cfRule type="colorScale" priority="7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241:DC260">
    <cfRule type="colorScale" priority="7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241:DE260">
    <cfRule type="colorScale" priority="7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59:DF260">
    <cfRule type="colorScale" priority="7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57:DF258">
    <cfRule type="colorScale" priority="7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55:DF256">
    <cfRule type="colorScale" priority="7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53:DF254">
    <cfRule type="colorScale" priority="7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51:DF252">
    <cfRule type="colorScale" priority="7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49:DF250">
    <cfRule type="colorScale" priority="7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47:DF248">
    <cfRule type="colorScale" priority="7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45:DF246">
    <cfRule type="colorScale" priority="7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43:DF244">
    <cfRule type="colorScale" priority="7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41:DF242">
    <cfRule type="colorScale" priority="7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41:DG242">
    <cfRule type="colorScale" priority="7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43:DG244">
    <cfRule type="colorScale" priority="7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45:DG246">
    <cfRule type="colorScale" priority="7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47:DG248">
    <cfRule type="colorScale" priority="7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49:DG250">
    <cfRule type="colorScale" priority="7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51:DG252">
    <cfRule type="colorScale" priority="7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53:DG254">
    <cfRule type="colorScale" priority="7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55:DG256">
    <cfRule type="colorScale" priority="7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57:DG258">
    <cfRule type="colorScale" priority="6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59:DG260">
    <cfRule type="colorScale" priority="6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59:CZ260">
    <cfRule type="colorScale" priority="6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57:CZ258">
    <cfRule type="colorScale" priority="6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55:CZ256">
    <cfRule type="colorScale" priority="6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53:CZ254">
    <cfRule type="colorScale" priority="6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51:CZ252">
    <cfRule type="colorScale" priority="6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49:CZ250">
    <cfRule type="colorScale" priority="6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47:CZ248">
    <cfRule type="colorScale" priority="6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45:CZ246">
    <cfRule type="colorScale" priority="6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43:CZ244">
    <cfRule type="colorScale" priority="6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41:CZ242">
    <cfRule type="colorScale" priority="6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41:DA242">
    <cfRule type="colorScale" priority="6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43:DA244">
    <cfRule type="colorScale" priority="6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45:DA246">
    <cfRule type="colorScale" priority="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47:DA248">
    <cfRule type="colorScale" priority="6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49:DA250">
    <cfRule type="colorScale" priority="6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51:DA252">
    <cfRule type="colorScale" priority="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53:DA254">
    <cfRule type="colorScale" priority="6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55:DA256">
    <cfRule type="colorScale" priority="6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57:DA258">
    <cfRule type="colorScale" priority="6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59:DA260">
    <cfRule type="colorScale" priority="6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59:CW260">
    <cfRule type="colorScale" priority="6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57:CW258">
    <cfRule type="colorScale" priority="6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55:CW256">
    <cfRule type="colorScale" priority="6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53:CW254">
    <cfRule type="colorScale" priority="6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51:CW252">
    <cfRule type="colorScale" priority="6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49:CW250">
    <cfRule type="colorScale" priority="6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47:CW248">
    <cfRule type="colorScale" priority="6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45:CW246">
    <cfRule type="colorScale" priority="6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43:CW244">
    <cfRule type="colorScale" priority="6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41:CW242">
    <cfRule type="colorScale" priority="6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41:AB260">
    <cfRule type="colorScale" priority="6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41:BH260">
    <cfRule type="colorScale" priority="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241:CN260">
    <cfRule type="colorScale" priority="6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77:X296">
    <cfRule type="colorScale" priority="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77:Z296">
    <cfRule type="colorScale" priority="6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77:AA296">
    <cfRule type="colorScale" priority="6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77:AD296">
    <cfRule type="colorScale" priority="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77:AF296">
    <cfRule type="colorScale" priority="6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95:AG296">
    <cfRule type="colorScale" priority="6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93:AG294">
    <cfRule type="colorScale" priority="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91:AG292">
    <cfRule type="colorScale" priority="6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89:AG290">
    <cfRule type="colorScale" priority="6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87:AG288">
    <cfRule type="colorScale" priority="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85:AG286">
    <cfRule type="colorScale" priority="6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83:AG284">
    <cfRule type="colorScale" priority="6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81:AG282">
    <cfRule type="colorScale" priority="6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79:AG280">
    <cfRule type="colorScale" priority="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77:AG278">
    <cfRule type="colorScale" priority="6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77:AH278">
    <cfRule type="colorScale" priority="6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79:AH280">
    <cfRule type="colorScale" priority="6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81:AH282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83:AH284">
    <cfRule type="colorScale" priority="6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85:AH286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87:AH288">
    <cfRule type="colorScale" priority="6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89:AH290">
    <cfRule type="colorScale" priority="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91:AH292">
    <cfRule type="colorScale" priority="6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93:AH294">
    <cfRule type="colorScale" priority="6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95:AH296">
    <cfRule type="colorScale" priority="6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77:BD296">
    <cfRule type="colorScale" priority="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277:BF296">
    <cfRule type="colorScale" priority="6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77:BG296">
    <cfRule type="colorScale" priority="6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77:BJ296">
    <cfRule type="colorScale" priority="6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277:BL296">
    <cfRule type="colorScale" priority="6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95:BM296">
    <cfRule type="colorScale" priority="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93:BM294">
    <cfRule type="colorScale" priority="6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91:BM292">
    <cfRule type="colorScale" priority="6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89:BM290">
    <cfRule type="colorScale" priority="6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87:BM288">
    <cfRule type="colorScale" priority="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85:BM286">
    <cfRule type="colorScale" priority="6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83:BM284">
    <cfRule type="colorScale" priority="6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81:BM282">
    <cfRule type="colorScale" priority="6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79:BM280">
    <cfRule type="colorScale" priority="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77:BM278">
    <cfRule type="colorScale" priority="6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77:BN278">
    <cfRule type="colorScale" priority="6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79:BN280">
    <cfRule type="colorScale" priority="6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81:BN282">
    <cfRule type="colorScale" priority="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83:BN284">
    <cfRule type="colorScale" priority="6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85:BN286">
    <cfRule type="colorScale" priority="6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87:BN288">
    <cfRule type="colorScale" priority="6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89:BN290">
    <cfRule type="colorScale" priority="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91:BN292">
    <cfRule type="colorScale" priority="6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93:BN294">
    <cfRule type="colorScale" priority="6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95:BN296">
    <cfRule type="colorScale" priority="6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J277:CJ296">
    <cfRule type="colorScale" priority="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277:CL296">
    <cfRule type="colorScale" priority="6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277:CM296">
    <cfRule type="colorScale" priority="6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277:CP296">
    <cfRule type="colorScale" priority="6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277:CR296">
    <cfRule type="colorScale" priority="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95:CS296">
    <cfRule type="colorScale" priority="6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93:CS294">
    <cfRule type="colorScale" priority="6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91:CS292">
    <cfRule type="colorScale" priority="6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89:CS290">
    <cfRule type="colorScale" priority="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87:CS288">
    <cfRule type="colorScale" priority="6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85:CS286">
    <cfRule type="colorScale" priority="6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83:CS284">
    <cfRule type="colorScale" priority="6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81:CS282">
    <cfRule type="colorScale" priority="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79:CS280">
    <cfRule type="colorScale" priority="6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277:CS278">
    <cfRule type="colorScale" priority="6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77:CT278">
    <cfRule type="colorScale" priority="5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79:CT280">
    <cfRule type="colorScale" priority="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81:CT282">
    <cfRule type="colorScale" priority="5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83:CT284">
    <cfRule type="colorScale" priority="5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85:CT286">
    <cfRule type="colorScale" priority="5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87:CT288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89:CT290">
    <cfRule type="colorScale" priority="5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91:CT292">
    <cfRule type="colorScale" priority="5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93:CT294">
    <cfRule type="colorScale" priority="5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295:CT296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277:CY296">
    <cfRule type="colorScale" priority="5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277:DC296">
    <cfRule type="colorScale" priority="5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277:DE296">
    <cfRule type="colorScale" priority="5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95:DF296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93:DF294">
    <cfRule type="colorScale" priority="5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91:DF292">
    <cfRule type="colorScale" priority="5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89:DF290">
    <cfRule type="colorScale" priority="5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87:DF288">
    <cfRule type="colorScale" priority="5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85:DF286">
    <cfRule type="colorScale" priority="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83:DF284">
    <cfRule type="colorScale" priority="5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81:DF282">
    <cfRule type="colorScale" priority="5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79:DF280">
    <cfRule type="colorScale" priority="5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277:DF278">
    <cfRule type="colorScale" priority="5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77:DG278">
    <cfRule type="colorScale" priority="5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79:DG280">
    <cfRule type="colorScale" priority="5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81:DG282">
    <cfRule type="colorScale" priority="5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83:DG284">
    <cfRule type="colorScale" priority="5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85:DG286">
    <cfRule type="colorScale" priority="5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87:DG288">
    <cfRule type="colorScale" priority="5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89:DG290">
    <cfRule type="colorScale" priority="5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91:DG292">
    <cfRule type="colorScale" priority="5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93:DG294">
    <cfRule type="colorScale" priority="5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295:DG296">
    <cfRule type="colorScale" priority="5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95:CZ296">
    <cfRule type="colorScale" priority="5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93:CZ294">
    <cfRule type="colorScale" priority="5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91:CZ292">
    <cfRule type="colorScale" priority="5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89:CZ290">
    <cfRule type="colorScale" priority="5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87:CZ288">
    <cfRule type="colorScale" priority="5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85:CZ286">
    <cfRule type="colorScale" priority="5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83:CZ284">
    <cfRule type="colorScale" priority="5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81:CZ282">
    <cfRule type="colorScale" priority="5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79:CZ280">
    <cfRule type="colorScale" priority="5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277:CZ278"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77:DA278">
    <cfRule type="colorScale" priority="5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79:DA280">
    <cfRule type="colorScale" priority="5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81:DA282">
    <cfRule type="colorScale" priority="5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83:DA284">
    <cfRule type="colorScale" priority="5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85:DA286">
    <cfRule type="colorScale" priority="5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87:DA288">
    <cfRule type="colorScale" priority="5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89:DA290">
    <cfRule type="colorScale" priority="5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91:DA292"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93:DA294">
    <cfRule type="colorScale" priority="5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295:DA296">
    <cfRule type="colorScale" priority="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95:CW296">
    <cfRule type="colorScale" priority="5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93:CW294">
    <cfRule type="colorScale" priority="5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91:CW292">
    <cfRule type="colorScale" priority="5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89:CW290">
    <cfRule type="colorScale" priority="5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87:CW288">
    <cfRule type="colorScale" priority="5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85:CW286">
    <cfRule type="colorScale" priority="5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83:CW284">
    <cfRule type="colorScale" priority="5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81:CW282">
    <cfRule type="colorScale" priority="5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79:CW280">
    <cfRule type="colorScale" priority="5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277:CW278"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77:AB296">
    <cfRule type="colorScale" priority="5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77:BH296">
    <cfRule type="colorScale" priority="5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277:CN296">
    <cfRule type="colorScale" priority="5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13:X332">
    <cfRule type="colorScale" priority="5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13:Z332">
    <cfRule type="colorScale" priority="5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13:AA332">
    <cfRule type="colorScale" priority="5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13:AD332">
    <cfRule type="colorScale" priority="5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13:AF332"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31:AG332">
    <cfRule type="colorScale" priority="5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29:AG330"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27:AG328">
    <cfRule type="colorScale" priority="5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25:AG326">
    <cfRule type="colorScale" priority="5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23:AG324">
    <cfRule type="colorScale" priority="5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21:AG322">
    <cfRule type="colorScale" priority="5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19:AG320">
    <cfRule type="colorScale" priority="5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17:AG318">
    <cfRule type="colorScale" priority="5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15:AG316">
    <cfRule type="colorScale" priority="5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13:AG314">
    <cfRule type="colorScale" priority="5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13:AH314">
    <cfRule type="colorScale" priority="5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15:AH316">
    <cfRule type="colorScale" priority="5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17:AH318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19:AH320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21:AH322">
    <cfRule type="colorScale" priority="5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23:AH324">
    <cfRule type="colorScale" priority="5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25:AH326">
    <cfRule type="colorScale" priority="5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27:AH328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29:AH330">
    <cfRule type="colorScale" priority="5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31:AH332"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313:BD332">
    <cfRule type="colorScale" priority="5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13:BF332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313:BG332">
    <cfRule type="colorScale" priority="5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313:BJ332">
    <cfRule type="colorScale" priority="5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313:BL332">
    <cfRule type="colorScale" priority="5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31:BM332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29:BM330">
    <cfRule type="colorScale" priority="5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27:BM328">
    <cfRule type="colorScale" priority="5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25:BM326">
    <cfRule type="colorScale" priority="5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23:BM324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21:BM322">
    <cfRule type="colorScale" priority="4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19:BM320"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17:BM318">
    <cfRule type="colorScale" priority="4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15:BM316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13:BM314">
    <cfRule type="colorScale" priority="4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13:BN314">
    <cfRule type="colorScale" priority="4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15:BN316">
    <cfRule type="colorScale" priority="4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17:BN318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19:BN320">
    <cfRule type="colorScale" priority="4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21:BN322">
    <cfRule type="colorScale" priority="4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23:BN324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25:BN326">
    <cfRule type="colorScale" priority="4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27:BN328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29:BN330">
    <cfRule type="colorScale" priority="4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31:BN332">
    <cfRule type="colorScale" priority="4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J313:CJ332">
    <cfRule type="colorScale" priority="4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313:CL332">
    <cfRule type="colorScale" priority="4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313:CM332">
    <cfRule type="colorScale" priority="4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313:CP332">
    <cfRule type="colorScale" priority="4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313:CR332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31:CS332">
    <cfRule type="colorScale" priority="4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29:CS330">
    <cfRule type="colorScale" priority="4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27:CS328">
    <cfRule type="colorScale" priority="4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25:CS326">
    <cfRule type="colorScale" priority="4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23:CS324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21:CS322">
    <cfRule type="colorScale" priority="4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19:CS320">
    <cfRule type="colorScale" priority="4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17:CS318">
    <cfRule type="colorScale" priority="4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15:CS316">
    <cfRule type="colorScale" priority="4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13:CS314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13:CT314">
    <cfRule type="colorScale" priority="4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15:CT316">
    <cfRule type="colorScale" priority="4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17:CT318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19:CT320">
    <cfRule type="colorScale" priority="4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21:CT322">
    <cfRule type="colorScale" priority="4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23:CT324">
    <cfRule type="colorScale" priority="4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25:CT326">
    <cfRule type="colorScale" priority="4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27:CT328">
    <cfRule type="colorScale" priority="4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29:CT330">
    <cfRule type="colorScale" priority="4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31:CT332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313:CY332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313:DC332">
    <cfRule type="colorScale" priority="4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313:DE332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31:DF332">
    <cfRule type="colorScale" priority="4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29:DF330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27:DF328">
    <cfRule type="colorScale" priority="4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25:DF326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23:DF324">
    <cfRule type="colorScale" priority="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21:DF322">
    <cfRule type="colorScale" priority="4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19:DF320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17:DF318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15:DF316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13:DF314">
    <cfRule type="colorScale" priority="4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13:DG314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15:DG316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17:DG318"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19:DG320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21:DG322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23:DG324">
    <cfRule type="colorScale" priority="4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25:DG326">
    <cfRule type="colorScale" priority="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27:DG328">
    <cfRule type="colorScale" priority="4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29:DG330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31:DG332">
    <cfRule type="colorScale" priority="4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31:CZ332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29:CZ330">
    <cfRule type="colorScale" priority="4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27:CZ328">
    <cfRule type="colorScale" priority="4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25:CZ326">
    <cfRule type="colorScale" priority="4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23:CZ324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21:CZ322"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19:CZ320">
    <cfRule type="colorScale" priority="4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17:CZ318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15:CZ316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13:CZ314">
    <cfRule type="colorScale" priority="4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13:DA314">
    <cfRule type="colorScale" priority="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15:DA316">
    <cfRule type="colorScale" priority="4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17:DA318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19:DA320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21:DA322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23:DA324">
    <cfRule type="colorScale" priority="4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25:DA326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27:DA328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29:DA330">
    <cfRule type="colorScale" priority="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31:DA332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31:CW332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29:CW330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27:CW328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25:CW326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23:CW324">
    <cfRule type="colorScale" priority="4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21:CW322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19:CW320">
    <cfRule type="colorScale" priority="4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17:CW318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15:CW316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13:CW314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13:AB332">
    <cfRule type="colorScale" priority="4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313:BH332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313:CN332">
    <cfRule type="colorScale" priority="4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49:X368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49:Z368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49:AA368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49:AD368">
    <cfRule type="colorScale" priority="3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49:AF368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67:AG368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65:AG366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63:AG364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61:AG362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59:AG360">
    <cfRule type="colorScale" priority="3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57:AG358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55:AG356">
    <cfRule type="colorScale" priority="3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53:AG354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51:AG352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49:AG350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49:AH350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51:AH352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53:AH354">
    <cfRule type="colorScale" priority="3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55:AH356">
    <cfRule type="colorScale" priority="3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57:AH358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59:AH36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61:AH362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63:AH364">
    <cfRule type="colorScale" priority="3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65:AH366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67:AH368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349:BD368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49:BF368"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349:BG368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349:BJ368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349:BL368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67:BM368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65:BM366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63:BM364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61:BM362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59:BM360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57:BM358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55:BM356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53:BM354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51:BM352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49:BM350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49:BN350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51:BN352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53:BN354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55:BN356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57:BN358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59:BN360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61:BN362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63:BN364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65:BN366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67:BN368">
    <cfRule type="colorScale" priority="3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J349:CJ368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349:CL368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349:CM368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349:CP368">
    <cfRule type="colorScale" priority="3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349:CR368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67:CS368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65:CS366">
    <cfRule type="colorScale" priority="3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63:CS364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61:CS362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59:CS360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57:CS358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55:CS356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53:CS354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51:CS352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49:CS350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49:CT350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51:CT352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53:CT354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55:CT356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57:CT358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59:CT360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61:CT362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63:CT364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65:CT366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67:CT368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349:CY368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349:DC368">
    <cfRule type="colorScale" priority="3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349:DE368">
    <cfRule type="colorScale" priority="3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67:DF368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65:DF366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63:DF364"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61:DF362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59:DF360">
    <cfRule type="colorScale" priority="3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57:DF358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55:DF356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53:DF35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51:DF352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49:DF350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49:DG350"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51:DG352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53:DG354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55:DG356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57:DG358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59:DG360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61:DG362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63:DG364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65:DG366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67:DG368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67:CZ368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65:CZ366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63:CZ364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61:CZ362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59:CZ360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57:CZ358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55:CZ356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53:CZ354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51:CZ352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49:CZ350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49:DA350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51:DA352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53:DA354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55:DA356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57:DA358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59:DA360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61:DA362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63:DA364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65:DA366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67:DA368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67:CW368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65:CW366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63:CW364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61:CW362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59:CW36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57:CW358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55:CW356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53:CW354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51:CW352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49:CW350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49:AB368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349:BH368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349:CN368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85:X404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385:Z404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85:AA404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85:AD404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85:AF404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403:AG404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401:AG402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99:AG400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97:AG398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95:AG396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93:AG394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91:AG392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89:AG390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87:AG388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85:AG386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85:AH386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87:AH388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89:AH390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91:AH392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93:AH394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95:AH396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97:AH398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99:AH400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01:AH402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403:AH404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385:BD404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85:BF404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385:BG404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385:BJ404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385:BL404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403:BM404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401:BM402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99:BM400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97:BM398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95:BM396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93:BM394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91:BM392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89:BM390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87:BM388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385:BM386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85:BN386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87:BN388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89:BN390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91:BN392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93:BN394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95:BN396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97:BN398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399:BN40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401:BN402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403:BN404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J385:CJ404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L385:CL404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M385:CM404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P385:CP404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R385:CR404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403:CS404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401:CS402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99:CS400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97:CS398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95:CS396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93:CS394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91:CS392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89:CS39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87:CS388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S385:CS386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85:CT386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87:CT388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89:CT390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91:CT392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93:CT394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95:CT396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97:CT398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399:CT400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401:CT402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T403:CT404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Y385:CY404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C385:DC404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E385:DE404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403:DF404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401:DF402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99:DF400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97:DF398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95:DF39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93:DF394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91:DF392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89:DF39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87:DF388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F385:DF38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85:DG38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87:DG388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89:DG39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91:DG392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93:DG394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95:DG39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97:DG398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399:DG400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401:DG402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G403:DG404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403:CZ404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401:CZ402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99:CZ40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97:CZ398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95:CZ396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93:CZ394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91:CZ392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89:CZ390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87:CZ388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Z385:CZ38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85:DA386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87:DA388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89:DA39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91:DA39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93:DA394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95:DA396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97:DA398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399:DA400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401:DA402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A403:DA404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403:CW404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401:CW402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99:CW400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97:CW398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95:CW396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93:CW394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91:CW39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89:CW390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87:CW388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85:CW386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85:AB40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385:BH40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N385:CN40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W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Male</dc:creator>
  <cp:lastModifiedBy>Josh Male</cp:lastModifiedBy>
  <dcterms:created xsi:type="dcterms:W3CDTF">2020-12-15T20:09:12Z</dcterms:created>
  <dcterms:modified xsi:type="dcterms:W3CDTF">2021-03-30T13:48:48Z</dcterms:modified>
</cp:coreProperties>
</file>