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AD9A22C-A2D0-4949-8E35-32822329FACA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Data" sheetId="1" r:id="rId1"/>
    <sheet name="Pivot Table" sheetId="3" r:id="rId2"/>
    <sheet name="category x state" sheetId="5" r:id="rId3"/>
    <sheet name="YoY vs States" sheetId="6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<sst xmlns="http://schemas.openxmlformats.org/spreadsheetml/2006/main" count="29462" uniqueCount="8356">
  <si>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</si>
  <si>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</si>
  <si>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</si>
  <si>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</si>
  <si>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</si>
  <si>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</si>
  <si>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</si>
  <si>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</si>
  <si>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</si>
  <si>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</si>
  <si>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</si>
  <si>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</si>
  <si>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</si>
  <si>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</si>
  <si>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</si>
  <si>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</si>
  <si>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</si>
  <si>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</si>
  <si>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</si>
  <si>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</si>
  <si>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</si>
  <si>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</si>
  <si>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</si>
  <si>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</si>
  <si>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</si>
  <si>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</si>
  <si>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</si>
  <si>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</si>
  <si>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</si>
  <si>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</si>
  <si>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</si>
  <si>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</si>
  <si>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</si>
  <si>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</si>
  <si>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</si>
  <si>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</si>
  <si>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</si>
  <si>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</si>
  <si>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</si>
  <si>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</si>
  <si>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</si>
  <si>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</si>
  <si>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</si>
  <si>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</si>
  <si>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</si>
  <si>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</si>
  <si>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</si>
  <si>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</si>
  <si>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</si>
  <si>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</si>
  <si>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</si>
  <si>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</si>
  <si>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</si>
  <si>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</si>
  <si>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</si>
  <si>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</si>
  <si>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</si>
  <si>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</si>
  <si>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</si>
  <si>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</si>
  <si>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</si>
  <si>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</si>
  <si>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</si>
  <si>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</si>
  <si>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</si>
  <si>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</si>
  <si>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</si>
  <si>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</si>
  <si>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</si>
  <si>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</si>
  <si>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</si>
  <si>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</si>
  <si>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</si>
  <si>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</si>
  <si>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</si>
  <si>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</si>
  <si>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</si>
  <si>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</si>
  <si>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</si>
  <si>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</si>
  <si>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</si>
  <si>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</si>
  <si>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</si>
  <si>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</si>
  <si>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</si>
  <si>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</si>
  <si>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</si>
  <si>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</si>
  <si>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</si>
  <si>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</si>
  <si>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</si>
  <si>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</si>
  <si>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</si>
  <si>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</si>
  <si>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</si>
  <si>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</si>
  <si>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</si>
  <si>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</si>
  <si>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</si>
  <si>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</si>
  <si>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</si>
  <si>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</si>
  <si>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</si>
  <si>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</si>
  <si>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</si>
  <si>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</si>
  <si>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</si>
  <si>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</si>
  <si>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</si>
  <si>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</si>
  <si>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</si>
  <si>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</si>
  <si>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</si>
  <si>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</si>
  <si>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</si>
  <si>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</si>
  <si>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</si>
  <si>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</si>
  <si>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</si>
  <si>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</si>
  <si>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</si>
  <si>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</si>
  <si>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</si>
  <si>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</si>
  <si>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</si>
  <si>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</si>
  <si>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</si>
  <si>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</si>
  <si>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</si>
  <si>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</si>
  <si>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</si>
  <si>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</si>
  <si>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</si>
  <si>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</si>
  <si>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</si>
  <si>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</si>
  <si>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</si>
  <si>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</si>
  <si>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</si>
  <si>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</si>
  <si>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</si>
  <si>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</si>
  <si>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</si>
  <si>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</si>
  <si>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</si>
  <si>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</si>
  <si>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</si>
  <si>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</si>
  <si>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</si>
  <si>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</si>
  <si>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</si>
  <si>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</si>
  <si>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</si>
  <si>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</si>
  <si>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</si>
  <si>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</si>
  <si>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</si>
  <si>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</si>
  <si>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</si>
  <si>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</si>
  <si>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</si>
  <si>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</si>
  <si>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</si>
  <si>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</si>
  <si>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</si>
  <si>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</si>
  <si>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</si>
  <si>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</si>
  <si>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</si>
  <si>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</si>
  <si>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</si>
  <si>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</si>
  <si>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</si>
  <si>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</si>
  <si>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</si>
  <si>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</si>
  <si>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</si>
  <si>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</si>
  <si>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</si>
  <si>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</si>
  <si>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</si>
  <si>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</si>
  <si>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</si>
  <si>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</si>
  <si>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</si>
  <si>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</si>
  <si>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</si>
  <si>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</si>
  <si>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</si>
  <si>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</si>
  <si>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</si>
  <si>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</si>
  <si>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</si>
  <si>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</si>
  <si>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</si>
  <si>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</si>
  <si>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</si>
  <si>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</si>
  <si>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</si>
  <si>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</si>
  <si>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</si>
  <si>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</si>
  <si>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</si>
  <si>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</si>
  <si>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</si>
  <si>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</si>
  <si>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</si>
  <si>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</si>
  <si>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</si>
  <si>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</si>
  <si>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</si>
  <si>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</si>
  <si>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</si>
  <si>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</si>
  <si>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</si>
  <si>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</si>
  <si>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</si>
  <si>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</si>
  <si>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</si>
  <si>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</si>
  <si>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</si>
  <si>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</si>
  <si>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</si>
  <si>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</si>
  <si>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</si>
  <si>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</si>
  <si>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</si>
  <si>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</si>
  <si>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</si>
  <si>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</si>
  <si>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</si>
  <si>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</si>
  <si>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</si>
  <si>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</si>
  <si>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</si>
  <si>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</si>
  <si>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</si>
  <si>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</si>
  <si>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</si>
  <si>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</si>
  <si>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</si>
  <si>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</si>
  <si>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</si>
  <si>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</si>
  <si>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</si>
  <si>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</si>
  <si>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</si>
  <si>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</si>
  <si>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</si>
  <si>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</si>
  <si>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</si>
  <si>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</si>
  <si>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</si>
  <si>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</si>
  <si>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</si>
  <si>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</si>
  <si>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</si>
  <si>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</si>
  <si>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</si>
  <si>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</si>
  <si>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</si>
  <si>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</si>
  <si>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</si>
  <si>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</si>
  <si>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</si>
  <si>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</si>
  <si>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</si>
  <si>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</si>
  <si>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</si>
  <si>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</si>
  <si>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</si>
  <si>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</si>
  <si>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</si>
  <si>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</si>
  <si>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</si>
  <si>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</si>
  <si>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</si>
  <si>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</si>
  <si>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</si>
  <si>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</si>
  <si>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</si>
  <si>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</si>
  <si>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</si>
  <si>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</si>
  <si>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</si>
  <si>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</si>
  <si>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</si>
  <si>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</si>
  <si>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</si>
  <si>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</si>
  <si>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</si>
  <si>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</si>
  <si>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</si>
  <si>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</si>
  <si>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</si>
  <si>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</si>
  <si>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</si>
  <si>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</si>
  <si>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</si>
  <si>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</si>
  <si>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</si>
  <si>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</si>
  <si>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</si>
  <si>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</si>
  <si>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</si>
  <si>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</si>
  <si>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</si>
  <si>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</si>
  <si>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</si>
  <si>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</si>
  <si>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</si>
  <si>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</si>
  <si>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</si>
  <si>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</si>
  <si>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</si>
  <si>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</si>
  <si>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</si>
  <si>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</si>
  <si>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</si>
  <si>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</si>
  <si>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</si>
  <si>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</si>
  <si>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</si>
  <si>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</si>
  <si>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</si>
  <si>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</si>
  <si>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</si>
  <si>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</si>
  <si>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</si>
  <si>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</si>
  <si>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</si>
  <si>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</si>
  <si>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</si>
  <si>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</si>
  <si>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</si>
  <si>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</si>
  <si>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</si>
  <si>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</si>
  <si>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</si>
  <si>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</si>
  <si>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</si>
  <si>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</si>
  <si>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</si>
  <si>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</si>
  <si>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</si>
  <si>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</si>
  <si>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</si>
  <si>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</si>
  <si>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</si>
  <si>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</si>
  <si>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</si>
  <si>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</si>
  <si>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</si>
  <si>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</si>
  <si>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</si>
  <si>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</si>
  <si>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</si>
  <si>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</si>
  <si>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</si>
  <si>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</si>
  <si>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</si>
  <si>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</si>
  <si>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</si>
  <si>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</si>
  <si>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</si>
  <si>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</si>
  <si>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</si>
  <si>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</si>
  <si>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</si>
  <si>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</si>
  <si>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</si>
  <si>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</si>
  <si>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</si>
  <si>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</si>
  <si>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</si>
  <si>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</si>
  <si>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</si>
  <si>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</si>
  <si>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</si>
  <si>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</si>
  <si>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</si>
  <si>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</si>
  <si>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</si>
  <si>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</si>
  <si>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</si>
  <si>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</si>
  <si>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</si>
  <si>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</si>
  <si>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</si>
  <si>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</si>
  <si>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</si>
  <si>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</si>
  <si>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</si>
  <si>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</si>
  <si>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</si>
  <si>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</si>
  <si>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</si>
  <si>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</si>
  <si>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</si>
  <si>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</si>
  <si>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</si>
  <si>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</si>
  <si>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</si>
  <si>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</si>
  <si>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</si>
  <si>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</si>
  <si>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</si>
  <si>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</si>
  <si>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</si>
  <si>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</si>
  <si>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</si>
  <si>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</si>
  <si>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</si>
  <si>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</si>
  <si>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</si>
  <si>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</si>
  <si>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</si>
  <si>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</si>
  <si>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</si>
  <si>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</si>
  <si>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</si>
  <si>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</si>
  <si>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</si>
  <si>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</si>
  <si>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</si>
  <si>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</si>
  <si>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</si>
  <si>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</si>
  <si>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</si>
  <si>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</si>
  <si>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</si>
  <si>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</si>
  <si>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</si>
  <si>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</si>
  <si>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</si>
  <si>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</si>
  <si>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</si>
  <si>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</si>
  <si>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</si>
  <si>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</si>
  <si>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</si>
  <si>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</si>
  <si>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</si>
  <si>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</si>
  <si>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</si>
  <si>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</si>
  <si>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</si>
  <si>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</si>
  <si>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</si>
  <si>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</si>
  <si>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</si>
  <si>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</si>
  <si>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</si>
  <si>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</si>
  <si>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</si>
  <si>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</si>
  <si>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</si>
  <si>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</si>
  <si>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</si>
  <si>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</si>
  <si>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</si>
  <si>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</si>
  <si>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</si>
  <si>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</si>
  <si>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</si>
  <si>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</si>
  <si>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</si>
  <si>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</si>
  <si>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</si>
  <si>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</si>
  <si>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</si>
  <si>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</si>
  <si>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</si>
  <si>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</si>
  <si>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</si>
  <si>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</si>
  <si>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</si>
  <si>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</si>
  <si>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</si>
  <si>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</si>
  <si>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</si>
  <si>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</si>
  <si>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</si>
  <si>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</si>
  <si>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</si>
  <si>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</si>
  <si>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</si>
  <si>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</si>
  <si>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</si>
  <si>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</si>
  <si>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</si>
  <si>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</si>
  <si>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</si>
  <si>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</si>
  <si>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</si>
  <si>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</si>
  <si>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</si>
  <si>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</si>
  <si>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</si>
  <si>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</si>
  <si>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</si>
  <si>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</si>
  <si>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</si>
  <si>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</si>
  <si>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</si>
  <si>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</si>
  <si>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</si>
  <si>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</si>
  <si>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</si>
  <si>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</si>
  <si>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</si>
  <si>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</si>
  <si>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</si>
  <si>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</si>
  <si>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</si>
  <si>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</si>
  <si>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</si>
  <si>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</si>
  <si>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</si>
  <si>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</si>
  <si>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</si>
  <si>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</si>
  <si>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</si>
  <si>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</si>
  <si>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</si>
  <si>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</si>
  <si>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</si>
  <si>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</si>
  <si>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</si>
  <si>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</si>
  <si>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</si>
  <si>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</si>
  <si>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</si>
  <si>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</si>
  <si>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</si>
  <si>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</si>
  <si>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</si>
  <si>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</si>
  <si>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</si>
  <si>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</si>
  <si>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</si>
  <si>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</si>
  <si>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</si>
  <si>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</si>
  <si>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</si>
  <si>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</si>
  <si>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</si>
  <si>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</si>
  <si>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</si>
  <si>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</si>
  <si>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</si>
  <si>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</si>
  <si>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</si>
  <si>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</si>
  <si>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</si>
  <si>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</si>
  <si>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</si>
  <si>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</si>
  <si>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</si>
  <si>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</si>
  <si>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</si>
  <si>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</si>
  <si>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</si>
  <si>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</si>
  <si>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</si>
  <si>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</si>
  <si>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</si>
  <si>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</si>
  <si>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</si>
  <si>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</si>
  <si>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</si>
  <si>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</si>
  <si>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</si>
  <si>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</si>
  <si>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</si>
  <si>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</si>
  <si>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</si>
  <si>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</si>
  <si>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</si>
  <si>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</si>
  <si>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</si>
  <si>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</si>
  <si>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</si>
  <si>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</si>
  <si>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</si>
  <si>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</si>
  <si>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</si>
  <si>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</si>
  <si>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</si>
  <si>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</si>
  <si>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</si>
  <si>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</si>
  <si>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</si>
  <si>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</si>
  <si>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</si>
  <si>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</si>
  <si>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</si>
  <si>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</si>
  <si>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</si>
  <si>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</si>
  <si>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</si>
  <si>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</si>
  <si>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</si>
  <si>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</si>
  <si>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</si>
  <si>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</si>
  <si>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</si>
  <si>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</si>
  <si>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</si>
  <si>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</si>
  <si>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</si>
  <si>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</si>
  <si>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</si>
  <si>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</si>
  <si>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</si>
  <si>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</si>
  <si>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</si>
  <si>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</si>
  <si>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</si>
  <si>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</si>
  <si>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</si>
  <si>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</si>
  <si>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</si>
  <si>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</si>
  <si>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</si>
  <si>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</si>
  <si>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</si>
  <si>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</si>
  <si>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</si>
  <si>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</si>
  <si>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</si>
  <si>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</si>
  <si>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</si>
  <si>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</si>
  <si>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</si>
  <si>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</si>
  <si>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</si>
  <si>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</si>
  <si>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</si>
  <si>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</si>
  <si>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</si>
  <si>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</si>
  <si>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</si>
  <si>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</si>
  <si>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</si>
  <si>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</si>
  <si>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</si>
  <si>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</si>
  <si>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</si>
  <si>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</si>
  <si>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</si>
  <si>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</si>
  <si>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</si>
  <si>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</si>
  <si>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</si>
  <si>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</si>
  <si>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</si>
  <si>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</si>
  <si>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</si>
  <si>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</si>
  <si>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</si>
  <si>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</si>
  <si>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</si>
  <si>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</si>
  <si>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</si>
  <si>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</si>
  <si>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</si>
  <si>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</si>
  <si>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</si>
  <si>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</si>
  <si>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</si>
  <si>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</si>
  <si>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</si>
  <si>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</si>
  <si>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</si>
  <si>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</si>
  <si>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</si>
  <si>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</si>
  <si>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</si>
  <si>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</si>
  <si>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</si>
  <si>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</si>
  <si>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</si>
  <si>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</si>
  <si>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</si>
  <si>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</si>
  <si>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</si>
  <si>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</si>
  <si>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</si>
  <si>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</si>
  <si>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</si>
  <si>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</si>
  <si>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</si>
  <si>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</si>
  <si>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</si>
  <si>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</si>
  <si>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</si>
  <si>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</si>
  <si>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</si>
  <si>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</si>
  <si>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</si>
  <si>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</si>
  <si>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</si>
  <si>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</si>
  <si>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</si>
  <si>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</si>
  <si>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</si>
  <si>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</si>
  <si>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</si>
  <si>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</si>
  <si>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</si>
  <si>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</si>
  <si>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</si>
  <si>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</si>
  <si>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</si>
  <si>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</si>
  <si>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</si>
  <si>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</si>
  <si>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</si>
  <si>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</si>
  <si>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</si>
  <si>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</si>
  <si>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</si>
  <si>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</si>
  <si>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</si>
  <si>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</si>
  <si>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</si>
  <si>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</si>
  <si>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</si>
  <si>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</si>
  <si>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</si>
  <si>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</si>
  <si>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</si>
  <si>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</si>
  <si>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</si>
  <si>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</si>
  <si>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</si>
  <si>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</si>
  <si>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</si>
  <si>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</si>
  <si>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</si>
  <si>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</si>
  <si>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</si>
  <si>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</si>
  <si>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</si>
  <si>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</si>
  <si>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</si>
  <si>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</si>
  <si>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</si>
  <si>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</si>
  <si>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</si>
  <si>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</si>
  <si>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</si>
  <si>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</si>
  <si>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</si>
  <si>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</si>
  <si>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</si>
  <si>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</si>
  <si>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</si>
  <si>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</si>
  <si>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</si>
  <si>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</si>
  <si>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</si>
  <si>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</si>
  <si>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</si>
  <si>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</si>
  <si>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</si>
  <si>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</si>
  <si>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</si>
  <si>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</si>
  <si>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</si>
  <si>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</si>
  <si>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</si>
  <si>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</si>
  <si>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</si>
  <si>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</si>
  <si>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</si>
  <si>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</si>
  <si>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</si>
  <si>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</si>
  <si>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</si>
  <si>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</si>
  <si>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</si>
  <si>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</si>
  <si>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</si>
  <si>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</si>
  <si>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</si>
  <si>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</si>
  <si>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</si>
  <si>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</si>
  <si>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</si>
  <si>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</si>
  <si>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</si>
  <si>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</si>
  <si>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</si>
  <si>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</si>
  <si>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</si>
  <si>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</si>
  <si>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</si>
  <si>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</si>
  <si>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</si>
  <si>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</si>
  <si>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</si>
  <si>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</si>
  <si>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</si>
  <si>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</si>
  <si>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</si>
  <si>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</si>
  <si>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</si>
  <si>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</si>
  <si>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</si>
  <si>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</si>
  <si>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</si>
  <si>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</si>
  <si>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</si>
  <si>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</si>
  <si>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</si>
  <si>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</si>
  <si>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</si>
  <si>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</si>
  <si>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</si>
  <si>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</si>
  <si>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</si>
  <si>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</si>
  <si>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</si>
  <si>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</si>
  <si>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</si>
  <si>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</si>
  <si>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</si>
  <si>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</si>
  <si>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</si>
  <si>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</si>
  <si>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</si>
  <si>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</si>
  <si>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</si>
  <si>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</si>
  <si>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</si>
  <si>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</si>
  <si>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</si>
  <si>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</si>
  <si>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</si>
  <si>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</si>
  <si>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</si>
  <si>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</si>
  <si>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</si>
  <si>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</si>
  <si>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</si>
  <si>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</si>
  <si>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</si>
  <si>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</si>
  <si>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</si>
  <si>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</si>
  <si>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</si>
  <si>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</si>
  <si>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</si>
  <si>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</si>
  <si>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</si>
  <si>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</si>
  <si>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</si>
  <si>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</si>
  <si>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</si>
  <si>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</si>
  <si>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</si>
  <si>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</si>
  <si>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</si>
  <si>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</si>
  <si>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</si>
  <si>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</si>
  <si>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</si>
  <si>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</si>
  <si>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</si>
  <si>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</si>
  <si>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</si>
  <si>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</si>
  <si>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</si>
  <si>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</si>
  <si>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</si>
  <si>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</si>
  <si>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</si>
  <si>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</si>
  <si>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</si>
  <si>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</si>
  <si>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</si>
  <si>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</si>
  <si>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</si>
  <si>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</si>
  <si>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</si>
  <si>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</si>
  <si>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</si>
  <si>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</si>
  <si>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</si>
  <si>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</si>
  <si>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</si>
  <si>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</si>
  <si>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</si>
  <si>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</si>
  <si>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</si>
  <si>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</si>
  <si>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</si>
  <si>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</si>
  <si>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</si>
  <si>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</si>
  <si>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</si>
  <si>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</si>
  <si>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</si>
  <si>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</si>
  <si>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</si>
  <si>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</si>
  <si>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</si>
  <si>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</si>
  <si>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</si>
  <si>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</si>
  <si>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</si>
  <si>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</si>
  <si>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</si>
  <si>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</si>
  <si>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</si>
  <si>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</si>
  <si>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</si>
  <si>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</si>
  <si>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</si>
  <si>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</si>
  <si>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</si>
  <si>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</si>
  <si>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</si>
  <si>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</si>
  <si>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</si>
  <si>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</si>
  <si>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</si>
  <si>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</si>
  <si>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</si>
  <si>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</si>
  <si>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</si>
  <si>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</si>
  <si>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</si>
  <si>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</si>
  <si>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</si>
  <si>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</si>
  <si>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</si>
  <si>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</si>
  <si>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</si>
  <si>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</si>
  <si>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</si>
  <si>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</si>
  <si>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</si>
  <si>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</si>
  <si>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</si>
  <si>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</si>
  <si>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</si>
  <si>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</si>
  <si>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</si>
  <si>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</si>
  <si>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</si>
  <si>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</si>
  <si>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</si>
  <si>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</si>
  <si>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</si>
  <si>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</si>
  <si>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</si>
  <si>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</si>
  <si>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</si>
  <si>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</si>
  <si>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</si>
  <si>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</si>
  <si>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</si>
  <si>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</si>
  <si>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</si>
  <si>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</si>
  <si>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</si>
  <si>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</si>
  <si>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</si>
  <si>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</si>
  <si>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</si>
  <si>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</si>
  <si>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</si>
  <si>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</si>
  <si>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</si>
  <si>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</si>
  <si>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</si>
  <si>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</si>
  <si>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</si>
  <si>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</si>
  <si>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</si>
  <si>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</si>
  <si>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</si>
  <si>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</si>
  <si>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</si>
  <si>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</si>
  <si>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</si>
  <si>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</si>
  <si>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</si>
  <si>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</si>
  <si>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</si>
  <si>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</si>
  <si>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</si>
  <si>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</si>
  <si>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</si>
  <si>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</si>
  <si>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</si>
  <si>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</si>
  <si>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</si>
  <si>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</si>
  <si>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</si>
  <si>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</si>
  <si>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</si>
  <si>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</si>
  <si>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</si>
  <si>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</si>
  <si>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</si>
  <si>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</si>
  <si>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</si>
  <si>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</si>
  <si>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</si>
  <si>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</si>
  <si>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</si>
  <si>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</si>
  <si>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</si>
  <si>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</si>
  <si>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</si>
  <si>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</si>
  <si>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</si>
  <si>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</si>
  <si>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</si>
  <si>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</si>
  <si>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</si>
  <si>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</si>
  <si>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</si>
  <si>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</si>
  <si>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</si>
  <si>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</si>
  <si>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</si>
  <si>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</si>
  <si>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</si>
  <si>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</si>
  <si>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</si>
  <si>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</si>
  <si>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</si>
  <si>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</si>
  <si>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</si>
  <si>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</si>
  <si>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</si>
  <si>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</si>
  <si>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</si>
  <si>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</si>
  <si>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</si>
  <si>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</si>
  <si>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</si>
  <si>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</si>
  <si>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</si>
  <si>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</si>
  <si>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</si>
  <si>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</si>
  <si>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</si>
  <si>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</si>
  <si>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</si>
  <si>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</si>
  <si>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</si>
  <si>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</si>
  <si>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</si>
  <si>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</si>
  <si>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</si>
  <si>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</si>
  <si>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</si>
  <si>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</si>
  <si>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</si>
  <si>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</si>
  <si>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</si>
  <si>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</si>
  <si>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</si>
  <si>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</si>
  <si>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</si>
  <si>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</si>
  <si>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</si>
  <si>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</si>
  <si>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</si>
  <si>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</si>
  <si>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</si>
  <si>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</si>
  <si>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</si>
  <si>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</si>
  <si>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</si>
  <si>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</si>
  <si>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</si>
  <si>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</si>
  <si>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</si>
  <si>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</si>
  <si>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</si>
  <si>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</si>
  <si>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</si>
  <si>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</si>
  <si>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</si>
  <si>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</si>
  <si>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</si>
  <si>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</si>
  <si>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</si>
  <si>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</si>
  <si>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</si>
  <si>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</si>
  <si>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</si>
  <si>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</si>
  <si>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</si>
  <si>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</si>
  <si>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</si>
  <si>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</si>
  <si>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</si>
  <si>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</si>
  <si>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</si>
  <si>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</si>
  <si>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</si>
  <si>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</si>
  <si>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</si>
  <si>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</si>
  <si>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</si>
  <si>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</si>
  <si>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</si>
  <si>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</si>
  <si>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</si>
  <si>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</si>
  <si>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</si>
  <si>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</si>
  <si>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</si>
  <si>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</si>
  <si>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</si>
  <si>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</si>
  <si>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</si>
  <si>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</si>
  <si>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</si>
  <si>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</si>
  <si>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</si>
  <si>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</si>
  <si>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</si>
  <si>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</si>
  <si>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</si>
  <si>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</si>
  <si>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</si>
  <si>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</si>
  <si>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</si>
  <si>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</si>
  <si>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</si>
  <si>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</si>
  <si>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</si>
  <si>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</si>
  <si>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</si>
  <si>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</si>
  <si>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</si>
  <si>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</si>
  <si>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</si>
  <si>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</si>
  <si>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</si>
  <si>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</si>
  <si>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</si>
  <si>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</si>
  <si>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</si>
  <si>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</si>
  <si>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</si>
  <si>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</si>
  <si>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</si>
  <si>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</si>
  <si>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</si>
  <si>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</si>
  <si>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</si>
  <si>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</si>
  <si>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</si>
  <si>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</si>
  <si>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</si>
  <si>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</si>
  <si>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</si>
  <si>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</si>
  <si>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</si>
  <si>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</si>
  <si>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</si>
  <si>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</si>
  <si>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</si>
  <si>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</si>
  <si>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</si>
  <si>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</si>
  <si>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</si>
  <si>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</si>
  <si>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</si>
  <si>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</si>
  <si>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</si>
  <si>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</si>
  <si>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</si>
  <si>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</si>
  <si>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</si>
  <si>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</si>
  <si>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</si>
  <si>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</si>
  <si>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</si>
  <si>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</si>
  <si>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</si>
  <si>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</si>
  <si>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</si>
  <si>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</si>
  <si>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</si>
  <si>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</si>
  <si>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</si>
  <si>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</si>
  <si>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</si>
  <si>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</si>
  <si>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</si>
  <si>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</si>
  <si>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</si>
  <si>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</si>
  <si>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</si>
  <si>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</si>
  <si>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</si>
  <si>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</si>
  <si>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</si>
  <si>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</si>
  <si>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</si>
  <si>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</si>
  <si>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</si>
  <si>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</si>
  <si>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</si>
  <si>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</si>
  <si>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</si>
  <si>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</si>
  <si>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</si>
  <si>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</si>
  <si>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</si>
  <si>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</si>
  <si>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</si>
  <si>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</si>
  <si>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</si>
  <si>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</si>
  <si>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</si>
  <si>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</si>
  <si>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</si>
  <si>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</si>
  <si>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</si>
  <si>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</si>
  <si>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</si>
  <si>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</si>
  <si>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</si>
  <si>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</si>
  <si>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</si>
  <si>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</si>
  <si>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</si>
  <si>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</si>
  <si>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</si>
  <si>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</si>
  <si>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</si>
  <si>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</si>
  <si>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</si>
  <si>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</si>
  <si>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</si>
  <si>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</si>
  <si>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</si>
  <si>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</si>
  <si>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</si>
  <si>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</si>
  <si>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</si>
  <si>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</si>
  <si>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</si>
  <si>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</si>
  <si>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</si>
  <si>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</si>
  <si>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</si>
  <si>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</si>
  <si>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</si>
  <si>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</si>
  <si>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</si>
  <si>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</si>
  <si>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</si>
  <si>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</si>
  <si>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</si>
  <si>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</si>
  <si>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</si>
  <si>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</si>
  <si>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</si>
  <si>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</si>
  <si>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</si>
  <si>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</si>
  <si>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</si>
  <si>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</si>
  <si>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</si>
  <si>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</si>
  <si>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</si>
  <si>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</si>
  <si>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</si>
  <si>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</si>
  <si>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</si>
  <si>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</si>
  <si>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</si>
  <si>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</si>
  <si>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</si>
  <si>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</si>
  <si>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</si>
  <si>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</si>
  <si>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</si>
  <si>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</si>
  <si>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</si>
  <si>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</si>
  <si>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</si>
  <si>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</si>
  <si>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</si>
  <si>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</si>
  <si>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</si>
  <si>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</si>
  <si>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</si>
  <si>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</si>
  <si>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</si>
  <si>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</si>
  <si>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</si>
  <si>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</si>
  <si>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</si>
  <si>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</si>
  <si>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</si>
  <si>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</si>
  <si>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</si>
  <si>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</si>
  <si>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</si>
  <si>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</si>
  <si>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</si>
  <si>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</si>
  <si>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</si>
  <si>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</si>
  <si>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</si>
  <si>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</si>
  <si>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</si>
  <si>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</si>
  <si>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</si>
  <si>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</si>
  <si>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</si>
  <si>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</si>
  <si>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</si>
  <si>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</si>
  <si>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</si>
  <si>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</si>
  <si>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</si>
  <si>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</si>
  <si>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</si>
  <si>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</si>
  <si>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</si>
  <si>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</si>
  <si>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</si>
  <si>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</si>
  <si>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</si>
  <si>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</si>
  <si>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</si>
  <si>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</si>
  <si>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</si>
  <si>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</si>
  <si>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</si>
  <si>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</si>
  <si>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</si>
  <si>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</si>
  <si>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</si>
  <si>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</si>
  <si>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</si>
  <si>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</si>
  <si>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</si>
  <si>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</si>
  <si>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</si>
  <si>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</si>
  <si>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</si>
  <si>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</si>
  <si>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</si>
  <si>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</si>
  <si>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</si>
  <si>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</si>
  <si>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</si>
  <si>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</si>
  <si>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</si>
  <si>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</si>
  <si>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</si>
  <si>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</si>
  <si>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</si>
  <si>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</si>
  <si>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</si>
  <si>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</si>
  <si>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</si>
  <si>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</si>
  <si>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</si>
  <si>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</si>
  <si>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</si>
  <si>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</si>
  <si>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</si>
  <si>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</si>
  <si>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</si>
  <si>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</si>
  <si>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</si>
  <si>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</si>
  <si>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</si>
  <si>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</si>
  <si>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</si>
  <si>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</si>
  <si>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</si>
  <si>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</si>
  <si>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</si>
  <si>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</si>
  <si>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</si>
  <si>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</si>
  <si>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</si>
  <si>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</si>
  <si>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</si>
  <si>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</si>
  <si>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</si>
  <si>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</si>
  <si>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</si>
  <si>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</si>
  <si>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</si>
  <si>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</si>
  <si>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</si>
  <si>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</si>
  <si>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</si>
  <si>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</si>
  <si>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</si>
  <si>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</si>
  <si>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</si>
  <si>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</si>
  <si>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</si>
  <si>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</si>
  <si>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</si>
  <si>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</si>
  <si>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</si>
  <si>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</si>
  <si>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</si>
  <si>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</si>
  <si>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</si>
  <si>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</si>
  <si>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</si>
  <si>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</si>
  <si>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</si>
  <si>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</si>
  <si>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</si>
  <si>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</si>
  <si>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</si>
  <si>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</si>
  <si>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</si>
  <si>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</si>
  <si>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</si>
  <si>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</si>
  <si>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</si>
  <si>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</si>
  <si>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</si>
  <si>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</si>
  <si>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</si>
  <si>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</si>
  <si>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</si>
  <si>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</si>
  <si>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</si>
  <si>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</si>
  <si>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</si>
  <si>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</si>
  <si>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</si>
  <si>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</si>
  <si>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</si>
  <si>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</si>
  <si>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</si>
  <si>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</si>
  <si>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</si>
  <si>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</si>
  <si>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</si>
  <si>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</si>
  <si>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</si>
  <si>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</si>
  <si>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</si>
  <si>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</si>
  <si>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</si>
  <si>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</si>
  <si>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</si>
  <si>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</si>
  <si>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</si>
  <si>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</si>
  <si>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</si>
  <si>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</si>
  <si>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</si>
  <si>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</si>
  <si>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</si>
  <si>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</si>
  <si>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</si>
  <si>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</si>
  <si>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</si>
  <si>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</si>
  <si>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</si>
  <si>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</si>
  <si>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</si>
  <si>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</si>
  <si>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</si>
  <si>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</si>
  <si>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</si>
  <si>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</si>
  <si>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</si>
  <si>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</si>
  <si>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</si>
  <si>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</si>
  <si>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</si>
  <si>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</si>
  <si>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</si>
  <si>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</si>
  <si>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</si>
  <si>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</si>
  <si>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</si>
  <si>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</si>
  <si>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</si>
  <si>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</si>
  <si>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</si>
  <si>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</si>
  <si>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</si>
  <si>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</si>
  <si>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</si>
  <si>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</si>
  <si>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</si>
  <si>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</si>
  <si>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</si>
  <si>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</si>
  <si>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</si>
  <si>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</si>
  <si>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</si>
  <si>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</si>
  <si>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</si>
  <si>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</si>
  <si>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</si>
  <si>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</si>
  <si>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</si>
  <si>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</si>
  <si>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</si>
  <si>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</si>
  <si>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</si>
  <si>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</si>
  <si>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</si>
  <si>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</si>
  <si>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</si>
  <si>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</si>
  <si>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</si>
  <si>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</si>
  <si>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</si>
  <si>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</si>
  <si>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</si>
  <si>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</si>
  <si>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</si>
  <si>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</si>
  <si>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</si>
  <si>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</si>
  <si>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</si>
  <si>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</si>
  <si>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</si>
  <si>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</si>
  <si>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</si>
  <si>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</si>
  <si>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</si>
  <si>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</si>
  <si>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</si>
  <si>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</si>
  <si>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</si>
  <si>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</si>
  <si>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</si>
  <si>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</si>
  <si>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</si>
  <si>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</si>
  <si>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</si>
  <si>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</si>
  <si>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</si>
  <si>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</si>
  <si>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</si>
  <si>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</si>
  <si>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</si>
  <si>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</si>
  <si>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</si>
  <si>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</si>
  <si>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</si>
  <si>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</si>
  <si>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</si>
  <si>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</si>
  <si>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</si>
  <si>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</si>
  <si>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</si>
  <si>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</si>
  <si>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</si>
  <si>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</si>
  <si>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</si>
  <si>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</si>
  <si>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</si>
  <si>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</si>
  <si>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</si>
  <si>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</si>
  <si>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</si>
  <si>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</si>
  <si>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</si>
  <si>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</si>
  <si>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</si>
  <si>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</si>
  <si>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</si>
  <si>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</si>
  <si>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</si>
  <si>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</si>
  <si>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</si>
  <si>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</si>
  <si>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</si>
  <si>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</si>
  <si>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</si>
  <si>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</si>
  <si>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</si>
  <si>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</si>
  <si>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</si>
  <si>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</si>
  <si>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</si>
  <si>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</si>
  <si>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</si>
  <si>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</si>
  <si>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</si>
  <si>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</si>
  <si>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</si>
  <si>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</si>
  <si>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</si>
  <si>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</si>
  <si>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</si>
  <si>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</si>
  <si>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</si>
  <si>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</si>
  <si>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</si>
  <si>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</si>
  <si>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</si>
  <si>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</si>
  <si>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</si>
  <si>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</si>
  <si>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</si>
  <si>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</si>
  <si>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</si>
  <si>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</si>
  <si>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</si>
  <si>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</si>
  <si>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</si>
  <si>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</si>
  <si>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</si>
  <si>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</si>
  <si>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</si>
  <si>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</si>
  <si>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</si>
  <si>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</si>
  <si>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</si>
  <si>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</si>
  <si>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</si>
  <si>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</si>
  <si>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</si>
  <si>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</si>
  <si>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</si>
  <si>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</si>
  <si>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</si>
  <si>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</si>
  <si>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</si>
  <si>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</si>
  <si>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</si>
  <si>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</si>
  <si>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</si>
  <si>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</si>
  <si>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</si>
  <si>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</si>
  <si>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</si>
  <si>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</si>
  <si>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</si>
  <si>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</si>
  <si>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</si>
  <si>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</si>
  <si>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</si>
  <si>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</si>
  <si>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</si>
  <si>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</si>
  <si>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</si>
  <si>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</si>
  <si>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</si>
  <si>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</si>
  <si>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</si>
  <si>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</si>
  <si>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</si>
  <si>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</si>
  <si>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</si>
  <si>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</si>
  <si>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</si>
  <si>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</si>
  <si>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</si>
  <si>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</si>
  <si>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</si>
  <si>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</si>
  <si>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</si>
  <si>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</si>
  <si>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</si>
  <si>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</si>
  <si>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</si>
  <si>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</si>
  <si>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</si>
  <si>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</si>
  <si>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</si>
  <si>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</si>
  <si>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</si>
  <si>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</si>
  <si>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</si>
  <si>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</si>
  <si>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</si>
  <si>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</si>
  <si>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</si>
  <si>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</si>
  <si>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</si>
  <si>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</si>
  <si>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</si>
  <si>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</si>
  <si>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</si>
  <si>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</si>
  <si>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</si>
  <si>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</si>
  <si>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</si>
  <si>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</si>
  <si>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</si>
  <si>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</si>
  <si>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</si>
  <si>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</si>
  <si>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</si>
  <si>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</si>
  <si>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</si>
  <si>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</si>
  <si>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</si>
  <si>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</si>
  <si>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</si>
  <si>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</si>
  <si>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</si>
  <si>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</si>
  <si>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</si>
  <si>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</si>
  <si>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</si>
  <si>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</si>
  <si>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</si>
  <si>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</si>
  <si>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</si>
  <si>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</si>
  <si>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</si>
  <si>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</si>
  <si>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</si>
  <si>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</si>
  <si>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</si>
  <si>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</si>
  <si>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</si>
  <si>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</si>
  <si>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</si>
  <si>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</si>
  <si>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</si>
  <si>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</si>
  <si>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</si>
  <si>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</si>
  <si>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</si>
  <si>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</si>
  <si>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</si>
  <si>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</si>
  <si>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</si>
  <si>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</si>
  <si>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</si>
  <si>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</si>
  <si>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</si>
  <si>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</si>
  <si>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</si>
  <si>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</si>
  <si>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</si>
  <si>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</si>
  <si>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</si>
  <si>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</si>
  <si>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</si>
  <si>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</si>
  <si>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</si>
  <si>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</si>
  <si>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</si>
  <si>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</si>
  <si>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</si>
  <si>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</si>
  <si>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</si>
  <si>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</si>
  <si>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</si>
  <si>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</si>
  <si>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</si>
  <si>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</si>
  <si>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</si>
  <si>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</si>
  <si>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</si>
  <si>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</si>
  <si>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</si>
  <si>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</si>
  <si>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</si>
  <si>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</si>
  <si>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</si>
  <si>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</si>
  <si>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</si>
  <si>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</si>
  <si>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</si>
  <si>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</si>
  <si>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</si>
  <si>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</si>
  <si>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</si>
  <si>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</si>
  <si>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</si>
  <si>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</si>
  <si>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</si>
  <si>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</si>
  <si>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</si>
  <si>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</si>
  <si>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</si>
  <si>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</si>
  <si>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</si>
  <si>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</si>
  <si>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</si>
  <si>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</si>
  <si>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</si>
  <si>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</si>
  <si>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</si>
  <si>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</si>
  <si>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</si>
  <si>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</si>
  <si>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</si>
  <si>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</si>
  <si>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</si>
  <si>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</si>
  <si>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</si>
  <si>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</si>
  <si>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</si>
  <si>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</si>
  <si>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</si>
  <si>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</si>
  <si>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</si>
  <si>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</si>
  <si>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</si>
  <si>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</si>
  <si>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</si>
  <si>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</si>
  <si>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</si>
  <si>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</si>
  <si>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</si>
  <si>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</si>
  <si>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</si>
  <si>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</si>
  <si>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</si>
  <si>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</si>
  <si>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</si>
  <si>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</si>
  <si>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</si>
  <si>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</si>
  <si>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</si>
  <si>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</si>
  <si>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</si>
  <si>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</si>
  <si>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</si>
  <si>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</si>
  <si>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</si>
  <si>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</si>
  <si>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</si>
  <si>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</si>
  <si>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</si>
  <si>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</si>
  <si>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</si>
  <si>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</si>
  <si>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</si>
  <si>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</si>
  <si>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</si>
  <si>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</si>
  <si>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</si>
  <si>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</si>
  <si>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</si>
  <si>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</si>
  <si>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</si>
  <si>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</si>
  <si>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</si>
  <si>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</si>
  <si>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</si>
  <si>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</si>
  <si>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</si>
  <si>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</si>
  <si>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</si>
  <si>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</si>
  <si>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</si>
  <si>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</si>
  <si>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</si>
  <si>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</si>
  <si>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</si>
  <si>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</si>
  <si>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</si>
  <si>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</si>
  <si>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</si>
  <si>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</si>
  <si>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</si>
  <si>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</si>
  <si>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</si>
  <si>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</si>
  <si>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</si>
  <si>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</si>
  <si>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</si>
  <si>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</si>
  <si>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</si>
  <si>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</si>
  <si>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</si>
  <si>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</si>
  <si>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</si>
  <si>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</si>
  <si>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</si>
  <si>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</si>
  <si>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</si>
  <si>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</si>
  <si>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</si>
  <si>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</si>
  <si>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</si>
  <si>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</si>
  <si>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</si>
  <si>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</si>
  <si>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</si>
  <si>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</si>
  <si>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</si>
  <si>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</si>
  <si>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</si>
  <si>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</si>
  <si>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</si>
  <si>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</si>
  <si>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</si>
  <si>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</si>
  <si>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</si>
  <si>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</si>
  <si>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</si>
  <si>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</si>
  <si>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</si>
  <si>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</si>
  <si>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</si>
  <si>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</si>
  <si>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</si>
  <si>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</si>
  <si>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</si>
  <si>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</si>
  <si>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</si>
  <si>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</si>
  <si>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</si>
  <si>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</si>
  <si>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</si>
  <si>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</si>
  <si>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</si>
  <si>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</si>
  <si>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</si>
  <si>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</si>
  <si>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</si>
  <si>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</si>
  <si>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</si>
  <si>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</si>
  <si>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</si>
  <si>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</si>
  <si>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</si>
  <si>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</si>
  <si>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</si>
  <si>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</si>
  <si>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</si>
  <si>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</si>
  <si>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</si>
  <si>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</si>
  <si>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</si>
  <si>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</si>
  <si>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</si>
  <si>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</si>
  <si>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</si>
  <si>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</si>
  <si>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</si>
  <si>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</si>
  <si>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</si>
  <si>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</si>
  <si>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</si>
  <si>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</si>
  <si>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</si>
  <si>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</si>
  <si>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</si>
  <si>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</si>
  <si>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</si>
  <si>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</si>
  <si>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</si>
  <si>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</si>
  <si>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</si>
  <si>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</si>
  <si>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</si>
  <si>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</si>
  <si>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</si>
  <si>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</si>
  <si>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</si>
  <si>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</si>
  <si>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</si>
  <si>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</si>
  <si>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</si>
  <si>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</si>
  <si>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</si>
  <si>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</si>
  <si>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</si>
  <si>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</si>
  <si>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</si>
  <si>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</si>
  <si>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</si>
  <si>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</si>
  <si>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</si>
  <si>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</si>
  <si>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</si>
  <si>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</si>
  <si>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</si>
  <si>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</si>
  <si>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</si>
  <si>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</si>
  <si>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</si>
  <si>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</si>
  <si>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</si>
  <si>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</si>
  <si>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</si>
  <si>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</si>
  <si>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</si>
  <si>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</si>
  <si>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</si>
  <si>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</si>
  <si>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</si>
  <si>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</si>
  <si>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</si>
  <si>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</si>
  <si>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</si>
  <si>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</si>
  <si>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</si>
  <si>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</si>
  <si>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</si>
  <si>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</si>
  <si>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</si>
  <si>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</si>
  <si>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</si>
  <si>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</si>
  <si>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</si>
  <si>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</si>
  <si>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</si>
  <si>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</si>
  <si>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</si>
  <si>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</si>
  <si>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</si>
  <si>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</si>
  <si>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</si>
  <si>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</si>
  <si>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</si>
  <si>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</si>
  <si>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</si>
  <si>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</si>
  <si>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</si>
  <si>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</si>
  <si>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</si>
  <si>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</si>
  <si>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</si>
  <si>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</si>
  <si>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</si>
  <si>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</si>
  <si>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</si>
  <si>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</si>
  <si>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</si>
  <si>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</si>
  <si>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</si>
  <si>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</si>
  <si>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</si>
  <si>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</si>
  <si>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</si>
  <si>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</si>
  <si>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</si>
  <si>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</si>
  <si>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</si>
  <si>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</si>
  <si>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</si>
  <si>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</si>
  <si>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</si>
  <si>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</si>
  <si>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</si>
  <si>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</si>
  <si>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</si>
  <si>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</si>
  <si>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</si>
  <si>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</si>
  <si>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</si>
  <si>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</si>
  <si>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</si>
  <si>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</si>
  <si>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</si>
  <si>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</si>
  <si>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</si>
  <si>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</si>
  <si>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</si>
  <si>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</si>
  <si>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</si>
  <si>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</si>
  <si>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</si>
  <si>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</si>
  <si>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</si>
  <si>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</si>
  <si>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</si>
  <si>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</si>
  <si>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</si>
  <si>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</si>
  <si>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</si>
  <si>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</si>
  <si>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</si>
  <si>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</si>
  <si>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</si>
  <si>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</si>
  <si>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</si>
  <si>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</si>
  <si>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</si>
  <si>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</si>
  <si>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</si>
  <si>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</si>
  <si>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</si>
  <si>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</si>
  <si>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</si>
  <si>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</si>
  <si>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</si>
  <si>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</si>
  <si>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</si>
  <si>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</si>
  <si>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</si>
  <si>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</si>
  <si>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</si>
  <si>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</si>
  <si>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</si>
  <si>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</si>
  <si>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</si>
  <si>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</si>
  <si>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</si>
  <si>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</si>
  <si>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</si>
  <si>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</si>
  <si>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</si>
  <si>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</si>
  <si>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</si>
  <si>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</si>
  <si>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</si>
  <si>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</si>
  <si>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</si>
  <si>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</si>
  <si>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</si>
  <si>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</si>
  <si>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</si>
  <si>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</si>
  <si>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</si>
  <si>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</si>
  <si>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</si>
  <si>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</si>
  <si>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</si>
  <si>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</si>
  <si>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</si>
  <si>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</si>
  <si>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</si>
  <si>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</si>
  <si>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</si>
  <si>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</si>
  <si>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</si>
  <si>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</si>
  <si>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</si>
  <si>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</si>
  <si>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</si>
  <si>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</si>
  <si>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</si>
  <si>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</si>
  <si>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</si>
  <si>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</si>
  <si>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</si>
  <si>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</si>
  <si>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</si>
  <si>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</si>
  <si>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</si>
  <si>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</si>
  <si>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</si>
  <si>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</si>
  <si>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</si>
  <si>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</si>
  <si>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</si>
  <si>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</si>
  <si>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</si>
  <si>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</si>
  <si>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</si>
  <si>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</si>
  <si>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</si>
  <si>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</si>
  <si>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</si>
  <si>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</si>
  <si>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</si>
  <si>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</si>
  <si>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</si>
  <si>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</si>
  <si>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</si>
  <si>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</si>
  <si>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</si>
  <si>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</si>
  <si>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</si>
  <si>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</si>
  <si>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</si>
  <si>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</si>
  <si>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</si>
  <si>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</si>
  <si>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</si>
  <si>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</si>
  <si>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</si>
  <si>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</si>
  <si>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</si>
  <si>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</si>
  <si>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</si>
  <si>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</si>
  <si>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</si>
  <si>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</si>
  <si>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</si>
  <si>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</si>
  <si>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</si>
  <si>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</si>
  <si>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</si>
  <si>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</si>
  <si>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</si>
  <si>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</si>
  <si>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</si>
  <si>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</si>
  <si>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</si>
  <si>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</si>
  <si>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</si>
  <si>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</si>
  <si>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</si>
  <si>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</si>
  <si>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</si>
  <si>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</si>
  <si>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</si>
  <si>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</si>
  <si>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</si>
  <si>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</si>
  <si>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</si>
  <si>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</si>
  <si>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</si>
  <si>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</si>
  <si>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</si>
  <si>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</si>
  <si>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</si>
  <si>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</si>
  <si>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</si>
  <si>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</si>
  <si>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</si>
  <si>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</si>
  <si>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</si>
  <si>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</si>
  <si>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</si>
  <si>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</si>
  <si>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</si>
  <si>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</si>
  <si>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</si>
  <si>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</si>
  <si>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</si>
  <si>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</si>
  <si>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</si>
  <si>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</si>
  <si>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</si>
  <si>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</si>
  <si>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</si>
  <si>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</si>
  <si>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</si>
  <si>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</si>
  <si>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</si>
  <si>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</si>
  <si>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</si>
  <si>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</si>
  <si>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</si>
  <si>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</si>
  <si>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</si>
  <si>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</si>
  <si>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</si>
  <si>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</si>
  <si>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</si>
  <si>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</si>
  <si>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</si>
  <si>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</si>
  <si>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</si>
  <si>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</si>
  <si>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</si>
  <si>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</si>
  <si>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</si>
  <si>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</si>
  <si>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</si>
  <si>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</si>
  <si>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</si>
  <si>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</si>
  <si>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</si>
  <si>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</si>
  <si>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</si>
  <si>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</si>
  <si>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</si>
  <si>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</si>
  <si>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</si>
  <si>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</si>
  <si>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</si>
  <si>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</si>
  <si>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</si>
  <si>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</si>
  <si>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</si>
  <si>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</si>
  <si>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</si>
  <si>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</si>
  <si>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</si>
  <si>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</si>
  <si>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</si>
  <si>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</si>
  <si>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</si>
  <si>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</si>
  <si>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</si>
  <si>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</si>
  <si>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</si>
  <si>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</si>
  <si>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</si>
  <si>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</si>
  <si>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</si>
  <si>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</si>
  <si>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</si>
  <si>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</si>
  <si>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</si>
  <si>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</si>
  <si>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</si>
  <si>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</si>
  <si>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</si>
  <si>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</si>
  <si>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</si>
  <si>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</si>
  <si>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</si>
  <si>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</si>
  <si>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</si>
  <si>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</si>
  <si>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</si>
  <si>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</si>
  <si>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</si>
  <si>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</si>
  <si>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</si>
  <si>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</si>
  <si>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</si>
  <si>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</si>
  <si>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</si>
  <si>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</si>
  <si>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</si>
  <si>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</si>
  <si>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</si>
  <si>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</si>
  <si>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</si>
  <si>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</si>
  <si>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</si>
  <si>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</si>
  <si>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</si>
  <si>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</si>
  <si>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</si>
  <si>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</si>
  <si>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</si>
  <si>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</si>
  <si>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</si>
  <si>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</si>
  <si>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</si>
  <si>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</si>
  <si>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</si>
  <si>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</si>
  <si>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</si>
  <si>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</si>
  <si>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</si>
  <si>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</si>
  <si>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</si>
  <si>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</si>
  <si>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</si>
  <si>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</si>
  <si>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</si>
  <si>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</si>
  <si>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</si>
  <si>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</si>
  <si>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</si>
  <si>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</si>
  <si>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</si>
  <si>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</si>
  <si>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</si>
  <si>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</si>
  <si>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</si>
  <si>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</si>
  <si>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</si>
  <si>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</si>
  <si>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</si>
  <si>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</si>
  <si>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</si>
  <si>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</si>
  <si>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</si>
  <si>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</si>
  <si>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</si>
  <si>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</si>
  <si>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</si>
  <si>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</si>
  <si>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</si>
  <si>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</si>
  <si>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</si>
  <si>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</si>
  <si>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</si>
  <si>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</si>
  <si>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</si>
  <si>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</si>
  <si>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</si>
  <si>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</si>
  <si>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</si>
  <si>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</si>
  <si>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</si>
  <si>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</si>
  <si>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</si>
  <si>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</si>
  <si>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</si>
  <si>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</si>
  <si>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</si>
  <si>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</si>
  <si>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</si>
  <si>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</si>
  <si>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</si>
  <si>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</si>
  <si>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</si>
  <si>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</si>
  <si>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</si>
  <si>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</si>
  <si>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</si>
  <si>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</si>
  <si>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</si>
  <si>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</si>
  <si>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</si>
  <si>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</si>
  <si>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</si>
  <si>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</si>
  <si>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</si>
  <si>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</si>
  <si>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</si>
  <si>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</si>
  <si>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</si>
  <si>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</si>
  <si>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</si>
  <si>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</si>
  <si>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</si>
  <si>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</si>
  <si>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</si>
  <si>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</si>
  <si>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</si>
  <si>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</si>
  <si>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</si>
  <si>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</si>
  <si>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</si>
  <si>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</si>
  <si>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</si>
  <si>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</si>
  <si>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</si>
  <si>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</si>
  <si>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</si>
  <si>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</si>
  <si>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</si>
  <si>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</si>
  <si>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</si>
  <si>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</si>
  <si>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</si>
  <si>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</si>
  <si>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</si>
  <si>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</si>
  <si>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</si>
  <si>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</si>
  <si>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</si>
  <si>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</si>
  <si>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</si>
  <si>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</si>
  <si>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</si>
  <si>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</si>
  <si>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</si>
  <si>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</si>
  <si>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</si>
  <si>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</si>
  <si>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</si>
  <si>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</si>
  <si>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</si>
  <si>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</si>
  <si>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</si>
  <si>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</si>
  <si>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</si>
  <si>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</si>
  <si>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</si>
  <si>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</si>
  <si>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</si>
  <si>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</si>
  <si>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</si>
  <si>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</si>
  <si>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</si>
  <si>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</si>
  <si>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</si>
  <si>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</si>
  <si>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</si>
  <si>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</si>
  <si>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</si>
  <si>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</si>
  <si>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</si>
  <si>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</si>
  <si>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</si>
  <si>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</si>
  <si>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</si>
  <si>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</si>
  <si>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</si>
  <si>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</si>
  <si>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</si>
  <si>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</si>
  <si>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</si>
  <si>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</si>
  <si>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</si>
  <si>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</si>
  <si>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</si>
  <si>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</si>
  <si>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</si>
  <si>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</si>
  <si>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</si>
  <si>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</si>
  <si>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</si>
  <si>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</si>
  <si>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</si>
  <si>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</si>
  <si>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</si>
  <si>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</si>
  <si>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</si>
  <si>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</si>
  <si>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</si>
  <si>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</si>
  <si>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</si>
  <si>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</si>
  <si>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</si>
  <si>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</si>
  <si>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</si>
  <si>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</si>
  <si>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</si>
  <si>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</si>
  <si>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</si>
  <si>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</si>
  <si>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</si>
  <si>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</si>
  <si>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</si>
  <si>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</si>
  <si>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</si>
  <si>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</si>
  <si>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</si>
  <si>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</si>
  <si>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</si>
  <si>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</si>
  <si>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</si>
  <si>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</si>
  <si>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</si>
  <si>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</si>
  <si>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</si>
  <si>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</si>
  <si>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</si>
  <si>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</si>
  <si>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</si>
  <si>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</si>
  <si>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</si>
  <si>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</si>
  <si>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</si>
  <si>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</si>
  <si>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</si>
  <si>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</si>
  <si>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</si>
  <si>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</si>
  <si>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</si>
  <si>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</si>
  <si>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</si>
  <si>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</si>
  <si>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</si>
  <si>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</si>
  <si>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</si>
  <si>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</si>
  <si>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</si>
  <si>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</si>
  <si>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</si>
  <si>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</si>
  <si>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</si>
  <si>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</si>
  <si>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</si>
  <si>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</si>
  <si>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</si>
  <si>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</si>
  <si>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</si>
  <si>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</si>
  <si>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</si>
  <si>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</si>
  <si>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</si>
  <si>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</si>
  <si>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</si>
  <si>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</si>
  <si>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</si>
  <si>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</si>
  <si>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</si>
  <si>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</si>
  <si>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</si>
  <si>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</si>
  <si>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</si>
  <si>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</si>
  <si>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</si>
  <si>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</si>
  <si>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</si>
  <si>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</si>
  <si>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</si>
  <si>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</si>
  <si>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</si>
  <si>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</si>
  <si>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</si>
  <si>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</si>
  <si>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</si>
  <si>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</si>
  <si>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</si>
  <si>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</si>
  <si>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</si>
  <si>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</si>
  <si>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</si>
  <si>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</si>
  <si>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</si>
  <si>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</si>
  <si>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</si>
  <si>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</si>
  <si>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</si>
  <si>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</si>
  <si>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</si>
  <si>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</si>
  <si>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</si>
  <si>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</si>
  <si>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</si>
  <si>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</si>
  <si>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</si>
  <si>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</si>
  <si>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</si>
  <si>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</si>
  <si>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</si>
  <si>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</si>
  <si>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</si>
  <si>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</si>
  <si>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</si>
  <si>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</si>
  <si>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</si>
  <si>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</si>
  <si>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</si>
  <si>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</si>
  <si>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</si>
  <si>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</si>
  <si>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</si>
  <si>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</si>
  <si>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</si>
  <si>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</si>
  <si>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</si>
  <si>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</si>
  <si>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</si>
  <si>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</si>
  <si>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</si>
  <si>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</si>
  <si>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</si>
  <si>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</si>
  <si>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</si>
  <si>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</si>
  <si>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</si>
  <si>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</si>
  <si>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</si>
  <si>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</si>
  <si>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</si>
  <si>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</si>
  <si>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</si>
  <si>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</si>
  <si>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</si>
  <si>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</si>
  <si>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</si>
  <si>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</si>
  <si>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</si>
  <si>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</si>
  <si>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</si>
  <si>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</si>
  <si>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</si>
  <si>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</si>
  <si>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</si>
  <si>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</si>
  <si>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</si>
  <si>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</si>
  <si>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</si>
  <si>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</si>
  <si>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</si>
  <si>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</si>
  <si>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</si>
  <si>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</si>
  <si>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</si>
  <si>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</si>
  <si>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</si>
  <si>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</si>
  <si>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</si>
  <si>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</si>
  <si>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</si>
  <si>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</si>
  <si>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</si>
  <si>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</si>
  <si>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</si>
  <si>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</si>
  <si>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</si>
  <si>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</si>
  <si>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</si>
  <si>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</si>
  <si>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</si>
  <si>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</si>
  <si>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</si>
  <si>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</si>
  <si>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</si>
  <si>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</si>
  <si>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</si>
  <si>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</si>
  <si>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</si>
  <si>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</si>
  <si>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</si>
  <si>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</si>
  <si>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</si>
  <si>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</si>
  <si>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</si>
  <si>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</si>
  <si>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</si>
  <si>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</si>
  <si>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</si>
  <si>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</si>
  <si>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</si>
  <si>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</si>
  <si>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</si>
  <si>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</si>
  <si>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</si>
  <si>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</si>
  <si>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</si>
  <si>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</si>
  <si>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</si>
  <si>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</si>
  <si>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</si>
  <si>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</si>
  <si>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</si>
  <si>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</si>
  <si>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</si>
  <si>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</si>
  <si>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</si>
  <si>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</si>
  <si>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</si>
  <si>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</si>
  <si>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</si>
  <si>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</si>
  <si>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</si>
  <si>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</si>
  <si>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</si>
  <si>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</si>
  <si>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</si>
  <si>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</si>
  <si>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</si>
  <si>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</si>
  <si>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</si>
  <si>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</si>
  <si>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</si>
  <si>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</si>
  <si>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</si>
  <si>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</si>
  <si>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</si>
  <si>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</si>
  <si>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</si>
  <si>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</si>
  <si>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</si>
  <si>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</si>
  <si>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</si>
  <si>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</si>
  <si>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</si>
  <si>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</si>
  <si>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</si>
  <si>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</si>
  <si>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</si>
  <si>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</si>
  <si>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</si>
  <si>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</si>
  <si>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</si>
  <si>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</si>
  <si>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</si>
  <si>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</si>
  <si>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</si>
  <si>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</si>
  <si>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</si>
  <si>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</si>
  <si>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</si>
  <si>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</si>
  <si>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</si>
  <si>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</si>
  <si>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</si>
  <si>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</si>
  <si>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</si>
  <si>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</si>
  <si>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</si>
  <si>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</si>
  <si>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</si>
  <si>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</si>
  <si>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</si>
  <si>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</si>
  <si>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</si>
  <si>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</si>
  <si>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</si>
  <si>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</si>
  <si>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</si>
  <si>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</si>
  <si>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</si>
  <si>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</si>
  <si>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</si>
  <si>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</si>
  <si>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</si>
  <si>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</si>
  <si>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</si>
  <si>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</si>
  <si>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</si>
  <si>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</si>
  <si>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</si>
  <si>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</si>
  <si>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</si>
  <si>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</si>
  <si>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</si>
  <si>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</si>
  <si>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</si>
  <si>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</si>
  <si>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</si>
  <si>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</si>
  <si>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</si>
  <si>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</si>
  <si>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</si>
  <si>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</si>
  <si>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</si>
  <si>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</si>
  <si>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</si>
  <si>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</si>
  <si>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</si>
  <si>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</si>
  <si>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</si>
  <si>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</si>
  <si>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</si>
  <si>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</si>
  <si>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</si>
  <si>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</si>
  <si>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</si>
  <si>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</si>
  <si>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</si>
  <si>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</si>
  <si>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</si>
  <si>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</si>
  <si>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</si>
  <si>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</si>
  <si>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</si>
  <si>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</si>
  <si>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</si>
  <si>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</si>
  <si>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</si>
  <si>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</si>
  <si>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</si>
  <si>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</si>
  <si>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</si>
  <si>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</si>
  <si>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</si>
  <si>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</si>
  <si>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</si>
  <si>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</si>
  <si>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</si>
  <si>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</si>
  <si>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</si>
  <si>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</si>
  <si>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</si>
  <si>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</si>
  <si>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</si>
  <si>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</si>
  <si>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</si>
  <si>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</si>
  <si>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</si>
  <si>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</si>
  <si>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</si>
  <si>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</si>
  <si>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</si>
  <si>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</si>
  <si>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</si>
  <si>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</si>
  <si>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</si>
  <si>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</si>
  <si>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</si>
  <si>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</si>
  <si>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</si>
  <si>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</si>
  <si>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</si>
  <si>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</si>
  <si>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</si>
  <si>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</si>
  <si>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</si>
  <si>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</si>
  <si>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</si>
  <si>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</si>
  <si>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</si>
  <si>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</si>
  <si>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</si>
  <si>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</si>
  <si>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</si>
  <si>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</si>
  <si>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</si>
  <si>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</si>
  <si>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</si>
  <si>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</si>
  <si>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</si>
  <si>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</si>
  <si>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</si>
  <si>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</si>
  <si>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</si>
  <si>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</si>
  <si>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</si>
  <si>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</si>
  <si>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</si>
  <si>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</si>
  <si>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</si>
  <si>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</si>
  <si>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</si>
  <si>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</si>
  <si>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</si>
  <si>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</si>
  <si>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</si>
  <si>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</si>
  <si>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</si>
  <si>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</si>
  <si>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</si>
  <si>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</si>
  <si>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</si>
  <si>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</si>
  <si>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</si>
  <si>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</si>
  <si>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</si>
  <si>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</si>
  <si>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</si>
  <si>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</si>
  <si>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</si>
  <si>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</si>
  <si>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</si>
  <si>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</si>
  <si>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</si>
  <si>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</si>
  <si>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</si>
  <si>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</si>
  <si>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</si>
  <si>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</si>
  <si>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</si>
  <si>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</si>
  <si>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</si>
  <si>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</si>
  <si>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</si>
  <si>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</si>
  <si>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</si>
  <si>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</si>
  <si>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</si>
  <si>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</si>
  <si>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</si>
  <si>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</si>
  <si>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</si>
  <si>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</si>
  <si>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</si>
  <si>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</si>
  <si>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</si>
  <si>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</si>
  <si>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</si>
  <si>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</si>
  <si>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</si>
  <si>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</si>
  <si>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</si>
  <si>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</si>
  <si>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</si>
  <si>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</si>
  <si>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</si>
  <si>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</si>
  <si>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</si>
  <si>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</si>
  <si>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</si>
  <si>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</si>
  <si>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</si>
  <si>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</si>
  <si>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</si>
  <si>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</si>
  <si>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</si>
  <si>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</si>
  <si>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</si>
  <si>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</si>
  <si>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</si>
  <si>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</si>
  <si>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</si>
  <si>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</si>
  <si>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</si>
  <si>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</si>
  <si>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</si>
  <si>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</si>
  <si>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</si>
  <si>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</si>
  <si>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</si>
  <si>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</si>
  <si>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</si>
  <si>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</si>
  <si>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</si>
  <si>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</si>
  <si>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</si>
  <si>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</si>
  <si>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</si>
  <si>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</si>
  <si>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</si>
  <si>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</si>
  <si>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</si>
  <si>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</si>
  <si>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</si>
  <si>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</si>
  <si>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</si>
  <si>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</si>
  <si>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</si>
  <si>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</si>
  <si>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</si>
  <si>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</si>
  <si>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</si>
  <si>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</si>
  <si>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</si>
  <si>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</si>
  <si>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</si>
  <si>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</si>
  <si>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</si>
  <si>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</si>
  <si>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</si>
  <si>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</si>
  <si>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</si>
  <si>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</si>
  <si>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</si>
  <si>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</si>
  <si>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</si>
  <si>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</si>
  <si>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</si>
  <si>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</si>
  <si>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</si>
  <si>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</si>
  <si>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</si>
  <si>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</si>
  <si>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</si>
  <si>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</si>
  <si>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</si>
  <si>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</si>
  <si>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</si>
  <si>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</si>
  <si>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</si>
  <si>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</si>
  <si>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</si>
  <si>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</si>
  <si>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</si>
  <si>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</si>
  <si>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</si>
  <si>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</si>
  <si>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</si>
  <si>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</si>
  <si>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</si>
  <si>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</si>
  <si>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</si>
  <si>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</si>
  <si>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</si>
  <si>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</si>
  <si>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</si>
  <si>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</si>
  <si>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</si>
  <si>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</si>
  <si>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</si>
  <si>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</si>
  <si>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</si>
  <si>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</si>
  <si>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</si>
  <si>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</si>
  <si>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</si>
  <si>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</si>
  <si>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</si>
  <si>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</si>
  <si>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</si>
  <si>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</si>
  <si>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</si>
  <si>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</si>
  <si>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</si>
  <si>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</si>
  <si>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</si>
  <si>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</si>
  <si>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</si>
  <si>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</si>
  <si>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</si>
  <si>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</si>
  <si>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</si>
  <si>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</si>
  <si>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</si>
  <si>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</si>
  <si>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</si>
  <si>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</si>
  <si>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</si>
  <si>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</si>
  <si>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</si>
  <si>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</si>
  <si>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</si>
  <si>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</si>
  <si>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</si>
  <si>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</si>
  <si>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</si>
  <si>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</si>
  <si>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</si>
  <si>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</si>
  <si>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</si>
  <si>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</si>
  <si>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</si>
  <si>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</si>
  <si>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</si>
  <si>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</si>
  <si>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</si>
  <si>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</si>
  <si>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</si>
  <si>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</si>
  <si>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</si>
  <si>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</si>
  <si>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</si>
  <si>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</si>
  <si>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</si>
  <si>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</si>
  <si>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</si>
  <si>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</si>
  <si>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</si>
  <si>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</si>
  <si>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</si>
  <si>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</si>
  <si>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</si>
  <si>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</si>
  <si>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</si>
  <si>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</si>
  <si>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</si>
  <si>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</si>
  <si>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</si>
  <si>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</si>
  <si>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</si>
  <si>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</si>
  <si>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</si>
  <si>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</si>
  <si>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</si>
  <si>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</si>
  <si>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</si>
  <si>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</si>
  <si>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</si>
  <si>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</si>
  <si>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</si>
  <si>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</si>
  <si>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</si>
  <si>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</si>
  <si>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</si>
  <si>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</si>
  <si>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</si>
  <si>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</si>
  <si>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</si>
  <si>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</si>
  <si>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</si>
  <si>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</si>
  <si>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</si>
  <si>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</si>
  <si>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</si>
  <si>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</si>
  <si>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</si>
  <si>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</si>
  <si>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</si>
  <si>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</si>
  <si>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</si>
  <si>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</si>
  <si>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</si>
  <si>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</si>
  <si>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</si>
  <si>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</si>
  <si>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</si>
  <si>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</si>
  <si>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</si>
  <si>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</si>
  <si>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</si>
  <si>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</si>
  <si>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</si>
  <si>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</si>
  <si>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</si>
  <si>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</si>
  <si>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</si>
  <si>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</si>
  <si>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</si>
  <si>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</si>
  <si>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</si>
  <si>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</si>
  <si>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</si>
  <si>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</si>
  <si>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</si>
  <si>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</si>
  <si>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</si>
  <si>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</si>
  <si>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</si>
  <si>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</si>
  <si>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</si>
  <si>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</si>
  <si>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</si>
  <si>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</si>
  <si>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</si>
  <si>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</si>
  <si>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</si>
  <si>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</si>
  <si>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</si>
  <si>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</si>
  <si>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</si>
  <si>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</si>
  <si>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</si>
  <si>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</si>
  <si>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</si>
  <si>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</si>
  <si>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</si>
  <si>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</si>
  <si>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</si>
  <si>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</si>
  <si>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</si>
  <si>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</si>
  <si>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</si>
  <si>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</si>
  <si>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</si>
  <si>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</si>
  <si>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</si>
  <si>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</si>
  <si>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</si>
  <si>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</si>
  <si>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</si>
  <si>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</si>
  <si>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</si>
  <si>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</si>
  <si>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</si>
  <si>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</si>
  <si>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</si>
  <si>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</si>
  <si>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</si>
  <si>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</si>
  <si>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</si>
  <si>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</si>
  <si>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</si>
  <si>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</si>
  <si>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</si>
  <si>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</si>
  <si>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</si>
  <si>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</si>
  <si>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</si>
  <si>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</si>
  <si>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</si>
  <si>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</si>
  <si>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</si>
  <si>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</si>
  <si>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</si>
  <si>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</si>
  <si>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</si>
  <si>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</si>
  <si>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</si>
  <si>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</si>
  <si>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</si>
  <si>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</si>
  <si>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</si>
  <si>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</si>
  <si>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</si>
  <si>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</si>
  <si>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</si>
  <si>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</si>
  <si>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</si>
  <si>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</si>
  <si>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</si>
  <si>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</si>
  <si>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</si>
  <si>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</si>
  <si>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</si>
  <si>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</si>
  <si>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</si>
  <si>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</si>
  <si>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</si>
  <si>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</si>
  <si>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</si>
  <si>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</si>
  <si>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</si>
  <si>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</si>
  <si>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</si>
  <si>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</si>
  <si>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</si>
  <si>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</si>
  <si>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</si>
  <si>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</si>
  <si>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</si>
  <si>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</si>
  <si>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</si>
  <si>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</si>
  <si>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</si>
  <si>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</si>
  <si>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</si>
  <si>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</si>
  <si>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</si>
  <si>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</si>
  <si>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</si>
  <si>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</si>
  <si>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</si>
  <si>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</si>
  <si>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</si>
  <si>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</si>
  <si>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</si>
  <si>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</si>
  <si>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</si>
  <si>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</si>
  <si>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</si>
  <si>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</si>
  <si>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</si>
  <si>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</si>
  <si>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</si>
  <si>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</si>
  <si>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</si>
  <si>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</si>
  <si>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</si>
  <si>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</si>
  <si>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</si>
  <si>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</si>
  <si>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</si>
  <si>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</si>
  <si>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</si>
  <si>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</si>
  <si>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</si>
  <si>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</si>
  <si>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</si>
  <si>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</si>
  <si>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</si>
  <si>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</si>
  <si>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</si>
  <si>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</si>
  <si>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</si>
  <si>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</si>
  <si>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</si>
  <si>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</si>
  <si>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</si>
  <si>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</si>
  <si>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</si>
  <si>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</si>
  <si>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</si>
  <si>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</si>
  <si>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</si>
  <si>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</si>
  <si>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</si>
  <si>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</si>
  <si>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</si>
  <si>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</si>
  <si>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</si>
  <si>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</si>
  <si>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</si>
  <si>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</si>
  <si>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</si>
  <si>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</si>
  <si>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</si>
  <si>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</si>
  <si>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</si>
  <si>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</si>
  <si>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</si>
  <si>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</si>
  <si>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</si>
  <si>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</si>
  <si>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</si>
  <si>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</si>
  <si>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</si>
  <si>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</si>
  <si>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</si>
  <si>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</si>
  <si>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</si>
  <si>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</si>
  <si>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</si>
  <si>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</si>
  <si>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</si>
  <si>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</si>
  <si>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</si>
  <si>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</si>
  <si>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</si>
  <si>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</si>
  <si>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</si>
  <si>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</si>
  <si>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</si>
  <si>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</si>
  <si>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</si>
  <si>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</si>
  <si>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</si>
  <si>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</si>
  <si>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</si>
  <si>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</si>
  <si>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</si>
  <si>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</si>
  <si>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</si>
  <si>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</si>
  <si>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</si>
  <si>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</si>
  <si>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</si>
  <si>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</si>
  <si>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</si>
  <si>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</si>
  <si>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</si>
  <si>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</si>
  <si>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</si>
  <si>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</si>
  <si>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</si>
  <si>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</si>
  <si>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</si>
  <si>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</si>
  <si>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</si>
  <si>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</si>
  <si>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</si>
  <si>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</si>
  <si>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</si>
  <si>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</si>
  <si>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</si>
  <si>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</si>
  <si>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</si>
  <si>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</si>
  <si>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</si>
  <si>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</si>
  <si>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</si>
  <si>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</si>
  <si>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</si>
  <si>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</si>
  <si>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</si>
  <si>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</si>
  <si>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</si>
  <si>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</si>
  <si>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</si>
  <si>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</si>
  <si>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</si>
  <si>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</si>
  <si>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</si>
  <si>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</si>
  <si>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</si>
  <si>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</si>
  <si>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</si>
  <si>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</si>
  <si>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</si>
  <si>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</si>
  <si>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</si>
  <si>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</si>
  <si>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</si>
  <si>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</si>
  <si>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</si>
  <si>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</si>
  <si>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</si>
  <si>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</si>
  <si>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</si>
  <si>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</si>
  <si>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</si>
  <si>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</si>
  <si>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</si>
  <si>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</si>
  <si>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</si>
  <si>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</si>
  <si>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</si>
  <si>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</si>
  <si>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</si>
  <si>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</si>
  <si>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</si>
  <si>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</si>
  <si>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</si>
  <si>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</si>
  <si>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</si>
  <si>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</si>
  <si>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</si>
  <si>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</si>
  <si>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</si>
  <si>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</si>
  <si>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</si>
  <si>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</si>
  <si>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</si>
  <si>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</si>
  <si>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</si>
  <si>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</si>
  <si>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</si>
  <si>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</si>
  <si>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</si>
  <si>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</si>
  <si>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</si>
  <si>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</si>
  <si>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</si>
  <si>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</si>
  <si>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</si>
  <si>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</si>
  <si>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</si>
  <si>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</si>
  <si>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</si>
  <si>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</si>
  <si>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</si>
  <si>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</si>
  <si>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</si>
  <si>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</si>
  <si>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</si>
  <si>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</si>
  <si>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</si>
  <si>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</si>
  <si>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</si>
  <si>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</si>
  <si>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</si>
  <si>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</si>
  <si>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</si>
  <si>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</si>
  <si>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</si>
  <si>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</si>
  <si>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</si>
  <si>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</si>
  <si>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</si>
  <si>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</si>
  <si>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</si>
  <si>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</si>
  <si>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</si>
  <si>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</si>
  <si>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</si>
  <si>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</si>
  <si>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</si>
  <si>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</si>
  <si>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</si>
  <si>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</si>
  <si>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</si>
  <si>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</si>
  <si>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</si>
  <si>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</si>
  <si>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</si>
  <si>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</si>
  <si>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</si>
  <si>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</si>
  <si>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</si>
  <si>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</si>
  <si>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</si>
  <si>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</si>
  <si>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</si>
  <si>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</si>
  <si>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</si>
  <si>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</si>
  <si>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</si>
  <si>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</si>
  <si>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</si>
  <si>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</si>
  <si>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</si>
  <si>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</si>
  <si>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</si>
  <si>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</si>
  <si>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</si>
  <si>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</si>
  <si>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</si>
  <si>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</si>
  <si>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</si>
  <si>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</si>
  <si>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</si>
  <si>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</si>
  <si>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</si>
  <si>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</si>
  <si>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</si>
  <si>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</si>
  <si>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</si>
  <si>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</si>
  <si>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</si>
  <si>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</si>
  <si>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</si>
  <si>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</si>
  <si>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</si>
  <si>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</si>
  <si>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</si>
  <si>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</si>
  <si>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</si>
  <si>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</si>
  <si>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</si>
  <si>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</si>
  <si>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</si>
  <si>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</si>
  <si>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</si>
  <si>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</si>
  <si>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</si>
  <si>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</si>
  <si>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</si>
  <si>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</si>
  <si>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</si>
  <si>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</si>
  <si>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</si>
  <si>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</si>
  <si>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</si>
  <si>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</si>
  <si>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</si>
  <si>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</si>
  <si>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</si>
  <si>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</si>
  <si>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</si>
  <si>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</si>
  <si>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</si>
  <si>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</si>
  <si>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</si>
  <si>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</si>
  <si>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</si>
  <si>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</si>
  <si>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</si>
  <si>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</si>
  <si>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</si>
  <si>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</si>
  <si>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</si>
  <si>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</si>
  <si>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</si>
  <si>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</si>
  <si>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</si>
  <si>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</si>
  <si>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</si>
  <si>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</si>
  <si>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</si>
  <si>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</si>
  <si>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</si>
  <si>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</si>
  <si>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</si>
  <si>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</si>
  <si>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</si>
  <si>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</si>
  <si>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</si>
  <si>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</si>
  <si>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</si>
  <si>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</si>
  <si>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</si>
  <si>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</si>
  <si>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</si>
  <si>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</si>
  <si>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</si>
  <si>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</si>
  <si>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</si>
  <si>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</si>
  <si>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</si>
  <si>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</si>
  <si>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</si>
  <si>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</si>
  <si>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</si>
  <si>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</si>
  <si>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</si>
  <si>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</si>
  <si>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</si>
  <si>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</si>
  <si>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</si>
  <si>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</si>
  <si>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</si>
  <si>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</si>
  <si>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</si>
  <si>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</si>
  <si>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</si>
  <si>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</si>
  <si>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</si>
  <si>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</si>
  <si>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</si>
  <si>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</si>
  <si>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</si>
  <si>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</si>
  <si>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</si>
  <si>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</si>
  <si>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</si>
  <si>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</si>
  <si>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</si>
  <si>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</si>
  <si>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</si>
  <si>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</si>
  <si>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</si>
  <si>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</si>
  <si>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</si>
  <si>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</si>
  <si>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</si>
  <si>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</si>
  <si>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</si>
  <si>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</si>
  <si>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</si>
  <si>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</si>
  <si>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</si>
  <si>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</si>
  <si>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</si>
  <si>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</si>
  <si>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</si>
  <si>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</si>
  <si>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</si>
  <si>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</si>
  <si>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</si>
  <si>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</si>
  <si>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</si>
  <si>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</si>
  <si>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</si>
  <si>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</si>
  <si>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</si>
  <si>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</si>
  <si>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</si>
  <si>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</si>
  <si>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</si>
  <si>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</si>
  <si>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</si>
  <si>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</si>
  <si>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</si>
  <si>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</si>
  <si>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</si>
  <si>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</si>
  <si>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</si>
  <si>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</si>
  <si>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</si>
  <si>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</si>
  <si>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</si>
  <si>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</si>
  <si>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</si>
  <si>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</si>
  <si>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</si>
  <si>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</si>
  <si>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</si>
  <si>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</si>
  <si>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</si>
  <si>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</si>
  <si>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</si>
  <si>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</si>
  <si>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</si>
  <si>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</si>
  <si>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</si>
  <si>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</si>
  <si>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</si>
  <si>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</si>
  <si>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</si>
  <si>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</si>
  <si>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</si>
  <si>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</si>
  <si>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</si>
  <si>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</si>
  <si>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</si>
  <si>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</si>
  <si>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</si>
  <si>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</si>
  <si>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</si>
  <si>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</si>
  <si>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</si>
  <si>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</si>
  <si>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</si>
  <si>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</si>
  <si>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</si>
  <si>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</si>
  <si>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</si>
  <si>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</si>
  <si>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</si>
  <si>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</si>
  <si>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</si>
  <si>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</si>
  <si>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</si>
  <si>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</si>
  <si>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</si>
  <si>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</si>
  <si>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</si>
  <si>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</si>
  <si>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</si>
  <si>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</si>
  <si>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</si>
  <si>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</si>
  <si>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</si>
  <si>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</si>
  <si>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</si>
  <si>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</si>
  <si>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</si>
  <si>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</si>
  <si>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</si>
  <si>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</si>
  <si>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</si>
  <si>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</si>
  <si>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</si>
  <si>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</si>
  <si>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</si>
  <si>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</si>
  <si>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</si>
  <si>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</si>
  <si>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</si>
  <si>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</si>
  <si>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</si>
  <si>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</si>
  <si>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</si>
  <si>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</si>
  <si>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</si>
  <si>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</si>
  <si>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</si>
  <si>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</si>
  <si>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</si>
  <si>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</si>
  <si>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</si>
  <si>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</si>
  <si>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</si>
  <si>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</si>
  <si>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</si>
  <si>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</si>
  <si>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</si>
  <si>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</si>
  <si>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</si>
  <si>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</si>
  <si>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</si>
  <si>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</si>
  <si>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</si>
  <si>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</si>
  <si>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</si>
  <si>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</si>
  <si>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</si>
  <si>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</si>
  <si>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</si>
  <si>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</si>
  <si>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</si>
  <si>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</si>
  <si>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</si>
  <si>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</si>
  <si>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</si>
  <si>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</si>
  <si>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</si>
  <si>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</si>
  <si>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</si>
  <si>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</si>
  <si>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</si>
  <si>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</si>
  <si>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</si>
  <si>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</si>
  <si>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</si>
  <si>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</si>
  <si>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</si>
  <si>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</si>
  <si>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</si>
  <si>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</si>
  <si>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</si>
  <si>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</si>
  <si>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</si>
  <si>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</si>
  <si>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</si>
  <si>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</si>
  <si>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</si>
  <si>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</si>
  <si>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</si>
  <si>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</si>
  <si>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</si>
  <si>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</si>
  <si>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</si>
  <si>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</si>
  <si>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</si>
  <si>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</si>
  <si>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</si>
  <si>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</si>
  <si>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</si>
  <si>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</si>
  <si>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</si>
  <si>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</si>
  <si>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</si>
  <si>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</si>
  <si>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</si>
  <si>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</si>
  <si>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</si>
  <si>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</si>
  <si>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</si>
  <si>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</si>
  <si>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</si>
  <si>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</si>
  <si>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</si>
  <si>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</si>
  <si>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</si>
  <si>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</si>
  <si>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</si>
  <si>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</si>
  <si>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</si>
  <si>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</si>
  <si>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</si>
  <si>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</si>
  <si>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</si>
  <si>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</si>
  <si>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</si>
  <si>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</si>
  <si>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</si>
  <si>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</si>
  <si>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</si>
  <si>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</si>
  <si>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</si>
  <si>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</si>
  <si>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</si>
  <si>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</si>
  <si>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</si>
  <si>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</si>
  <si>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</si>
  <si>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</si>
  <si>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</si>
  <si>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</si>
  <si>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</si>
  <si>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</si>
  <si>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</si>
  <si>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</si>
  <si>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</si>
  <si>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</si>
  <si>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</si>
  <si>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</si>
  <si>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</si>
  <si>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</si>
  <si>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</si>
  <si>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</si>
  <si>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</si>
  <si>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</si>
  <si>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</si>
  <si>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</si>
  <si>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</si>
  <si>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</si>
  <si>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</si>
  <si>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</si>
  <si>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</si>
  <si>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</si>
  <si>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</si>
  <si>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</si>
  <si>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</si>
  <si>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</si>
  <si>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</si>
  <si>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</si>
  <si>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</si>
  <si>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</si>
  <si>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</si>
  <si>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</si>
  <si>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</si>
  <si>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</si>
  <si>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</si>
  <si>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</si>
  <si>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</si>
  <si>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</si>
  <si>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</si>
  <si>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</si>
  <si>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</si>
  <si>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</si>
  <si>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</si>
  <si>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</si>
  <si>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</si>
  <si>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</si>
  <si>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</si>
  <si>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</si>
  <si>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</si>
  <si>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</si>
  <si>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</si>
  <si>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</si>
  <si>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</si>
  <si>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</si>
  <si>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</si>
  <si>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</si>
  <si>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</si>
  <si>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</si>
  <si>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</si>
  <si>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</si>
  <si>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</si>
  <si>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</si>
  <si>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</si>
  <si>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</si>
  <si>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</si>
  <si>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</si>
  <si>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</si>
  <si>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</si>
  <si>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</si>
  <si>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</si>
  <si>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</si>
  <si>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</si>
  <si>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</si>
  <si>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</si>
  <si>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</si>
  <si>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</si>
  <si>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</si>
  <si>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</si>
  <si>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</si>
  <si>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</si>
  <si>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</si>
  <si>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</si>
  <si>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</si>
  <si>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</si>
  <si>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</si>
  <si>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</si>
  <si>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</si>
  <si>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</si>
  <si>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</si>
  <si>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</si>
  <si>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</si>
  <si>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</si>
  <si>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</si>
  <si>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</si>
  <si>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</si>
  <si>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</si>
  <si>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</si>
  <si>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</si>
  <si>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</si>
  <si>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</si>
  <si>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</si>
  <si>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</si>
  <si>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</si>
  <si>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</si>
  <si>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</si>
  <si>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</si>
  <si>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</si>
  <si>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</si>
  <si>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</si>
  <si>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</si>
  <si>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</si>
  <si>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</si>
  <si>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</si>
  <si>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</si>
  <si>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</si>
  <si>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</si>
  <si>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</si>
  <si>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</si>
  <si>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</si>
  <si>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</si>
  <si>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</si>
  <si>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</si>
  <si>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</si>
  <si>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</si>
  <si>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</si>
  <si>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</si>
  <si>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</si>
  <si>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</si>
  <si>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</si>
  <si>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</si>
  <si>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</si>
  <si>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</si>
  <si>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</si>
  <si>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</si>
  <si>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</si>
  <si>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</si>
  <si>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</si>
  <si>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</si>
  <si>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</si>
  <si>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</si>
  <si>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</si>
  <si>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</si>
  <si>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</si>
  <si>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</si>
  <si>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</si>
  <si>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</si>
  <si>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</si>
  <si>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</si>
  <si>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</si>
  <si>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</si>
  <si>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</si>
  <si>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</si>
  <si>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</si>
  <si>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</si>
  <si>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</si>
  <si>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</si>
  <si>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</si>
  <si>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</si>
  <si>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</si>
  <si>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</si>
  <si>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</si>
  <si>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</si>
  <si>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</si>
  <si>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</si>
  <si>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</si>
  <si>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</si>
  <si>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</si>
  <si>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</si>
  <si>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</si>
  <si>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</si>
  <si>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</si>
  <si>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</si>
  <si>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</si>
  <si>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</si>
  <si>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</si>
  <si>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</si>
  <si>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</si>
  <si>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</si>
  <si>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</si>
  <si>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</si>
  <si>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</si>
  <si>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</si>
  <si>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</si>
  <si>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</si>
  <si>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</si>
  <si>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</si>
  <si>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</si>
  <si>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</si>
  <si>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</si>
  <si>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</si>
  <si>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</si>
  <si>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</si>
  <si>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</si>
  <si>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</si>
  <si>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</si>
  <si>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</si>
  <si>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</si>
  <si>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</si>
  <si>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</si>
  <si>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</si>
  <si>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</si>
  <si>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</si>
  <si>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</si>
  <si>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</si>
  <si>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</si>
  <si>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</si>
  <si>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</si>
  <si>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</si>
  <si>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</si>
  <si>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</si>
  <si>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</si>
  <si>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</si>
  <si>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</si>
  <si>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</si>
  <si>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</si>
  <si>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</si>
  <si>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</si>
  <si>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</si>
  <si>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</si>
  <si>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</si>
  <si>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</si>
  <si>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</si>
  <si>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</si>
  <si>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</si>
  <si>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</si>
  <si>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</si>
  <si>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</si>
  <si>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</si>
  <si>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</si>
  <si>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</si>
  <si>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</si>
  <si>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</si>
  <si>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</si>
  <si>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</si>
  <si>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</si>
  <si>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</si>
  <si>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</si>
  <si>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</si>
  <si>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</si>
  <si>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</si>
  <si>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</si>
  <si>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</si>
  <si>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</si>
  <si>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</si>
  <si>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</si>
  <si>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</si>
  <si>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</si>
  <si>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</si>
  <si>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</si>
  <si>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</si>
  <si>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</si>
  <si>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</si>
  <si>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</si>
  <si>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</si>
  <si>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</si>
  <si>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</si>
  <si>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</si>
  <si>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</si>
  <si>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</si>
  <si>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</si>
  <si>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</si>
  <si>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</si>
  <si>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</si>
  <si>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</si>
  <si>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</si>
  <si>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</si>
  <si>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</si>
  <si>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</si>
  <si>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</si>
  <si>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</si>
  <si>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</si>
  <si>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</si>
  <si>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</si>
  <si>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</si>
  <si>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</si>
  <si>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</si>
  <si>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</si>
  <si>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</si>
  <si>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</si>
  <si>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</si>
  <si>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</si>
  <si>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</si>
  <si>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</si>
  <si>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</si>
  <si>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</si>
  <si>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</si>
  <si>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</si>
  <si>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</si>
  <si>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</si>
  <si>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</si>
  <si>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</si>
  <si>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</si>
  <si>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</si>
  <si>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</si>
  <si>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</si>
  <si>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</si>
  <si>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</si>
  <si>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</si>
  <si>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</si>
  <si>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</si>
  <si>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</si>
  <si>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</si>
  <si>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</si>
  <si>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</si>
  <si>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</si>
  <si>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</si>
  <si>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</si>
  <si>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</si>
  <si>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</si>
  <si>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</si>
  <si>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</si>
  <si>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</si>
  <si>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</si>
  <si>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</si>
  <si>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</si>
  <si>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</si>
  <si>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</si>
  <si>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</si>
  <si>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</si>
  <si>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</si>
  <si>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</si>
  <si>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</si>
  <si>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</si>
  <si>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</si>
  <si>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</si>
  <si>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</si>
  <si>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</si>
  <si>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</si>
  <si>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</si>
  <si>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</si>
  <si>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</si>
  <si>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</si>
  <si>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</si>
  <si>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</si>
  <si>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</si>
  <si>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</si>
  <si>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</si>
  <si>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</si>
  <si>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</si>
  <si>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</si>
  <si>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</si>
  <si>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</si>
  <si>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</si>
  <si>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</si>
  <si>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</si>
  <si>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</si>
  <si>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</si>
  <si>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</si>
  <si>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</si>
  <si>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</si>
  <si>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</si>
  <si>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</si>
  <si>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</si>
  <si>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</si>
  <si>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</si>
  <si>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</si>
  <si>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</si>
  <si>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</si>
  <si>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</si>
  <si>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</si>
  <si>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</si>
  <si>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</si>
  <si>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</si>
  <si>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</si>
  <si>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</si>
  <si>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</si>
  <si>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</si>
  <si>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</si>
  <si>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</si>
  <si>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</si>
  <si>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</si>
  <si>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</si>
  <si>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</si>
  <si>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</si>
  <si>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</si>
  <si>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</si>
  <si>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</si>
  <si>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</si>
  <si>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</si>
  <si>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</si>
  <si>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</si>
  <si>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</si>
  <si>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</si>
  <si>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</si>
  <si>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</si>
  <si>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</si>
  <si>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</si>
  <si>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</si>
  <si>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</si>
  <si>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</si>
  <si>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</si>
  <si>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</si>
  <si>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</si>
  <si>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</si>
  <si>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</si>
  <si>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</si>
  <si>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</si>
  <si>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</si>
  <si>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</si>
  <si>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</si>
  <si>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</si>
  <si>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</si>
  <si>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</si>
  <si>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</si>
  <si>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</si>
  <si>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</si>
  <si>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</si>
  <si>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</si>
  <si>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</si>
  <si>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</si>
  <si>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</si>
  <si>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</si>
  <si>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</si>
  <si>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</si>
  <si>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</si>
  <si>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</si>
  <si>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</si>
  <si>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</si>
  <si>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</si>
  <si>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</si>
  <si>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</si>
  <si>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</si>
  <si>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</si>
  <si>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</si>
  <si>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</si>
  <si>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</si>
  <si>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</si>
  <si>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</si>
  <si>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</si>
  <si>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</si>
  <si>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</si>
  <si>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</si>
  <si>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</si>
  <si>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</si>
  <si>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</si>
  <si>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</si>
  <si>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</si>
  <si>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</si>
  <si>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</si>
  <si>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</si>
  <si>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</si>
  <si>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</si>
  <si>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</si>
  <si>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</si>
  <si>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</si>
  <si>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</si>
  <si>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</si>
  <si>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</si>
  <si>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</si>
  <si>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</si>
  <si>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</si>
  <si>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</si>
  <si>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</si>
  <si>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</si>
  <si>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</si>
  <si>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</si>
  <si>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</si>
  <si>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</si>
  <si>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</si>
  <si>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</si>
  <si>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</si>
  <si>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</si>
  <si>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</si>
  <si>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</si>
  <si>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</si>
  <si>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</si>
  <si>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</si>
  <si>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</si>
  <si>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</si>
  <si>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</si>
  <si>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</si>
  <si>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</si>
  <si>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</si>
  <si>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</si>
  <si>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</si>
  <si>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</si>
  <si>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</si>
  <si>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</si>
  <si>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</si>
  <si>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</si>
  <si>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</si>
  <si>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</si>
  <si>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</si>
  <si>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</si>
  <si>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</si>
  <si>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</si>
  <si>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</si>
  <si>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</si>
  <si>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</si>
  <si>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</si>
  <si>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</si>
  <si>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</si>
  <si>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</si>
  <si>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</si>
  <si>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</si>
  <si>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</si>
  <si>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</si>
  <si>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</si>
  <si>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</si>
  <si>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</si>
  <si>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</si>
  <si>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</si>
  <si>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</si>
  <si>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</si>
  <si>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</si>
  <si>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</si>
  <si>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</si>
  <si>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</si>
  <si>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</si>
  <si>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</si>
  <si>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</si>
  <si>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</si>
  <si>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</si>
  <si>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</si>
  <si>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</si>
  <si>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</si>
  <si>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</si>
  <si>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</si>
  <si>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</si>
  <si>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</si>
  <si>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</si>
  <si>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</si>
  <si>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</si>
  <si>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</si>
  <si>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</si>
  <si>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</si>
  <si>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</si>
  <si>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</si>
  <si>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</si>
  <si>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</si>
  <si>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</si>
  <si>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</si>
  <si>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</si>
  <si>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</si>
  <si>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</si>
  <si>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</si>
  <si>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</si>
  <si>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</si>
  <si>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</si>
  <si>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</si>
  <si>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</si>
  <si>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</si>
  <si>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</si>
  <si>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</si>
  <si>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</si>
  <si>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</si>
  <si>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</si>
  <si>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</si>
  <si>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</si>
  <si>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</si>
  <si>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</si>
  <si>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</si>
  <si>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</si>
  <si>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</si>
  <si>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</si>
  <si>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</si>
  <si>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</si>
  <si>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</si>
  <si>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</si>
  <si>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</si>
  <si>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</si>
  <si>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</si>
  <si>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</si>
  <si>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</si>
  <si>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</si>
  <si>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</si>
  <si>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</si>
  <si>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</si>
  <si>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</si>
  <si>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</si>
  <si>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</si>
  <si>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</si>
  <si>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</si>
  <si>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</si>
  <si>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</si>
  <si>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</si>
  <si>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</si>
  <si>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</si>
  <si>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</si>
  <si>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</si>
  <si>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</si>
  <si>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</si>
  <si>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</si>
  <si>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</si>
  <si>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</si>
  <si>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</si>
  <si>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</si>
  <si>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</si>
  <si>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</si>
  <si>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</si>
  <si>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</si>
  <si>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</si>
  <si>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</si>
  <si>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</si>
  <si>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</si>
  <si>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</si>
  <si>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</si>
  <si>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</si>
  <si>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</si>
  <si>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</si>
  <si>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</si>
  <si>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</si>
  <si>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</si>
  <si>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</si>
  <si>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</si>
  <si>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</si>
  <si>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</si>
  <si>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</si>
  <si>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</si>
  <si>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</si>
  <si>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</si>
  <si>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</si>
  <si>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</si>
  <si>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</si>
  <si>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</si>
  <si>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</si>
  <si>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</si>
  <si>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</si>
  <si>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</si>
  <si>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</si>
  <si>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</si>
  <si>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</si>
  <si>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</si>
  <si>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</si>
  <si>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</si>
  <si>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</si>
  <si>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</si>
  <si>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</si>
  <si>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</si>
  <si>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</si>
  <si>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</si>
  <si>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</si>
  <si>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</si>
  <si>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</si>
  <si>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</si>
  <si>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</si>
  <si>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</si>
  <si>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</si>
  <si>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</si>
  <si>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</si>
  <si>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</si>
  <si>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</si>
  <si>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</si>
  <si>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</si>
  <si>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</si>
  <si>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</si>
  <si>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</si>
  <si>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</si>
  <si>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</si>
  <si>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</si>
  <si>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</si>
  <si>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</si>
  <si>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</si>
  <si>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</si>
  <si>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</si>
  <si>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</si>
  <si>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</si>
  <si>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</si>
  <si>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</si>
  <si>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</si>
  <si>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</si>
  <si>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</si>
  <si>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</si>
  <si>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</si>
  <si>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</si>
  <si>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</si>
  <si>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</si>
  <si>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</si>
  <si>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</si>
  <si>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</si>
  <si>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</si>
  <si>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</si>
  <si>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</si>
  <si>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</si>
  <si>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</si>
  <si>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</si>
  <si>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</si>
  <si>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</si>
  <si>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</si>
  <si>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</si>
  <si>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</si>
  <si>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</si>
  <si>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</si>
  <si>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</si>
  <si>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</si>
  <si>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</si>
  <si>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</si>
  <si>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</si>
  <si>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</si>
  <si>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</si>
  <si>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</si>
  <si>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</si>
  <si>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</si>
  <si>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</si>
  <si>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</si>
  <si>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</si>
  <si>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</si>
  <si>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</si>
  <si>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</si>
  <si>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</si>
  <si>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</si>
  <si>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</si>
  <si>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</si>
  <si>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</si>
  <si>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</si>
  <si>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</si>
  <si>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</si>
  <si>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</si>
  <si>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</si>
  <si>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</si>
  <si>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</si>
  <si>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</si>
  <si>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</si>
  <si>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</si>
  <si>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</si>
  <si>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</si>
  <si>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</si>
  <si>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</si>
  <si>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</si>
  <si>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</si>
  <si>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</si>
  <si>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</si>
  <si>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</si>
  <si>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</si>
  <si>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</si>
  <si>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</si>
  <si>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</si>
  <si>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</si>
  <si>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</si>
  <si>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</si>
  <si>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</si>
  <si>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</si>
  <si>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</si>
  <si>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</si>
  <si>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</si>
  <si>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</si>
  <si>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</si>
  <si>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</si>
  <si>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</si>
  <si>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</si>
  <si>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</si>
  <si>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</si>
  <si>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</si>
  <si>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</si>
  <si>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</si>
  <si>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</si>
  <si>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</si>
  <si>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</si>
  <si>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</si>
  <si>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</si>
  <si>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</si>
  <si>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</si>
  <si>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</si>
  <si>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</si>
  <si>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</si>
  <si>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</si>
  <si>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</si>
  <si>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</si>
  <si>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</si>
  <si>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</si>
  <si>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</si>
  <si>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</si>
  <si>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</si>
  <si>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</si>
  <si>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</si>
  <si>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</si>
  <si>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</si>
  <si>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</si>
  <si>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</si>
  <si>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</si>
  <si>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</si>
  <si>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</si>
  <si>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</si>
  <si>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</si>
  <si>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</si>
  <si>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</si>
  <si>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</si>
  <si>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</si>
  <si>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</si>
  <si>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</si>
  <si>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</si>
  <si>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</si>
  <si>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</si>
  <si>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</si>
  <si>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</si>
  <si>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</si>
  <si>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</si>
  <si>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</si>
  <si>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</si>
  <si>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</si>
  <si>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</si>
  <si>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</si>
  <si>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</si>
  <si>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</si>
  <si>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</si>
  <si>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</si>
  <si>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</si>
  <si>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</si>
  <si>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</si>
  <si>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</si>
  <si>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</si>
  <si>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</si>
  <si>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</si>
  <si>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</si>
  <si>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</si>
  <si>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</si>
  <si>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</si>
  <si>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</si>
  <si>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</si>
  <si>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</si>
  <si>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</si>
  <si>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</si>
  <si>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</si>
  <si>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</si>
  <si>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</si>
  <si>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</si>
  <si>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</si>
  <si>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</si>
  <si>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</si>
  <si>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</si>
  <si>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</si>
  <si>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</si>
  <si>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</si>
  <si>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</si>
  <si>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</si>
  <si>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</si>
  <si>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</si>
  <si>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</si>
  <si>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</si>
  <si>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</si>
  <si>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</si>
  <si>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</si>
  <si>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</si>
  <si>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</si>
  <si>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</si>
  <si>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</si>
  <si>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</si>
  <si>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</si>
  <si>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</si>
  <si>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</si>
  <si>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</si>
  <si>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</si>
  <si>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</si>
  <si>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</si>
  <si>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</si>
  <si>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</si>
  <si>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</si>
  <si>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</si>
  <si>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</si>
  <si>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</si>
  <si>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</si>
  <si>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</si>
  <si>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</si>
  <si>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</si>
  <si>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</si>
  <si>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</si>
  <si>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</si>
  <si>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</si>
  <si>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</si>
  <si>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</si>
  <si>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</si>
  <si>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</si>
  <si>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</si>
  <si>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</si>
  <si>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</si>
  <si>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</si>
  <si>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</si>
  <si>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</si>
  <si>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</si>
  <si>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</si>
  <si>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</si>
  <si>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</si>
  <si>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</si>
  <si>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</si>
  <si>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</si>
  <si>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</si>
  <si>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</si>
  <si>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</si>
  <si>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</si>
  <si>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</si>
  <si>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</si>
  <si>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</si>
  <si>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</si>
  <si>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</si>
  <si>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</si>
  <si>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</si>
  <si>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</si>
  <si>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</si>
  <si>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</si>
  <si>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</si>
  <si>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</si>
  <si>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</si>
  <si>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</si>
  <si>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</si>
  <si>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</si>
  <si>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</si>
  <si>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</si>
  <si>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</si>
  <si>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</si>
  <si>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</si>
  <si>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</si>
  <si>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</si>
  <si>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</si>
  <si>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</si>
  <si>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</si>
  <si>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</si>
  <si>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</si>
  <si>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</si>
  <si>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</si>
  <si>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</si>
  <si>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</si>
  <si>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</si>
  <si>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</si>
  <si>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</si>
  <si>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</si>
  <si>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</si>
  <si>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</si>
  <si>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</si>
  <si>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</si>
  <si>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</si>
  <si>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</si>
  <si>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</si>
  <si>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</si>
  <si>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</si>
  <si>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</si>
  <si>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</si>
  <si>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</si>
  <si>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</si>
  <si>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</si>
  <si>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</si>
  <si>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</si>
  <si>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</si>
  <si>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</si>
  <si>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</si>
  <si>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</si>
  <si>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</si>
  <si>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</si>
  <si>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</si>
  <si>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</si>
  <si>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</si>
  <si>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</si>
  <si>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</si>
  <si>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</si>
  <si>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</si>
  <si>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</si>
  <si>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</si>
  <si>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</si>
  <si>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</si>
  <si>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</si>
  <si>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</si>
  <si>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</si>
  <si>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</si>
  <si>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</si>
  <si>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</si>
  <si>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</si>
  <si>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</si>
  <si>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</si>
  <si>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</si>
  <si>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</si>
  <si>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</si>
  <si>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</si>
  <si>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</si>
  <si>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</si>
  <si>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</si>
  <si>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</si>
  <si>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</si>
  <si>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</si>
  <si>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</si>
  <si>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</si>
  <si>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</si>
  <si>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</si>
  <si>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</si>
  <si>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</si>
  <si>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</si>
  <si>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</si>
  <si>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</si>
  <si>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</si>
  <si>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</si>
  <si>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</si>
  <si>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</si>
  <si>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</si>
  <si>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</si>
  <si>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</si>
  <si>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</si>
  <si>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</si>
  <si>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</si>
  <si>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</si>
  <si>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</si>
  <si>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</si>
  <si>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</si>
  <si>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</si>
  <si>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</si>
  <si>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</si>
  <si>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</si>
  <si>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</si>
  <si>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</si>
  <si>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</si>
  <si>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</si>
  <si>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</si>
  <si>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</si>
  <si>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</si>
  <si>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</si>
  <si>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</si>
  <si>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</si>
  <si>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</si>
  <si>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</si>
  <si>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</si>
  <si>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</si>
  <si>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</si>
  <si>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</si>
  <si>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</si>
  <si>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</si>
  <si>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</si>
  <si>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</si>
  <si>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</si>
  <si>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</si>
  <si>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</si>
  <si>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</si>
  <si>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</si>
  <si>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</si>
  <si>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</si>
  <si>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</si>
  <si>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</si>
  <si>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</si>
  <si>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</si>
  <si>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</si>
  <si>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</si>
  <si>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</si>
  <si>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</si>
  <si>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</si>
  <si>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</si>
  <si>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</si>
  <si>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</si>
  <si>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</si>
  <si>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</si>
  <si>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</si>
  <si>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</si>
  <si>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</si>
  <si>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</si>
  <si>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</si>
  <si>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</si>
  <si>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</si>
  <si>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</si>
  <si>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</si>
  <si>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</si>
  <si>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</si>
  <si>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</si>
  <si>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</si>
  <si>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</si>
  <si>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</si>
  <si>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</si>
  <si>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</si>
  <si>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</si>
  <si>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</si>
  <si>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</si>
  <si>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</si>
  <si>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</si>
  <si>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</si>
  <si>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</si>
  <si>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</si>
  <si>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</si>
  <si>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</si>
  <si>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</si>
  <si>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</si>
  <si>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</si>
  <si>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</si>
  <si>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</si>
  <si>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</si>
  <si>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</si>
  <si>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</si>
  <si>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</si>
  <si>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</si>
  <si>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</si>
  <si>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</si>
  <si>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</si>
  <si>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</si>
  <si>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</si>
  <si>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</si>
  <si>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</si>
  <si>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</si>
  <si>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</si>
  <si>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</si>
  <si>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</si>
  <si>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</si>
  <si>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</si>
  <si>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</si>
  <si>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</si>
  <si>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</si>
  <si>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</si>
  <si>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</si>
  <si>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</si>
  <si>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</si>
  <si>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</si>
  <si>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</si>
  <si>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</si>
  <si>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</si>
  <si>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</si>
  <si>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</si>
  <si>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</si>
  <si>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</si>
  <si>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</si>
  <si>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</si>
  <si>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</si>
  <si>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</si>
  <si>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</si>
  <si>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</si>
  <si>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</si>
  <si>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</si>
  <si>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</si>
  <si>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</si>
  <si>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</si>
  <si>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</si>
  <si>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</si>
  <si>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</si>
  <si>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</si>
  <si>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</si>
  <si>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</si>
  <si>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</si>
  <si>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</si>
  <si>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</si>
  <si>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</si>
  <si>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</si>
  <si>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</si>
  <si>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</si>
  <si>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</si>
  <si>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</si>
  <si>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</si>
  <si>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</si>
  <si>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</si>
  <si>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</si>
  <si>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</si>
  <si>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</si>
  <si>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</si>
  <si>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</si>
  <si>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</si>
  <si>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</si>
  <si>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</si>
  <si>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</si>
  <si>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</si>
  <si>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</si>
  <si>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</si>
  <si>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</si>
  <si>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</si>
  <si>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</si>
  <si>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</si>
  <si>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</si>
  <si>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</si>
  <si>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</si>
  <si>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</si>
  <si>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</si>
  <si>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</si>
  <si>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</si>
  <si>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</si>
  <si>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</si>
  <si>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</si>
  <si>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</si>
  <si>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</si>
  <si>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</si>
  <si>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</si>
  <si>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</si>
  <si>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</si>
  <si>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</si>
  <si>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</si>
  <si>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</si>
  <si>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</si>
  <si>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</si>
  <si>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</si>
  <si>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</si>
  <si>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</si>
  <si>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</si>
  <si>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</si>
  <si>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</si>
  <si>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</si>
  <si>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</si>
  <si>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</si>
  <si>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</si>
  <si>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</si>
  <si>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</si>
  <si>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</si>
  <si>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</si>
  <si>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</si>
  <si>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</si>
  <si>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</si>
  <si>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</si>
  <si>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</si>
  <si>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</si>
  <si>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</si>
  <si>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</si>
  <si>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</si>
  <si>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</si>
  <si>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</si>
  <si>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</si>
  <si>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</si>
  <si>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</si>
  <si>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</si>
  <si>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</si>
  <si>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</si>
  <si>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</si>
  <si>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</si>
  <si>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</si>
  <si>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</si>
  <si>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</si>
  <si>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</si>
  <si>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</si>
  <si>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</si>
  <si>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</si>
  <si>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</si>
  <si>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</si>
  <si>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</si>
  <si>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</si>
  <si>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</si>
  <si>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</si>
  <si>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</si>
  <si>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</si>
  <si>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</si>
  <si>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</si>
  <si>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</si>
  <si>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</si>
  <si>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</si>
  <si>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</si>
  <si>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</si>
  <si>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</si>
  <si>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</si>
  <si>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</si>
  <si>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</si>
  <si>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</si>
  <si>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</si>
  <si>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</si>
  <si>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</si>
  <si>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</si>
  <si>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</si>
  <si>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</si>
  <si>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</si>
  <si>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</si>
  <si>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</si>
  <si>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</si>
  <si>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</si>
  <si>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</si>
  <si>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</si>
  <si>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</si>
  <si>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</si>
  <si>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</si>
  <si>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</si>
  <si>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</si>
  <si>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</si>
  <si>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</si>
  <si>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</si>
  <si>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</si>
  <si>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</si>
  <si>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</si>
  <si>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</si>
  <si>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</si>
  <si>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</si>
  <si>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</si>
  <si>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</si>
  <si>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</si>
  <si>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</si>
  <si>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</si>
  <si>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</si>
  <si>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</si>
  <si>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</si>
  <si>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</si>
  <si>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</si>
  <si>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</si>
  <si>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</si>
  <si>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</si>
  <si>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</si>
  <si>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</si>
  <si>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</si>
  <si>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</si>
  <si>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</si>
  <si>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</si>
  <si>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</si>
  <si>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</si>
  <si>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</si>
  <si>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</si>
  <si>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</si>
  <si>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</si>
  <si>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</si>
  <si>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</si>
  <si>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</si>
  <si>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</si>
  <si>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</si>
  <si>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</si>
  <si>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</si>
  <si>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</si>
  <si>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</si>
  <si>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</si>
  <si>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</si>
  <si>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</si>
  <si>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</si>
  <si>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</si>
  <si>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</si>
  <si>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</si>
  <si>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</si>
  <si>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</si>
  <si>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</si>
  <si>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</si>
  <si>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</si>
  <si>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</si>
  <si>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</si>
  <si>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</si>
  <si>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</si>
  <si>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</si>
  <si>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</si>
  <si>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</si>
  <si>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</si>
  <si>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</si>
  <si>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</si>
  <si>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</si>
  <si>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</si>
  <si>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</si>
  <si>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</si>
  <si>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</si>
  <si>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</si>
  <si>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</si>
  <si>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</si>
  <si>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</si>
  <si>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</si>
  <si>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</si>
  <si>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</si>
  <si>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</si>
  <si>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</si>
  <si>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</si>
  <si>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</si>
  <si>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</si>
  <si>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</si>
  <si>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</si>
  <si>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</si>
  <si>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</si>
  <si>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</si>
  <si>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</si>
  <si>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</si>
  <si>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</si>
  <si>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</si>
  <si>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</si>
  <si>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</si>
  <si>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</si>
  <si>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</si>
  <si>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</si>
  <si>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</si>
  <si>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</si>
  <si>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</si>
  <si>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</si>
  <si>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</si>
  <si>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</si>
  <si>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</si>
  <si>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</si>
  <si>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</si>
  <si>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</si>
  <si>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</si>
  <si>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</si>
  <si>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</si>
  <si>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</si>
  <si>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</si>
  <si>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</si>
  <si>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</si>
  <si>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</si>
  <si>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</si>
  <si>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</si>
  <si>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</si>
  <si>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</si>
  <si>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</si>
  <si>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</si>
  <si>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</si>
  <si>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</si>
  <si>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</si>
  <si>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</si>
  <si>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</si>
  <si>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</si>
  <si>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</si>
  <si>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</si>
  <si>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</si>
  <si>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</si>
  <si>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</si>
  <si>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</si>
  <si>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</si>
  <si>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</si>
  <si>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</si>
  <si>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</si>
  <si>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</si>
  <si>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</si>
  <si>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</si>
  <si>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</si>
  <si>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</si>
  <si>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</si>
  <si>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</si>
  <si>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</si>
  <si>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</si>
  <si>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</si>
  <si>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</si>
  <si>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</si>
  <si>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</si>
  <si>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</si>
  <si>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</si>
  <si>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</si>
  <si>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</si>
  <si>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</si>
  <si>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</si>
  <si>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</si>
  <si>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</si>
  <si>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</si>
  <si>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</si>
  <si>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</si>
  <si>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</si>
  <si>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</si>
  <si>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</si>
  <si>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</si>
  <si>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</si>
  <si>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</si>
  <si>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</si>
  <si>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</si>
  <si>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</si>
  <si>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</si>
  <si>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</si>
  <si>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</si>
  <si>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</si>
  <si>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</si>
  <si>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</si>
  <si>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</si>
  <si>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</si>
  <si>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</si>
  <si>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</si>
  <si>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</si>
  <si>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</si>
  <si>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</si>
  <si>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</si>
  <si>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</si>
  <si>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</si>
  <si>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</si>
  <si>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</si>
  <si>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</si>
  <si>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</si>
  <si>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</si>
  <si>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</si>
  <si>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</si>
  <si>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</si>
  <si>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</si>
  <si>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</si>
  <si>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</si>
  <si>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</si>
  <si>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</si>
  <si>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</si>
  <si>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</si>
  <si>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</si>
  <si>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</si>
  <si>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</si>
  <si>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</si>
  <si>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</si>
  <si>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</si>
  <si>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</si>
  <si>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</si>
  <si>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</si>
  <si>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</si>
  <si>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</si>
  <si>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</si>
  <si>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</si>
  <si>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</si>
  <si>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</si>
  <si>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</si>
  <si>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</si>
  <si>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</si>
  <si>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</si>
  <si>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</si>
  <si>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</si>
  <si>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</si>
  <si>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</si>
  <si>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</si>
  <si>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</si>
  <si>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</si>
  <si>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</si>
  <si>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</si>
  <si>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</si>
  <si>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</si>
  <si>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</si>
  <si>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</si>
  <si>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</si>
  <si>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</si>
  <si>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</si>
  <si>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</si>
  <si>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</si>
  <si>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</si>
  <si>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</si>
  <si>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</si>
  <si>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</si>
  <si>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</si>
  <si>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</si>
  <si>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</si>
  <si>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</si>
  <si>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</si>
  <si>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</si>
  <si>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</si>
  <si>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</si>
  <si>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</si>
  <si>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</si>
  <si>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</si>
  <si>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</si>
  <si>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</si>
  <si>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</si>
  <si>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</si>
  <si>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</si>
  <si>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</si>
  <si>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</si>
  <si>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</si>
  <si>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</si>
  <si>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</si>
  <si>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</si>
  <si>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</si>
  <si>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</si>
  <si>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</si>
  <si>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</si>
  <si>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</si>
  <si>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</si>
  <si>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</si>
  <si>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</si>
  <si>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</si>
  <si>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</si>
  <si>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</si>
  <si>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</si>
  <si>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</si>
  <si>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</si>
  <si>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</si>
  <si>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</si>
  <si>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</si>
  <si>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</si>
  <si>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</si>
  <si>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</si>
  <si>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</si>
  <si>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</si>
  <si>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</si>
  <si>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</si>
  <si>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</si>
  <si>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</si>
  <si>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</si>
  <si>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</si>
  <si>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</si>
  <si>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</si>
  <si>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</si>
  <si>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</si>
  <si>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</si>
  <si>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</si>
  <si>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</si>
  <si>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</si>
  <si>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</si>
  <si>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</si>
  <si>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</si>
  <si>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</si>
  <si>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</si>
  <si>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</si>
  <si>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</si>
  <si>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</si>
  <si>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</si>
  <si>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</si>
  <si>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</si>
  <si>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</si>
  <si>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</si>
  <si>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</si>
  <si>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</si>
  <si>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</si>
  <si>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</si>
  <si>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</si>
  <si>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</si>
  <si>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</si>
  <si>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</si>
  <si>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</si>
  <si>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</si>
  <si>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</si>
  <si>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</si>
  <si>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</si>
  <si>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</si>
  <si>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</si>
  <si>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</si>
  <si>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</si>
  <si>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</si>
  <si>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</si>
  <si>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</si>
  <si>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</si>
  <si>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</si>
  <si>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</si>
  <si>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</si>
  <si>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</si>
  <si>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</si>
  <si>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</si>
  <si>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</si>
  <si>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</si>
  <si>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</si>
  <si>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</si>
  <si>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</si>
  <si>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</si>
  <si>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</si>
  <si>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</si>
  <si>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</si>
  <si>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</si>
  <si>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</si>
  <si>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</si>
  <si>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</si>
  <si>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</si>
  <si>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</si>
  <si>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</si>
  <si>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</si>
  <si>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</si>
  <si>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</si>
  <si>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</si>
  <si>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</si>
  <si>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</si>
  <si>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</si>
  <si>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</si>
  <si>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</si>
  <si>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</si>
  <si>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</si>
  <si>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</si>
  <si>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</si>
  <si>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</si>
  <si>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</si>
  <si>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</si>
  <si>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</si>
  <si>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</si>
  <si>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</si>
  <si>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</si>
  <si>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</si>
  <si>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</si>
  <si>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</si>
  <si>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</si>
  <si>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</si>
  <si>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</si>
  <si>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</si>
  <si>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</si>
  <si>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</si>
  <si>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</si>
  <si>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</si>
  <si>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</si>
  <si>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</si>
  <si>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</si>
  <si>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</si>
  <si>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</si>
  <si>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</si>
  <si>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</si>
  <si>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</si>
  <si>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</si>
  <si>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</si>
  <si>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</si>
  <si>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</si>
  <si>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</si>
  <si>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</si>
  <si>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</si>
  <si>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</si>
  <si>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</si>
  <si>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</si>
  <si>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</si>
  <si>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</si>
  <si>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</si>
  <si>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</si>
  <si>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</si>
  <si>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</si>
  <si>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</si>
  <si>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</si>
  <si>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</si>
  <si>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</si>
  <si>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</si>
  <si>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</si>
  <si>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</si>
  <si>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</si>
  <si>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</si>
  <si>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</si>
  <si>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</si>
  <si>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</si>
  <si>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</si>
  <si>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</si>
  <si>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</si>
  <si>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</si>
  <si>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</si>
  <si>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</si>
  <si>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</si>
  <si>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</si>
  <si>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</si>
  <si>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</si>
  <si>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</si>
  <si>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</si>
  <si>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</si>
  <si>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</si>
  <si>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</si>
  <si>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</si>
  <si>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</si>
  <si>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</si>
  <si>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</si>
  <si>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</si>
  <si>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</si>
  <si>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</si>
  <si>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</si>
  <si>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</si>
  <si>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</si>
  <si>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</si>
  <si>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</si>
  <si>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</si>
  <si>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</si>
  <si>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</si>
  <si>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</si>
  <si>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</si>
  <si>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</si>
  <si>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</si>
  <si>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</si>
  <si>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</si>
  <si>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</si>
  <si>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</si>
  <si>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</si>
  <si>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</si>
  <si>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</si>
  <si>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</si>
  <si>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</si>
  <si>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</si>
  <si>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</si>
  <si>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</si>
  <si>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</si>
  <si>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</si>
  <si>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</si>
  <si>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</si>
  <si>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</si>
  <si>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</si>
  <si>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</si>
  <si>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</si>
  <si>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</si>
  <si>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</si>
  <si>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</si>
  <si>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</si>
  <si>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</si>
  <si>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</si>
  <si>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</si>
  <si>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</si>
  <si>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</si>
  <si>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</si>
  <si>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</si>
  <si>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</si>
  <si>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</si>
  <si>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</si>
  <si>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</si>
  <si>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</si>
  <si>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</si>
  <si>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</si>
  <si>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</si>
  <si>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</si>
  <si>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</si>
  <si>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</si>
  <si>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</si>
  <si>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</si>
  <si>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</si>
  <si>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</si>
  <si>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</si>
  <si>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</si>
  <si>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</si>
  <si>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</si>
  <si>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</si>
  <si>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</si>
  <si>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</si>
  <si>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</si>
  <si>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</si>
  <si>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</si>
  <si>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</si>
  <si>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</si>
  <si>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</si>
  <si>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</si>
  <si>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</si>
  <si>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</si>
  <si>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</si>
  <si>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</si>
  <si>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</si>
  <si>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</si>
  <si>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</si>
  <si>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</si>
  <si>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</si>
  <si>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</si>
  <si>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</si>
  <si>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</si>
  <si>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</si>
  <si>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</si>
  <si>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</si>
  <si>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</si>
  <si>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</si>
  <si>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</si>
  <si>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</si>
  <si>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</si>
  <si>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</si>
  <si>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</si>
  <si>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</si>
  <si>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</si>
  <si>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</si>
  <si>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</si>
  <si>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</si>
  <si>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</si>
  <si>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</si>
  <si>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</si>
  <si>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</si>
  <si>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</si>
  <si>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</si>
  <si>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</si>
  <si>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</si>
  <si>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</si>
  <si>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</si>
  <si>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</si>
  <si>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</si>
  <si>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</si>
  <si>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</si>
  <si>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</si>
  <si>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</si>
  <si>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</si>
  <si>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</si>
  <si>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</si>
  <si>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</si>
  <si>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</si>
  <si>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</si>
  <si>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</si>
  <si>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</si>
  <si>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</si>
  <si>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</si>
  <si>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</si>
  <si>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</si>
  <si>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</si>
  <si>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</si>
  <si>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</si>
  <si>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</si>
  <si>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</si>
  <si>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</si>
  <si>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</si>
  <si>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</si>
  <si>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</si>
  <si>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</si>
  <si>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</si>
  <si>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</si>
  <si>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</si>
  <si>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</si>
  <si>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</si>
  <si>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</si>
  <si>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</si>
  <si>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</si>
  <si>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</si>
  <si>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</si>
  <si>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</si>
  <si>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</si>
  <si>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</si>
  <si>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</si>
  <si>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</si>
  <si>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</si>
  <si>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</si>
  <si>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</si>
  <si>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</si>
  <si>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</si>
  <si>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</si>
  <si>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</si>
  <si>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</si>
  <si>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</si>
  <si>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</si>
  <si>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</si>
  <si>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</si>
  <si>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</si>
  <si>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</si>
  <si>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</si>
  <si>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</si>
  <si>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</si>
  <si>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</si>
  <si>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</si>
  <si>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</si>
  <si>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</si>
  <si>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</si>
  <si>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</si>
  <si>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</si>
  <si>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</si>
  <si>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</si>
  <si>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</si>
  <si>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</si>
  <si>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</si>
  <si>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</si>
  <si>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</si>
  <si>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</si>
  <si>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</si>
  <si>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</si>
  <si>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</si>
  <si>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</si>
  <si>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</si>
  <si>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</si>
  <si>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</si>
  <si>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</si>
  <si>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</si>
  <si>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</si>
  <si>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</si>
  <si>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</si>
  <si>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</si>
  <si>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</si>
  <si>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</si>
  <si>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</si>
  <si>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</si>
  <si>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</si>
  <si>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</si>
  <si>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</si>
  <si>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</si>
  <si>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</si>
  <si>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</si>
  <si>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</si>
  <si>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</si>
  <si>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</si>
  <si>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</si>
  <si>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</si>
  <si>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</si>
  <si>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</si>
  <si>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</si>
  <si>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</si>
  <si>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</si>
  <si>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</si>
  <si>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</si>
  <si>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</si>
  <si>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</si>
  <si>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</si>
  <si>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</si>
  <si>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</si>
  <si>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</si>
  <si>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</si>
  <si>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</si>
  <si>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</si>
  <si>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</si>
  <si>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</si>
  <si>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</si>
  <si>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</si>
  <si>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</si>
  <si>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</si>
  <si>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</si>
  <si>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</si>
  <si>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</si>
  <si>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</si>
  <si>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</si>
  <si>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</si>
  <si>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</si>
  <si>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</si>
  <si>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</si>
  <si>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</si>
  <si>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</si>
  <si>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</si>
  <si>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</si>
  <si>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</si>
  <si>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</si>
  <si>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</si>
  <si>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</si>
  <si>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</si>
  <si>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</si>
  <si>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</si>
  <si>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</si>
  <si>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</si>
  <si>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</si>
  <si>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</si>
  <si>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</si>
  <si>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</si>
  <si>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</si>
  <si>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</si>
  <si>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</si>
  <si>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</si>
  <si>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</si>
  <si>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</si>
  <si>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</si>
  <si>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</si>
  <si>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</si>
  <si>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</si>
  <si>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</si>
  <si>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</si>
  <si>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</si>
  <si>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</si>
  <si>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</si>
  <si>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</si>
  <si>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</si>
  <si>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</si>
  <si>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</si>
  <si>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</si>
  <si>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</si>
  <si>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</si>
  <si>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</si>
  <si>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</si>
  <si>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</si>
  <si>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</si>
  <si>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</si>
  <si>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</si>
  <si>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</si>
  <si>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</si>
  <si>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</si>
  <si>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</si>
  <si>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</si>
  <si>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</si>
  <si>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</si>
  <si>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</si>
  <si>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</si>
  <si>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</si>
  <si>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</si>
  <si>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</si>
  <si>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</si>
  <si>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</si>
  <si>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</si>
  <si>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</si>
  <si>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</si>
  <si>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</si>
  <si>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</si>
  <si>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</si>
  <si>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</si>
  <si>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</si>
  <si>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</si>
  <si>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</si>
  <si>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</si>
  <si>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</si>
  <si>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</si>
  <si>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</si>
  <si>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</si>
  <si>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</si>
  <si>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</si>
  <si>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</si>
  <si>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</si>
  <si>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</si>
  <si>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</si>
  <si>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</si>
  <si>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</si>
  <si>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</si>
  <si>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</si>
  <si>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</si>
  <si>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</si>
  <si>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</si>
  <si>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</si>
  <si>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</si>
  <si>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</si>
  <si>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</si>
  <si>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</si>
  <si>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</si>
  <si>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</si>
  <si>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</si>
  <si>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</si>
  <si>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</si>
  <si>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</si>
  <si>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</si>
  <si>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</si>
  <si>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</si>
  <si>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</si>
  <si>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</si>
  <si>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</si>
  <si>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</si>
  <si>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</si>
  <si>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</si>
  <si>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</si>
  <si>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</si>
  <si>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</si>
  <si>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</si>
  <si>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</si>
  <si>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</si>
  <si>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</si>
  <si>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</si>
  <si>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</si>
  <si>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</si>
  <si>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</si>
  <si>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</si>
  <si>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</si>
  <si>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</si>
  <si>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</si>
  <si>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</si>
  <si>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</si>
  <si>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</si>
  <si>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</si>
  <si>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</si>
  <si>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</si>
  <si>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</si>
  <si>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</si>
  <si>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</si>
  <si>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</si>
  <si>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</si>
  <si>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</si>
  <si>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</si>
  <si>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</si>
  <si>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</si>
  <si>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</si>
  <si>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</si>
  <si>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</si>
  <si>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</si>
  <si>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</si>
  <si>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</si>
  <si>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</si>
  <si>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</si>
  <si>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</si>
  <si>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</si>
  <si>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</si>
  <si>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</si>
  <si>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</si>
  <si>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</si>
  <si>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</si>
  <si>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</si>
  <si>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</si>
  <si>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</si>
  <si>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</si>
  <si>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</si>
  <si>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</si>
  <si>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</si>
  <si>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</si>
  <si>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</si>
  <si>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</si>
  <si>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</si>
  <si>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</si>
  <si>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</si>
  <si>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</si>
  <si>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</si>
  <si>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</si>
  <si>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</si>
  <si>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</si>
  <si>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</si>
  <si>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</si>
  <si>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</si>
  <si>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</si>
  <si>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</si>
  <si>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</si>
  <si>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</si>
  <si>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</si>
  <si>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</si>
  <si>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</si>
  <si>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</si>
  <si>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</si>
  <si>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</si>
  <si>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</si>
  <si>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</si>
  <si>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</si>
  <si>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</si>
  <si>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</si>
  <si>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</si>
  <si>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</si>
  <si>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</si>
  <si>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</si>
  <si>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</si>
  <si>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</si>
  <si>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</si>
  <si>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</si>
  <si>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</si>
  <si>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</si>
  <si>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</si>
  <si>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</si>
  <si>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</si>
  <si>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</si>
  <si>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</si>
  <si>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</si>
  <si>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</si>
  <si>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</si>
  <si>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</si>
  <si>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</si>
  <si>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</si>
  <si>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</si>
  <si>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</si>
  <si>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</si>
  <si>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</si>
  <si>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</si>
  <si>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</si>
  <si>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</si>
  <si>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</si>
  <si>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</si>
  <si>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</si>
  <si>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</si>
  <si>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</si>
  <si>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</si>
  <si>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</si>
  <si>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</si>
  <si>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</si>
  <si>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</si>
  <si>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</si>
  <si>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</si>
  <si>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</si>
  <si>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</si>
  <si>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</si>
  <si>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</si>
  <si>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</si>
  <si>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</si>
  <si>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</si>
  <si>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</si>
  <si>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</si>
  <si>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</si>
  <si>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</si>
  <si>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</si>
  <si>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</si>
  <si>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</si>
  <si>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</si>
  <si>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</si>
  <si>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</si>
  <si>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</si>
  <si>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</si>
  <si>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</si>
  <si>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</si>
  <si>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</si>
  <si>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</si>
  <si>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</si>
  <si>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</si>
  <si>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</si>
  <si>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</si>
  <si>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</si>
  <si>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</si>
  <si>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</si>
  <si>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</si>
  <si>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</si>
  <si>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</si>
  <si>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</si>
  <si>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</si>
  <si>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</si>
  <si>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</si>
  <si>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</si>
  <si>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</si>
  <si>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</si>
  <si>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</si>
  <si>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</si>
  <si>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</si>
  <si>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</si>
  <si>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</si>
  <si>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</si>
  <si>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</si>
  <si>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</si>
  <si>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</si>
  <si>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</si>
  <si>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</si>
  <si>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</si>
  <si>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</si>
  <si>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</si>
  <si>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</si>
  <si>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</si>
  <si>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</si>
  <si>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</si>
  <si>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</si>
  <si>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</si>
  <si>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</si>
  <si>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</si>
  <si>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</si>
  <si>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</si>
  <si>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</si>
  <si>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</si>
  <si>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</si>
  <si>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</si>
  <si>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</si>
  <si>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</si>
  <si>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</si>
  <si>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</si>
  <si>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</si>
  <si>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</si>
  <si>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</si>
  <si>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</si>
  <si>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</si>
  <si>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</si>
  <si>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</si>
  <si>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</si>
  <si>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</si>
  <si>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</si>
  <si>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</si>
  <si>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</si>
  <si>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</si>
  <si>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</si>
  <si>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</si>
  <si>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</si>
  <si>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</si>
  <si>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</si>
  <si>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</si>
  <si>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</si>
  <si>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</si>
  <si>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</si>
  <si>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</si>
  <si>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</si>
  <si>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</si>
  <si>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</si>
  <si>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</si>
  <si>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</si>
  <si>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</si>
  <si>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</si>
  <si>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</si>
  <si>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</si>
  <si>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</si>
  <si>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</si>
  <si>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</si>
  <si>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</si>
  <si>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</si>
  <si>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</si>
  <si>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</si>
  <si>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</si>
  <si>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</si>
  <si>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</si>
  <si>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</si>
  <si>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</si>
  <si>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</si>
  <si>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</si>
  <si>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</si>
  <si>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</si>
  <si>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</si>
  <si>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</si>
  <si>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</si>
  <si>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</si>
  <si>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</si>
  <si>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</si>
  <si>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</si>
  <si>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</si>
  <si>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</si>
  <si>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</si>
  <si>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</si>
  <si>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</si>
  <si>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</si>
  <si>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</si>
  <si>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</si>
  <si>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</si>
  <si>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</si>
  <si>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</si>
  <si>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</si>
  <si>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</si>
  <si>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</si>
  <si>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</si>
  <si>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</si>
  <si>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</si>
  <si>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</si>
  <si>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</si>
  <si>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</si>
  <si>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</si>
  <si>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</si>
  <si>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</si>
  <si>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</si>
  <si>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</si>
  <si>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</si>
  <si>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</si>
  <si>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</si>
  <si>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</si>
  <si>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</si>
  <si>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</si>
  <si>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</si>
  <si>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</si>
  <si>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</si>
  <si>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</si>
  <si>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</si>
  <si>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</si>
  <si>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</si>
  <si>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</si>
  <si>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</si>
  <si>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</si>
  <si>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</si>
  <si>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</si>
  <si>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</si>
  <si>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</si>
  <si>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</si>
  <si>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</si>
  <si>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</si>
  <si>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</si>
  <si>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</si>
  <si>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</si>
  <si>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</si>
  <si>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</si>
  <si>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</si>
  <si>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</si>
  <si>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</si>
  <si>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</si>
  <si>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</si>
  <si>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</si>
  <si>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</si>
  <si>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</si>
  <si>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</si>
  <si>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</si>
  <si>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</si>
  <si>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</si>
  <si>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</si>
  <si>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</si>
  <si>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</si>
  <si>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</si>
  <si>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</si>
  <si>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</si>
  <si>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</si>
  <si>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</si>
  <si>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</si>
  <si>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</si>
  <si>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</si>
  <si>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</si>
  <si>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</si>
  <si>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</si>
  <si>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</si>
  <si>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</si>
  <si>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</si>
  <si>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</si>
  <si>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</si>
  <si>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</si>
  <si>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</si>
  <si>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</si>
  <si>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</si>
  <si>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</si>
  <si>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</si>
  <si>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</si>
  <si>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</si>
  <si>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</si>
  <si>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</si>
  <si>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</si>
  <si>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</si>
  <si>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</si>
  <si>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</si>
  <si>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</si>
  <si>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</si>
  <si>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</si>
  <si>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</si>
  <si>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</si>
  <si>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</si>
  <si>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</si>
  <si>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</si>
  <si>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</si>
  <si>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</si>
  <si>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</si>
  <si>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</si>
  <si>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</si>
  <si>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</si>
  <si>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</si>
  <si>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</si>
  <si>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</si>
  <si>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</si>
  <si>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</si>
  <si>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</si>
  <si>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</si>
  <si>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</si>
  <si>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</si>
  <si>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</si>
  <si>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</si>
  <si>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</si>
  <si>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</si>
  <si>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</si>
  <si>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</si>
  <si>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</si>
  <si>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</si>
  <si>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</si>
  <si>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</si>
  <si>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</si>
  <si>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</si>
  <si>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</si>
  <si>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</si>
  <si>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</si>
  <si>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</si>
  <si>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</si>
  <si>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</si>
  <si>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</si>
  <si>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</si>
  <si>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</si>
  <si>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</si>
  <si>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</si>
  <si>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</si>
  <si>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</si>
  <si>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</si>
  <si>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</si>
  <si>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</si>
  <si>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</si>
  <si>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</si>
  <si>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</si>
  <si>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</si>
  <si>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</si>
  <si>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</si>
  <si>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</si>
  <si>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</si>
  <si>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</si>
  <si>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</si>
  <si>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</si>
  <si>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</si>
  <si>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</si>
  <si>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</si>
  <si>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</si>
  <si>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</si>
  <si>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</si>
  <si>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</si>
  <si>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</si>
  <si>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</si>
  <si>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</si>
  <si>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</si>
  <si>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</si>
  <si>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</si>
  <si>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</si>
  <si>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</si>
  <si>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</si>
  <si>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</si>
  <si>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</si>
  <si>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</si>
  <si>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</si>
  <si>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</si>
  <si>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</si>
  <si>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</si>
  <si>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</si>
  <si>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</si>
  <si>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</si>
  <si>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</si>
  <si>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</si>
  <si>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</si>
  <si>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</si>
  <si>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</si>
  <si>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</si>
  <si>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</si>
  <si>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</si>
  <si>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</si>
  <si>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</si>
  <si>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</si>
  <si>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</si>
  <si>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</si>
  <si>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</si>
  <si>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</si>
  <si>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</si>
  <si>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</si>
  <si>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</si>
  <si>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</si>
  <si>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</si>
  <si>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</si>
  <si>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</si>
  <si>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</si>
  <si>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</si>
  <si>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</si>
  <si>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</si>
  <si>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</si>
  <si>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</si>
  <si>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</si>
  <si>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</si>
  <si>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</si>
  <si>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</si>
  <si>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</si>
  <si>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</si>
  <si>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</si>
  <si>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</si>
  <si>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</si>
  <si>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</si>
  <si>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</si>
  <si>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</si>
  <si>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</si>
  <si>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</si>
  <si>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</si>
  <si>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</si>
  <si>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</si>
  <si>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</si>
  <si>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</si>
  <si>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</si>
  <si>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</si>
  <si>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</si>
  <si>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</si>
  <si>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</si>
  <si>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</si>
  <si>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</si>
  <si>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</si>
  <si>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</si>
  <si>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</si>
  <si>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</si>
  <si>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</si>
  <si>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</si>
  <si>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</si>
  <si>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</si>
  <si>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</si>
  <si>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</si>
  <si>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</si>
  <si>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</si>
  <si>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</si>
  <si>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</si>
  <si>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</si>
  <si>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</si>
  <si>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</si>
  <si>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</si>
  <si>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</si>
  <si>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</si>
  <si>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</si>
  <si>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</si>
  <si>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</si>
  <si>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</si>
  <si>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</si>
  <si>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</si>
  <si>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</si>
  <si>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</si>
  <si>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</si>
  <si>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</si>
  <si>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</si>
  <si>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</si>
  <si>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</si>
  <si>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</si>
  <si>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</si>
  <si>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</si>
  <si>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</si>
  <si>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</si>
  <si>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</si>
  <si>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</si>
  <si>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</si>
  <si>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</si>
  <si>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</si>
  <si>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</si>
  <si>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</si>
  <si>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</si>
  <si>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</si>
  <si>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</si>
  <si>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</si>
  <si>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</si>
  <si>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</si>
  <si>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</si>
  <si>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</si>
  <si>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</si>
  <si>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</si>
  <si>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</si>
  <si>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</si>
  <si>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</si>
  <si>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</si>
  <si>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</si>
  <si>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</si>
  <si>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</si>
  <si>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</si>
  <si>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</si>
  <si>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</si>
  <si>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</si>
  <si>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</si>
  <si>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</si>
  <si>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</si>
  <si>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</si>
  <si>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</si>
  <si>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</si>
  <si>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</si>
  <si>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</si>
  <si>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</si>
  <si>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</si>
  <si>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</si>
  <si>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</si>
  <si>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</si>
  <si>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</si>
  <si>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</si>
  <si>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</si>
  <si>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</si>
  <si>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</si>
  <si>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</si>
  <si>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</si>
  <si>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</si>
  <si>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</si>
  <si>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</si>
  <si>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</si>
  <si>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</si>
  <si>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</si>
  <si>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</si>
  <si>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</si>
  <si>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</si>
  <si>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</si>
  <si>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</si>
  <si>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</si>
  <si>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</si>
  <si>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</si>
  <si>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</si>
  <si>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</si>
  <si>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</si>
  <si>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</si>
  <si>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</si>
  <si>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</si>
  <si>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</si>
  <si>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</si>
  <si>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</si>
  <si>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</si>
  <si>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</si>
  <si>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</si>
  <si>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</si>
  <si>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</si>
  <si>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</si>
  <si>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</si>
  <si>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</si>
  <si>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</si>
  <si>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</si>
  <si>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</si>
  <si>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</si>
  <si>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</si>
  <si>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</si>
  <si>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</si>
  <si>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</si>
  <si>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</si>
  <si>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</si>
  <si>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</si>
  <si>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</si>
  <si>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</si>
  <si>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</si>
  <si>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</si>
  <si>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</si>
  <si>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</si>
  <si>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</si>
  <si>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</si>
  <si>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</si>
  <si>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</si>
  <si>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</si>
  <si>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</si>
  <si>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</si>
  <si>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</si>
  <si>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</si>
  <si>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</si>
  <si>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</si>
  <si>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</si>
  <si>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</si>
  <si>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</si>
  <si>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</si>
  <si>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</si>
  <si>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</si>
  <si>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</si>
  <si>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</si>
  <si>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</si>
  <si>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</si>
  <si>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</si>
  <si>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</si>
  <si>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</si>
  <si>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</si>
  <si>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</si>
  <si>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</si>
  <si>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</si>
  <si>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</si>
  <si>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</si>
  <si>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</si>
  <si>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</si>
  <si>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</si>
  <si>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</si>
  <si>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</si>
  <si>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</si>
  <si>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</si>
  <si>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</si>
  <si>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</si>
  <si>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</si>
  <si>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</si>
  <si>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</si>
  <si>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</si>
  <si>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</si>
  <si>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</si>
  <si>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</si>
  <si>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</si>
  <si>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</si>
  <si>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</si>
  <si>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</si>
  <si>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</si>
  <si>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</si>
  <si>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</si>
  <si>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</si>
  <si>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</si>
  <si>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</si>
  <si>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</si>
  <si>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</si>
  <si>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</si>
  <si>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</si>
  <si>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</si>
  <si>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</si>
  <si>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</si>
  <si>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</si>
  <si>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</si>
  <si>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</si>
  <si>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</si>
  <si>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</si>
  <si>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</si>
  <si>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</si>
  <si>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</si>
  <si>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</si>
  <si>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</si>
  <si>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</si>
  <si>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</si>
  <si>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</si>
  <si>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</si>
  <si>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</si>
  <si>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</si>
  <si>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</si>
  <si>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</si>
  <si>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</si>
  <si>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</si>
  <si>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</si>
  <si>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</si>
  <si>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</si>
  <si>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</si>
  <si>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</si>
  <si>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</si>
  <si>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</si>
  <si>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</si>
  <si>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</si>
  <si>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</si>
  <si>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</si>
  <si>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</si>
  <si>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</si>
  <si>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</si>
  <si>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</si>
  <si>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</si>
  <si>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</si>
  <si>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</si>
  <si>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</si>
  <si>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</si>
  <si>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</si>
  <si>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</si>
  <si>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</si>
  <si>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</si>
  <si>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</si>
  <si>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</si>
  <si>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</si>
  <si>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</si>
  <si>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</si>
  <si>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</si>
  <si>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</si>
  <si>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</si>
  <si>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</si>
  <si>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</si>
  <si>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</si>
  <si>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</si>
  <si>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</si>
  <si>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</si>
  <si>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</si>
  <si>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</si>
  <si>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</si>
  <si>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</si>
  <si>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</si>
  <si>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</si>
  <si>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</si>
  <si>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</si>
  <si>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</si>
  <si>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</si>
  <si>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</si>
  <si>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</si>
  <si>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</si>
  <si>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</si>
  <si>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</si>
  <si>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</si>
  <si>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</si>
  <si>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</si>
  <si>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</si>
  <si>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</si>
  <si>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</si>
  <si>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</si>
  <si>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</si>
  <si>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</si>
  <si>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</si>
  <si>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</si>
  <si>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</si>
  <si>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</si>
  <si>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</si>
  <si>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</si>
  <si>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</si>
  <si>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</si>
  <si>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</si>
  <si>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</si>
  <si>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</si>
  <si>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</si>
  <si>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</si>
  <si>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</si>
  <si>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</si>
  <si>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</si>
  <si>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</si>
  <si>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</si>
  <si>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</si>
  <si>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</si>
  <si>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</si>
  <si>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</si>
  <si>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</si>
  <si>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</si>
  <si>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</si>
  <si>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</si>
  <si>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</si>
  <si>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</si>
  <si>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</si>
  <si>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</si>
  <si>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</si>
  <si>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</si>
  <si>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</si>
  <si>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</si>
  <si>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</si>
  <si>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</si>
  <si>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</si>
  <si>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</si>
  <si>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</si>
  <si>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</si>
  <si>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</si>
  <si>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</si>
  <si>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</si>
  <si>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</si>
  <si>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</si>
  <si>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</si>
  <si>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</si>
  <si>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</si>
  <si>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</si>
  <si>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</si>
  <si>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</si>
  <si>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</si>
  <si>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</si>
  <si>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</si>
  <si>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</si>
  <si>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</si>
  <si>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</si>
  <si>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</si>
  <si>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</si>
  <si>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</si>
  <si>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</si>
  <si>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</si>
  <si>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</si>
  <si>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</si>
  <si>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</si>
  <si>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</si>
  <si>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</si>
  <si>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</si>
  <si>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</si>
  <si>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</si>
  <si>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</si>
  <si>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</si>
  <si>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</si>
  <si>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</si>
  <si>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</si>
  <si>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</si>
  <si>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</si>
  <si>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</si>
  <si>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</si>
  <si>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</si>
  <si>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</si>
  <si>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</si>
  <si>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</si>
  <si>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</si>
  <si>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</si>
  <si>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</si>
  <si>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</si>
  <si>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</si>
  <si>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</si>
  <si>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</si>
  <si>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</si>
  <si>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</si>
  <si>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</si>
  <si>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</si>
  <si>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</si>
  <si>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</si>
  <si>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</si>
  <si>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</si>
  <si>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</si>
  <si>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</si>
  <si>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</si>
  <si>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</si>
  <si>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</si>
  <si>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</si>
  <si>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</si>
  <si>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</si>
  <si>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</si>
  <si>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</si>
  <si>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</si>
  <si>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</si>
  <si>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</si>
  <si>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</si>
  <si>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</si>
  <si>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</si>
  <si>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</si>
  <si>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</si>
  <si>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</si>
  <si>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</si>
  <si>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</si>
  <si>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</si>
  <si>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</si>
  <si>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</si>
  <si>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</si>
  <si>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</si>
  <si>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</si>
  <si>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</si>
  <si>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</si>
  <si>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</si>
  <si>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</si>
  <si>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</si>
  <si>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</si>
  <si>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</si>
  <si>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</si>
  <si>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</si>
  <si>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</si>
  <si>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</si>
  <si>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</si>
  <si>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</si>
  <si>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</si>
  <si>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</si>
  <si>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</si>
  <si>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</si>
  <si>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</si>
  <si>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</si>
  <si>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</si>
  <si>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</si>
  <si>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</si>
  <si>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</si>
  <si>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</si>
  <si>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</si>
  <si>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</si>
  <si>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</si>
  <si>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</si>
  <si>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</si>
  <si>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</si>
  <si>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</si>
  <si>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</si>
  <si>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</si>
  <si>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</si>
  <si>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</si>
  <si>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</si>
  <si>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</si>
  <si>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</si>
  <si>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</si>
  <si>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</si>
  <si>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</si>
  <si>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</si>
  <si>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</si>
  <si>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</si>
  <si>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</si>
  <si>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</si>
  <si>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</si>
  <si>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</si>
  <si>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</si>
  <si>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</si>
  <si>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</si>
  <si>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</si>
  <si>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</si>
  <si>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</si>
  <si>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</si>
  <si>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</si>
  <si>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</si>
  <si>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</si>
  <si>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</si>
  <si>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</si>
  <si>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</si>
  <si>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</si>
  <si>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</si>
  <si>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</si>
  <si>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</si>
  <si>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</si>
  <si>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</si>
  <si>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</si>
  <si>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</si>
  <si>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</si>
  <si>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</si>
  <si>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</si>
  <si>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</si>
  <si>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</si>
  <si>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</si>
  <si>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</si>
  <si>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</si>
  <si>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</si>
  <si>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</si>
  <si>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</si>
  <si>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</si>
  <si>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</si>
  <si>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</si>
  <si>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</si>
  <si>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</si>
  <si>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</si>
  <si>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</si>
  <si>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</si>
  <si>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</si>
  <si>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</si>
  <si>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</si>
  <si>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</si>
  <si>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</si>
  <si>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</si>
  <si>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</si>
  <si>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</si>
  <si>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</si>
  <si>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</si>
  <si>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</si>
  <si>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</si>
  <si>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</si>
  <si>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</si>
  <si>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</si>
  <si>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</si>
  <si>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</si>
  <si>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</si>
  <si>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</si>
  <si>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</si>
  <si>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</si>
  <si>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</si>
  <si>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</si>
  <si>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</si>
  <si>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</si>
  <si>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</si>
  <si>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</si>
  <si>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</si>
  <si>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</si>
  <si>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</si>
  <si>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</si>
  <si>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</si>
  <si>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</si>
  <si>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</si>
  <si>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</si>
  <si>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</si>
  <si>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</si>
  <si>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</si>
  <si>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</si>
  <si>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</si>
  <si>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</si>
  <si>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</si>
  <si>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</si>
  <si>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</si>
  <si>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</si>
  <si>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</si>
  <si>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</si>
  <si>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</si>
  <si>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</si>
  <si>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</si>
  <si>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</si>
  <si>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</si>
  <si>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</si>
  <si>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</si>
  <si>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</si>
  <si>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</si>
  <si>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</si>
  <si>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</si>
  <si>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</si>
  <si>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</si>
  <si>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</si>
  <si>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</si>
  <si>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</si>
  <si>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</si>
  <si>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</si>
  <si>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</si>
  <si>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</si>
  <si>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</si>
  <si>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</si>
  <si>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</si>
  <si>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</si>
  <si>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</si>
  <si>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</si>
  <si>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</si>
  <si>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</si>
  <si>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</si>
  <si>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</si>
  <si>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</si>
  <si>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</si>
  <si>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</si>
  <si>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</si>
  <si>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</si>
  <si>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</si>
  <si>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</si>
  <si>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</si>
  <si>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</si>
  <si>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</si>
  <si>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</si>
  <si>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</si>
  <si>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</si>
  <si>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</si>
  <si>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</si>
  <si>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</si>
  <si>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</si>
  <si>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</si>
  <si>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</si>
  <si>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</si>
  <si>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</si>
  <si>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</si>
  <si>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</si>
  <si>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</si>
  <si>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</si>
  <si>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</si>
  <si>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</si>
  <si>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</si>
  <si>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</si>
  <si>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</si>
  <si>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</si>
  <si>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</si>
  <si>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</si>
  <si>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</si>
  <si>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</si>
  <si>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</si>
  <si>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</si>
  <si>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</si>
  <si>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</si>
  <si>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</si>
  <si>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</si>
  <si>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</si>
  <si>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</si>
  <si>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</si>
  <si>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</si>
  <si>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</si>
  <si>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</si>
  <si>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</si>
  <si>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</si>
  <si>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</si>
  <si>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</si>
  <si>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</si>
  <si>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</si>
  <si>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</si>
  <si>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</si>
  <si>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</si>
  <si>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</si>
  <si>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</si>
  <si>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</si>
  <si>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</si>
  <si>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</si>
  <si>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</si>
  <si>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</si>
  <si>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</si>
  <si>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</si>
  <si>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</si>
  <si>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</si>
  <si>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</si>
  <si>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</si>
  <si>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</si>
  <si>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</si>
  <si>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</si>
  <si>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</si>
  <si>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</si>
  <si>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</si>
  <si>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</si>
  <si>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</si>
  <si>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</si>
  <si>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</si>
  <si>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</si>
  <si>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</si>
  <si>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</si>
  <si>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</si>
  <si>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</si>
  <si>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</si>
  <si>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</si>
  <si>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</si>
  <si>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</si>
  <si>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</si>
  <si>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</si>
  <si>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</si>
  <si>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</si>
  <si>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</si>
  <si>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</si>
  <si>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</si>
  <si>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</si>
  <si>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</si>
  <si>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</si>
  <si>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</si>
  <si>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</si>
  <si>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</si>
  <si>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</si>
  <si>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</si>
  <si>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</si>
  <si>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</si>
  <si>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</si>
  <si>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</si>
  <si>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</si>
  <si>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</si>
  <si>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</si>
  <si>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</si>
  <si>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</si>
  <si>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</si>
  <si>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</si>
  <si>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</si>
  <si>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</si>
  <si>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</si>
  <si>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</si>
  <si>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</si>
  <si>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</si>
  <si>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</si>
  <si>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</si>
  <si>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</si>
  <si>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</si>
  <si>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</si>
  <si>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</si>
  <si>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</si>
  <si>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</si>
  <si>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</si>
  <si>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</si>
  <si>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</si>
  <si>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</si>
  <si>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</si>
  <si>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</si>
  <si>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</si>
  <si>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</si>
  <si>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</si>
  <si>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</si>
  <si>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</si>
  <si>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</si>
  <si>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</si>
  <si>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</si>
  <si>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</si>
  <si>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</si>
  <si>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</si>
  <si>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</si>
  <si>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</si>
  <si>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</si>
  <si>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</si>
  <si>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</si>
  <si>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</si>
  <si>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</si>
  <si>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</si>
  <si>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</si>
  <si>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</si>
  <si>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</si>
  <si>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</si>
  <si>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</si>
  <si>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</si>
  <si>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</si>
  <si>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</si>
  <si>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</si>
  <si>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</si>
  <si>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</si>
  <si>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</si>
  <si>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</si>
  <si>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</si>
  <si>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</si>
  <si>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</si>
  <si>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</si>
  <si>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</si>
  <si>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</si>
  <si>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</si>
  <si>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</si>
  <si>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</si>
  <si>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</si>
  <si>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</si>
  <si>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</si>
  <si>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</si>
  <si>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</si>
  <si>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</si>
  <si>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</si>
  <si>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</si>
  <si>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</si>
  <si>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</si>
  <si>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</si>
  <si>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</si>
  <si>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</si>
  <si>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</si>
  <si>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</si>
  <si>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</si>
  <si>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</si>
  <si>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</si>
  <si>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</si>
  <si>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</si>
  <si>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</si>
  <si>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</si>
  <si>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</si>
  <si>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</si>
  <si>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</si>
  <si>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</si>
  <si>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</si>
  <si>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</si>
  <si>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</si>
  <si>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</si>
  <si>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</si>
  <si>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</si>
  <si>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</si>
  <si>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</si>
  <si>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</si>
  <si>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</si>
  <si>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</si>
  <si>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</si>
  <si>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</si>
  <si>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</si>
  <si>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</si>
  <si>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</si>
  <si>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</si>
  <si>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</si>
  <si>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</si>
  <si>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</si>
  <si>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</si>
  <si>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</si>
  <si>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</si>
  <si>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</si>
  <si>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</si>
  <si>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</si>
  <si>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</si>
  <si>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</si>
  <si>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</si>
  <si>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</si>
  <si>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</si>
  <si>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</si>
  <si>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</si>
  <si>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</si>
  <si>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</si>
  <si>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</si>
  <si>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</si>
  <si>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</si>
  <si>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</si>
  <si>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</si>
  <si>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</si>
  <si>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</si>
  <si>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</si>
  <si>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</si>
  <si>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</si>
  <si>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</si>
  <si>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</si>
  <si>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</si>
  <si>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</si>
  <si>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</si>
  <si>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</si>
  <si>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</si>
  <si>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</si>
  <si>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</si>
  <si>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</si>
  <si>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</si>
  <si>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</si>
  <si>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</si>
  <si>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</si>
  <si>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</si>
  <si>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</si>
  <si>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</si>
  <si>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</si>
  <si>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</si>
  <si>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</si>
  <si>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</si>
  <si>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</si>
  <si>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</si>
  <si>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</si>
  <si>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</si>
  <si>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</si>
  <si>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</si>
  <si>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</si>
  <si>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</si>
  <si>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</si>
  <si>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</si>
  <si>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</si>
  <si>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</si>
  <si>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</si>
  <si>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</si>
  <si>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</si>
  <si>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</si>
  <si>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</si>
  <si>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</si>
  <si>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</si>
  <si>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</si>
  <si>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</si>
  <si>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</si>
  <si>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</si>
  <si>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</si>
  <si>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</si>
  <si>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</si>
  <si>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</si>
  <si>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</si>
  <si>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</si>
  <si>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</si>
  <si>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</si>
  <si>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</si>
  <si>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</si>
  <si>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</si>
  <si>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</si>
  <si>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</si>
  <si>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</si>
  <si>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</si>
  <si>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</si>
  <si>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</si>
  <si>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</si>
  <si>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</si>
  <si>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</si>
  <si>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</si>
  <si>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</si>
  <si>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</si>
  <si>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</si>
  <si>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</si>
  <si>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</si>
  <si>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</si>
  <si>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</si>
  <si>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</si>
  <si>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</si>
  <si>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</si>
  <si>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</si>
  <si>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</si>
  <si>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</si>
  <si>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</si>
  <si>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</si>
  <si>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</si>
  <si>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</si>
  <si>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</si>
  <si>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</si>
  <si>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</si>
  <si>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</si>
  <si>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</si>
  <si>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</si>
  <si>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</si>
  <si>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</si>
  <si>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</si>
  <si>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</si>
  <si>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</si>
  <si>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</si>
  <si>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</si>
  <si>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</si>
  <si>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</si>
  <si>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</si>
  <si>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</si>
  <si>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</si>
  <si>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</si>
  <si>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</si>
  <si>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</si>
  <si>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</si>
  <si>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</si>
  <si>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</si>
  <si>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</si>
  <si>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</si>
  <si>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</si>
  <si>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</si>
  <si>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</si>
  <si>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</si>
  <si>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</si>
  <si>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</si>
  <si>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</si>
  <si>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</si>
  <si>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</si>
  <si>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</si>
  <si>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</si>
  <si>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</si>
  <si>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</si>
  <si>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</si>
  <si>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</si>
  <si>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</si>
  <si>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</si>
  <si>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</si>
  <si>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</si>
  <si>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</si>
  <si>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</si>
  <si>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</si>
  <si>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</si>
  <si>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</si>
  <si>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</si>
  <si>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</si>
  <si>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</si>
  <si>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</si>
  <si>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</si>
  <si>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</si>
  <si>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</si>
  <si>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</si>
  <si>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</si>
  <si>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</si>
  <si>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</si>
  <si>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</si>
  <si>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</si>
  <si>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</si>
  <si>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</si>
  <si>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</si>
  <si>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</si>
  <si>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</si>
  <si>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</si>
  <si>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</si>
  <si>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</si>
  <si>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</si>
  <si>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</si>
  <si>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</si>
  <si>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</si>
  <si>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</si>
  <si>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</si>
  <si>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</si>
  <si>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</si>
  <si>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</si>
  <si>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</si>
  <si>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</si>
  <si>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</si>
  <si>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</si>
  <si>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</si>
  <si>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</si>
  <si>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</si>
  <si>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</si>
  <si>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</si>
  <si>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</si>
  <si>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</si>
  <si>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</si>
  <si>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</si>
  <si>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</si>
  <si>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</si>
  <si>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</si>
  <si>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</si>
  <si>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</si>
  <si>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</si>
  <si>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</si>
  <si>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</si>
  <si>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</si>
  <si>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</si>
  <si>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</si>
  <si>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</si>
  <si>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</si>
  <si>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</si>
  <si>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</si>
  <si>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</si>
  <si>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</si>
  <si>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</si>
  <si>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</si>
  <si>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</si>
  <si>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</si>
  <si>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</si>
  <si>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</si>
  <si>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</si>
  <si>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</si>
  <si>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</si>
  <si>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</si>
  <si>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</si>
  <si>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</si>
  <si>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</si>
  <si>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</si>
  <si>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</si>
  <si>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</si>
  <si>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</si>
  <si>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</si>
  <si>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</si>
  <si>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</si>
  <si>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</si>
  <si>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</si>
  <si>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</si>
  <si>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</si>
  <si>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</si>
  <si>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</si>
  <si>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</si>
  <si>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</si>
  <si>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</si>
  <si>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</si>
  <si>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</si>
  <si>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</si>
  <si>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</si>
  <si>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</si>
  <si>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</si>
  <si>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</si>
  <si>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</si>
  <si>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</si>
  <si>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</si>
  <si>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</si>
  <si>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</si>
  <si>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</si>
  <si>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</si>
  <si>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</si>
  <si>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</si>
  <si>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</si>
  <si>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</si>
  <si>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</si>
  <si>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</si>
  <si>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</si>
  <si>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</si>
  <si>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</si>
  <si>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</si>
  <si>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</si>
  <si>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</si>
  <si>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</si>
  <si>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</si>
  <si>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</si>
  <si>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</si>
  <si>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</si>
  <si>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</si>
  <si>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</si>
  <si>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</si>
  <si>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</si>
  <si>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</si>
  <si>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</si>
  <si>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</si>
  <si>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</si>
  <si>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</si>
  <si>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</si>
  <si>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</si>
  <si>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</si>
  <si>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</si>
  <si>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</si>
  <si>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</si>
  <si>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</si>
  <si>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</si>
  <si>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</si>
  <si>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</si>
  <si>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</si>
  <si>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</si>
  <si>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</si>
  <si>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</si>
  <si>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</si>
  <si>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</si>
  <si>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</si>
  <si>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</si>
  <si>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</si>
  <si>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</si>
  <si>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</si>
  <si>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</si>
  <si>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</si>
  <si>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</si>
  <si>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</si>
  <si>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</si>
  <si>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</si>
  <si>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</si>
  <si>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</si>
  <si>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</si>
  <si>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</si>
  <si>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</si>
  <si>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</si>
  <si>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</si>
  <si>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</si>
  <si>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</si>
  <si>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</si>
  <si>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</si>
  <si>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</si>
  <si>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</si>
  <si>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</si>
  <si>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</si>
  <si>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</si>
  <si>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</si>
  <si>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</si>
  <si>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</si>
  <si>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</si>
  <si>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</si>
  <si>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</si>
  <si>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</si>
  <si>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</si>
  <si>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</si>
  <si>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</si>
  <si>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</si>
  <si>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</si>
  <si>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</si>
  <si>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</si>
  <si>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</si>
  <si>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</si>
  <si>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</si>
  <si>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</si>
  <si>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</si>
  <si>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</si>
  <si>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</si>
  <si>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</si>
  <si>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</si>
  <si>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</si>
  <si>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</si>
  <si>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</si>
  <si>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</si>
  <si>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</si>
  <si>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</si>
  <si>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</si>
  <si>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</si>
  <si>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</si>
  <si>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</si>
  <si>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</si>
  <si>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</si>
  <si>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</si>
  <si>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</si>
  <si>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</si>
  <si>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</si>
  <si>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</si>
  <si>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</si>
  <si>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</si>
  <si>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</si>
  <si>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</si>
  <si>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</si>
  <si>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</si>
  <si>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</si>
  <si>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</si>
  <si>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</si>
  <si>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</si>
  <si>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</si>
  <si>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</si>
  <si>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</si>
  <si>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</si>
  <si>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</si>
  <si>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</si>
  <si>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</si>
  <si>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</si>
  <si>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</si>
  <si>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</si>
  <si>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</si>
  <si>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</si>
  <si>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</si>
  <si>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</si>
  <si>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</si>
  <si>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</si>
  <si>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</si>
  <si>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</si>
  <si>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</si>
  <si>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</si>
  <si>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</si>
  <si>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</si>
  <si>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</si>
  <si>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</si>
  <si>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</si>
  <si>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</si>
  <si>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</si>
  <si>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</si>
  <si>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</si>
  <si>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</si>
  <si>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</si>
  <si>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</si>
  <si>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</si>
  <si>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</si>
  <si>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</si>
  <si>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</si>
  <si>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</si>
  <si>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</si>
  <si>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</si>
  <si>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</si>
  <si>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</si>
  <si>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</si>
  <si>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</si>
  <si>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</si>
  <si>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</si>
  <si>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</si>
  <si>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</si>
  <si>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</si>
  <si>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</si>
  <si>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</si>
  <si>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</si>
  <si>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</si>
  <si>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</si>
  <si>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</si>
  <si>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</si>
  <si>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</si>
  <si>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</si>
  <si>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</si>
  <si>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</si>
  <si>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</si>
  <si>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</si>
  <si>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</si>
  <si>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</si>
  <si>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</si>
  <si>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</si>
  <si>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</si>
  <si>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</si>
  <si>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</si>
  <si>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</si>
  <si>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</si>
  <si>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</si>
  <si>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</si>
  <si>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</si>
  <si>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</si>
  <si>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</si>
  <si>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</si>
  <si>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</si>
  <si>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</si>
  <si>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</si>
  <si>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</si>
  <si>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</si>
  <si>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</si>
  <si>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</si>
  <si>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</si>
  <si>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</si>
  <si>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</si>
  <si>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</si>
  <si>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</si>
  <si>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</si>
  <si>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</si>
  <si>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</si>
  <si>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</si>
  <si>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</si>
  <si>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</si>
  <si>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</si>
  <si>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</si>
  <si>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</si>
  <si>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</si>
  <si>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</si>
  <si>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</si>
  <si>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</si>
  <si>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</si>
  <si>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</si>
  <si>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</si>
  <si>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</si>
  <si>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</si>
  <si>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</si>
  <si>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</si>
  <si>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</si>
  <si>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</si>
  <si>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</si>
  <si>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</si>
  <si>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</si>
  <si>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</si>
  <si>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</si>
  <si>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</si>
  <si>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</si>
  <si>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</si>
  <si>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</si>
  <si>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</si>
  <si>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</si>
  <si>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</si>
  <si>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</si>
  <si>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</si>
  <si>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</si>
  <si>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</si>
  <si>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</si>
  <si>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</si>
  <si>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</si>
  <si>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</si>
  <si>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</si>
  <si>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</si>
  <si>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</si>
  <si>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</si>
  <si>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</si>
  <si>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</si>
  <si>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</si>
  <si>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</si>
  <si>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</si>
  <si>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</si>
  <si>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</si>
  <si>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</si>
  <si>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</si>
  <si>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</si>
  <si>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</si>
  <si>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</si>
  <si>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</si>
  <si>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</si>
  <si>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</si>
  <si>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</si>
  <si>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</si>
  <si>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</si>
  <si>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</si>
  <si>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</si>
  <si>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</si>
  <si>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</si>
  <si>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</si>
  <si>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</si>
  <si>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</si>
  <si>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</si>
  <si>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</si>
  <si>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</si>
  <si>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</si>
  <si>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</si>
  <si>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</si>
  <si>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</si>
  <si>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</si>
  <si>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</si>
  <si>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</si>
  <si>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</si>
  <si>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</si>
  <si>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</si>
  <si>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</si>
  <si>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</si>
  <si>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</si>
  <si>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</si>
  <si>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</si>
  <si>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</si>
  <si>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</si>
  <si>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</si>
  <si>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</si>
  <si>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</si>
  <si>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</si>
  <si>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</si>
  <si>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</si>
  <si>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</si>
  <si>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</si>
  <si>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</si>
  <si>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</si>
  <si>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</si>
  <si>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</si>
  <si>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</si>
  <si>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</si>
  <si>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</si>
  <si>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</si>
  <si>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</si>
  <si>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</si>
  <si>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</si>
  <si>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</si>
  <si>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</si>
  <si>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</si>
  <si>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</si>
  <si>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</si>
  <si>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</si>
  <si>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</si>
  <si>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</si>
  <si>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</si>
  <si>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</si>
  <si>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</si>
  <si>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</si>
  <si>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</si>
  <si>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</si>
  <si>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</si>
  <si>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</si>
  <si>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</si>
  <si>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</si>
  <si>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</si>
  <si>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</si>
  <si>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</si>
  <si>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</si>
  <si>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</si>
  <si>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</si>
  <si>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</si>
  <si>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</si>
  <si>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</si>
  <si>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</si>
  <si>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</si>
  <si>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</si>
  <si>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</si>
  <si>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</si>
  <si>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</si>
  <si>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</si>
  <si>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</si>
  <si>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</si>
  <si>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</si>
  <si>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</si>
  <si>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</si>
  <si>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</si>
  <si>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</si>
  <si>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</si>
  <si>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</si>
  <si>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</si>
  <si>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</si>
  <si>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</si>
  <si>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</si>
  <si>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</si>
  <si>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</si>
  <si>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</si>
  <si>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</si>
  <si>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</si>
  <si>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</si>
  <si>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</si>
  <si>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</si>
  <si>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</si>
  <si>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</si>
  <si>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</si>
  <si>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</si>
  <si>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</si>
  <si>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</si>
  <si>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</si>
  <si>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</si>
  <si>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</si>
  <si>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</si>
  <si>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</si>
  <si>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</si>
  <si>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</si>
  <si>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</si>
  <si>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</si>
  <si>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</si>
  <si>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</si>
  <si>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</si>
  <si>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</si>
  <si>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</si>
  <si>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</si>
  <si>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</si>
  <si>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</si>
  <si>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</si>
  <si>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</si>
  <si>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</si>
  <si>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</si>
  <si>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</si>
  <si>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</si>
  <si>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</si>
  <si>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</si>
  <si>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</si>
  <si>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</si>
  <si>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</si>
  <si>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</si>
  <si>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</si>
  <si>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</si>
  <si>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</si>
  <si>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</si>
  <si>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</si>
  <si>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</si>
  <si>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</si>
  <si>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</si>
  <si>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</si>
  <si>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</si>
  <si>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</si>
  <si>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</si>
  <si>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</si>
  <si>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</si>
  <si>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</si>
  <si>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</si>
  <si>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</si>
  <si>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</si>
  <si>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</si>
  <si>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</si>
  <si>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</si>
  <si>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</si>
  <si>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</si>
  <si>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</si>
  <si>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</si>
  <si>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</si>
  <si>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</si>
  <si>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</si>
  <si>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</si>
  <si>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</si>
  <si>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</si>
  <si>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</si>
  <si>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</si>
  <si>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</si>
  <si>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</si>
  <si>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</si>
  <si>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</si>
  <si>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</si>
  <si>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</si>
  <si>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</si>
  <si>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</si>
  <si>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</si>
  <si>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</si>
  <si>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</si>
  <si>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</si>
  <si>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</si>
  <si>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</si>
  <si>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</si>
  <si>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</si>
  <si>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</si>
  <si>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</si>
  <si>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</si>
  <si>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</si>
  <si>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</si>
  <si>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</si>
  <si>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</si>
  <si>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</si>
  <si>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</si>
  <si>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</si>
  <si>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</si>
  <si>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</si>
  <si>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</si>
  <si>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</si>
  <si>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</si>
  <si>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</si>
  <si>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</si>
  <si>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</si>
  <si>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</si>
  <si>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</si>
  <si>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</si>
  <si>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</si>
  <si>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</si>
  <si>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</si>
  <si>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</si>
  <si>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</si>
  <si>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</si>
  <si>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</si>
  <si>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</si>
  <si>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</si>
  <si>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</si>
  <si>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</si>
  <si>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</si>
  <si>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</si>
  <si>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</si>
  <si>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</si>
  <si>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</si>
  <si>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</si>
  <si>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</si>
  <si>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</si>
  <si>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</si>
  <si>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</si>
  <si>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</si>
  <si>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</si>
  <si>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</si>
  <si>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</si>
  <si>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</si>
  <si>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</si>
  <si>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</si>
  <si>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</si>
  <si>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</si>
  <si>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</si>
  <si>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</si>
  <si>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</si>
  <si>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</si>
  <si>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</si>
  <si>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</si>
  <si>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</si>
  <si>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</si>
  <si>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</si>
  <si>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</si>
  <si>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</si>
  <si>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</si>
  <si>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</si>
  <si>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</si>
  <si>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</si>
  <si>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</si>
  <si>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</si>
  <si>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</si>
  <si>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</si>
  <si>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</si>
  <si>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</si>
  <si>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</si>
  <si>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</si>
  <si>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</si>
  <si>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</si>
  <si>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</si>
  <si>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</si>
  <si>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</si>
  <si>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</si>
  <si>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</si>
  <si>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</si>
  <si>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</si>
  <si>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</si>
  <si>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</si>
  <si>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</si>
  <si>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</si>
  <si>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</si>
  <si>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</si>
  <si>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</si>
  <si>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</si>
  <si>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</si>
  <si>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</si>
  <si>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</si>
  <si>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</si>
  <si>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</si>
  <si>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</si>
  <si>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</si>
  <si>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</si>
  <si>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</si>
  <si>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</si>
  <si>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</si>
  <si>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</si>
  <si>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</si>
  <si>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</si>
  <si>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</si>
  <si>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</si>
  <si>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</si>
  <si>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</si>
  <si>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</si>
  <si>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</si>
  <si>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</si>
  <si>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</si>
  <si>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</si>
  <si>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</si>
  <si>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</si>
  <si>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</si>
  <si>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</si>
  <si>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</si>
  <si>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</si>
  <si>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</si>
  <si>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</si>
  <si>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</si>
  <si>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</si>
  <si>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</si>
  <si>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</si>
  <si>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</si>
  <si>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</si>
  <si>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</si>
  <si>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</si>
  <si>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</si>
  <si>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</si>
  <si>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</si>
  <si>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</si>
  <si>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</si>
  <si>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</si>
  <si>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</si>
  <si>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</si>
  <si>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</si>
  <si>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</si>
  <si>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</si>
  <si>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</si>
  <si>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</si>
  <si>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</si>
  <si>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</si>
  <si>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</si>
  <si>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</si>
  <si>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</si>
  <si>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</si>
  <si>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</si>
  <si>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</si>
  <si>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</si>
  <si>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</si>
  <si>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</si>
  <si>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</si>
  <si>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</si>
  <si>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</si>
  <si>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</si>
  <si>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</si>
  <si>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</si>
  <si>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</si>
  <si>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</si>
  <si>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</si>
  <si>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</si>
  <si>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</si>
  <si>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</si>
  <si>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</si>
  <si>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</si>
  <si>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</si>
  <si>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</si>
  <si>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</si>
  <si>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</si>
  <si>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</si>
  <si>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</si>
  <si>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</si>
  <si>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</si>
  <si>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</si>
  <si>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</si>
  <si>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</si>
  <si>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</si>
  <si>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</si>
  <si>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</si>
  <si>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</si>
  <si>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</si>
  <si>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</si>
  <si>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</si>
  <si>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</si>
  <si>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</si>
  <si>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</si>
  <si>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</si>
  <si>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</si>
  <si>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</si>
  <si>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</si>
  <si>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</si>
  <si>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</si>
  <si>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</si>
  <si>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</si>
  <si>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</si>
  <si>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</si>
  <si>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</si>
  <si>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</si>
  <si>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</si>
  <si>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</si>
  <si>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</si>
  <si>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</si>
  <si>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</si>
  <si>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</si>
  <si>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</si>
  <si>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</si>
  <si>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</si>
  <si>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</si>
  <si>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</si>
  <si>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</si>
  <si>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</si>
  <si>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</si>
  <si>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</si>
  <si>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</si>
  <si>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</si>
  <si>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</si>
  <si>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</si>
  <si>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</si>
  <si>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</si>
  <si>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</si>
  <si>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</si>
  <si>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</si>
  <si>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</si>
  <si>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</si>
  <si>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</si>
  <si>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</si>
  <si>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</si>
  <si>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</si>
  <si>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</si>
  <si>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</si>
  <si>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</si>
  <si>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</si>
  <si>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</si>
  <si>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</si>
  <si>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</si>
  <si>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</si>
  <si>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</si>
  <si>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</si>
  <si>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</si>
  <si>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</si>
  <si>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</si>
  <si>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</si>
  <si>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</si>
  <si>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</si>
  <si>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</si>
  <si>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</si>
  <si>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</si>
  <si>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</si>
  <si>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</si>
  <si>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</si>
  <si>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</si>
  <si>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</si>
  <si>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</si>
  <si>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</si>
  <si>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</si>
  <si>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</si>
  <si>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</si>
  <si>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</si>
  <si>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</si>
  <si>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</si>
  <si>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</si>
  <si>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</si>
  <si>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</si>
  <si>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</si>
  <si>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</si>
  <si>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</si>
  <si>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</si>
  <si>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</si>
  <si>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</si>
  <si>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</si>
  <si>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</si>
  <si>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</si>
  <si>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</si>
  <si>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</si>
  <si>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</si>
  <si>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</si>
  <si>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</si>
  <si>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</si>
  <si>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</si>
  <si>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</si>
  <si>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</si>
  <si>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</si>
  <si>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</si>
  <si>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</si>
  <si>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</si>
  <si>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</si>
  <si>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</si>
  <si>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</si>
  <si>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</si>
  <si>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</si>
  <si>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</si>
  <si>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</si>
  <si>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</si>
  <si>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</si>
  <si>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</si>
  <si>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</si>
  <si>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</si>
  <si>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</si>
  <si>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</si>
  <si>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</si>
  <si>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</si>
  <si>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</si>
  <si>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</si>
  <si>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</si>
  <si>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</si>
  <si>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</si>
  <si>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</si>
  <si>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</si>
  <si>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</si>
  <si>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</si>
  <si>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</si>
  <si>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</si>
  <si>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</si>
  <si>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</si>
  <si>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</si>
  <si>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</si>
  <si>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</si>
  <si>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</si>
  <si>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</si>
  <si>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</si>
  <si>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</si>
  <si>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</si>
  <si>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</si>
  <si>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</si>
  <si>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</si>
  <si>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</si>
  <si>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</si>
  <si>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</si>
  <si>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</si>
  <si>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</si>
  <si>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</si>
  <si>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</si>
  <si>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</si>
  <si>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</si>
  <si>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</si>
  <si>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</si>
  <si>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</si>
  <si>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</si>
  <si>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</si>
  <si>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</si>
  <si>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</si>
  <si>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</si>
  <si>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</si>
  <si>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</si>
  <si>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</si>
  <si>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</si>
  <si>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</si>
  <si>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</si>
  <si>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</si>
  <si>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</si>
  <si>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</si>
  <si>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</si>
  <si>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</si>
  <si>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</si>
  <si>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</si>
  <si>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</si>
  <si>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</si>
  <si>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</si>
  <si>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</si>
  <si>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</si>
  <si>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</si>
  <si>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</si>
  <si>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</si>
  <si>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</si>
  <si>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</si>
  <si>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</si>
  <si>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</si>
  <si>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</si>
  <si>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</si>
  <si>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</si>
  <si>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</si>
  <si>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</si>
  <si>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</si>
  <si>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</si>
  <si>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</si>
  <si>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</si>
  <si>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</si>
  <si>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</si>
  <si>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</si>
  <si>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</si>
  <si>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</si>
  <si>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</si>
  <si>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</si>
  <si>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</si>
  <si>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</si>
  <si>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</si>
  <si>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</si>
  <si>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</si>
  <si>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</si>
  <si>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</si>
  <si>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</si>
  <si>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</si>
  <si>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</si>
  <si>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</si>
  <si>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</si>
  <si>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</si>
  <si>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</si>
  <si>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</si>
  <si>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</si>
  <si>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</si>
  <si>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</si>
  <si>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</si>
  <si>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</si>
  <si>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</si>
  <si>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</si>
  <si>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</si>
  <si>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</si>
  <si>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</si>
  <si>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</si>
  <si>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</si>
  <si>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</si>
  <si>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</si>
  <si>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</si>
  <si>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</si>
  <si>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</si>
  <si>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</si>
  <si>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</si>
  <si>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</si>
  <si>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</si>
  <si>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</si>
  <si>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</si>
  <si>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</si>
  <si>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</si>
  <si>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</si>
  <si>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</si>
  <si>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</si>
  <si>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</si>
  <si>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</si>
  <si>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</si>
  <si>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Subcategory</t>
  </si>
  <si>
    <t>Row Labels</t>
  </si>
  <si>
    <t>Grand Total</t>
  </si>
  <si>
    <t>(blank)</t>
  </si>
  <si>
    <t>Count of state</t>
  </si>
  <si>
    <t>Column Labels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</si>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</sst>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Table'!$B$5:$B$41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7-4CE4-80AF-30EA4142A330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Table'!$C$5:$C$41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97-4CE4-80AF-30EA4142A330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Table'!$D$5:$D$41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97-4CE4-80AF-30EA4142A330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Table'!$E$5:$E$41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97-4CE4-80AF-30EA4142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505839"/>
        <c:axId val="128728175"/>
      </c:barChart>
      <c:catAx>
        <c:axId val="17350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8175"/>
        <c:crosses val="autoZero"/>
        <c:auto val="1"/>
        <c:lblAlgn val="ctr"/>
        <c:lblOffset val="100"/>
        <c:noMultiLvlLbl val="0"/>
      </c:catAx>
      <c:valAx>
        <c:axId val="12872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x state!PivotTable2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x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x state'!$A$6:$A$14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'category x state'!$B$6:$B$14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5-4A39-BCAF-755B6959304F}"/>
            </c:ext>
          </c:extLst>
        </c:ser>
        <c:ser>
          <c:idx val="1"/>
          <c:order val="1"/>
          <c:tx>
            <c:strRef>
              <c:f>'category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x state'!$A$6:$A$14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'category x state'!$C$6:$C$14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5-4A39-BCAF-755B6959304F}"/>
            </c:ext>
          </c:extLst>
        </c:ser>
        <c:ser>
          <c:idx val="2"/>
          <c:order val="2"/>
          <c:tx>
            <c:strRef>
              <c:f>'category x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x state'!$A$6:$A$14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'category x state'!$D$6:$D$14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C5-4A39-BCAF-755B6959304F}"/>
            </c:ext>
          </c:extLst>
        </c:ser>
        <c:ser>
          <c:idx val="3"/>
          <c:order val="3"/>
          <c:tx>
            <c:strRef>
              <c:f>'category x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x state'!$A$6:$A$14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'category x state'!$E$6:$E$14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C5-4A39-BCAF-755B69593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672543"/>
        <c:axId val="5380767"/>
      </c:barChart>
      <c:catAx>
        <c:axId val="24067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767"/>
        <c:crosses val="autoZero"/>
        <c:auto val="1"/>
        <c:lblAlgn val="ctr"/>
        <c:lblOffset val="100"/>
        <c:noMultiLvlLbl val="0"/>
      </c:catAx>
      <c:valAx>
        <c:axId val="53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7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Analysis.xlsx]YoY vs States!PivotTable1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vs States'!$B$3:$B$4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vs States'!$A$5:$A$14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vs States'!$B$5:$B$14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E-43C0-8ECD-A53E77AF0D20}"/>
            </c:ext>
          </c:extLst>
        </c:ser>
        <c:ser>
          <c:idx val="1"/>
          <c:order val="1"/>
          <c:tx>
            <c:strRef>
              <c:f>'YoY vs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vs States'!$A$5:$A$14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vs States'!$C$5:$C$14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E-43C0-8ECD-A53E77AF0D20}"/>
            </c:ext>
          </c:extLst>
        </c:ser>
        <c:ser>
          <c:idx val="2"/>
          <c:order val="2"/>
          <c:tx>
            <c:strRef>
              <c:f>'YoY vs States'!$D$3:$D$4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vs States'!$A$5:$A$14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vs States'!$D$5:$D$14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E-43C0-8ECD-A53E77AF0D20}"/>
            </c:ext>
          </c:extLst>
        </c:ser>
        <c:ser>
          <c:idx val="3"/>
          <c:order val="3"/>
          <c:tx>
            <c:strRef>
              <c:f>'YoY vs States'!$E$3:$E$4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vs States'!$A$5:$A$14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'YoY vs States'!$E$5:$E$14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EE-43C0-8ECD-A53E77AF0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542480"/>
        <c:axId val="1486544560"/>
      </c:lineChart>
      <c:catAx>
        <c:axId val="148654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44560"/>
        <c:crosses val="autoZero"/>
        <c:auto val="1"/>
        <c:lblAlgn val="ctr"/>
        <c:lblOffset val="100"/>
        <c:noMultiLvlLbl val="0"/>
      </c:catAx>
      <c:valAx>
        <c:axId val="14865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4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Goals</a:t>
            </a:r>
            <a:r>
              <a:rPr lang="en-US" baseline="0"/>
              <a:t> vs State %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3E3-BBA1-862DB34BEE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3E3-BBA1-862DB34BEE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C-43E3-BBA1-862DB34BE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721824"/>
        <c:axId val="1941723904"/>
      </c:lineChart>
      <c:catAx>
        <c:axId val="194172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23904"/>
        <c:crosses val="autoZero"/>
        <c:auto val="1"/>
        <c:lblAlgn val="ctr"/>
        <c:lblOffset val="100"/>
        <c:noMultiLvlLbl val="0"/>
      </c:catAx>
      <c:valAx>
        <c:axId val="19417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4761</xdr:rowOff>
    </xdr:from>
    <xdr:to>
      <xdr:col>19</xdr:col>
      <xdr:colOff>0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EA996-B979-424B-A8A7-87E495D55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14286</xdr:rowOff>
    </xdr:from>
    <xdr:to>
      <xdr:col>16</xdr:col>
      <xdr:colOff>19049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A2020-415E-44D0-9976-6A45D2494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185736</xdr:rowOff>
    </xdr:from>
    <xdr:to>
      <xdr:col>20</xdr:col>
      <xdr:colOff>0</xdr:colOff>
      <xdr:row>24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E6679F-EEE7-46ED-9E61-147B73F44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4761</xdr:rowOff>
    </xdr:from>
    <xdr:to>
      <xdr:col>8</xdr:col>
      <xdr:colOff>9525</xdr:colOff>
      <xdr:row>37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78FAB-900B-4683-BE0A-8ACBC1D45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0.636907870372" createdVersion="6" refreshedVersion="6" minRefreshableVersion="3" recordCount="4114" xr:uid="{5E0C49CD-F8D1-49EB-B2FA-E5B507B0196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3.772915393522" createdVersion="6" refreshedVersion="6" minRefreshableVersion="3" recordCount="4114" xr:uid="{73EE16F2-6B32-4615-A9B3-F49E3400F2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/plays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/plays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/plays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/plays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/plays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/plays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/plays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/plays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/plays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/plays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/plays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/plays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/plays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/plays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/plays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/plays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/plays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/plays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/plays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/plays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/web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/web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/web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/web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/web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/web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/web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/web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/web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/web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/web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/web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/web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/web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/web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/web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/web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/web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/web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/web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/web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/web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/web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/web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/web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/web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/web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/web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/web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/web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/web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/web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/web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/web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/web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/web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/web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/web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/web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/web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/web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/web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/web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/web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/web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/web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/web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/web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/web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/web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/web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/web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/web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/web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/web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/web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/web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/web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/web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/web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/web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/web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/web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/web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/web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/web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/web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/web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/web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/web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/web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/web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/web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/web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/web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/web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/web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/web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/web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/web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/web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/web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/web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/web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/web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/web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/web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/web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/web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/web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/web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/web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/web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/web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/web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/web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/web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/web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/web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/web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/wearables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/wearables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/wearables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/wearables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/wearables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/wearables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/wearables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/wearables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/wearables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/wearables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/wearables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/wearables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/wearables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/wearables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/wearables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/wearables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/wearables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/wearables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/wearables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/wearables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/wearables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/wearables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/wearables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/wearables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/wearables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/wearables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/wearables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/wearables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/wearables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/wearables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/wearables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/wearables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/wearables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/wearables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/wearables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/wearables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/wearables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/wearables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/wearables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/wearables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/wearables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/wearables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/wearables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/wearables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/wearables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/wearables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/wearables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/wearables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/wearables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/wearables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/wearables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/wearables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/wearables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/wearables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/wearables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/wearables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/wearables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/wearables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/wearables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/wearables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/wearables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/wearables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/wearables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/wearables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/wearables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/wearables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/wearables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/wearables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/wearables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/wearables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/wearables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/wearables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/wearables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/wearables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/wearables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/wearables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/wearables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/wearables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/wearables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/wearables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/nonfiction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/nonfiction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/nonfiction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/nonfiction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/nonfiction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/nonfiction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/nonfiction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/nonfiction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/nonfiction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/nonfiction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/nonfiction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/nonfiction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/nonfiction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/nonfiction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/nonfiction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/nonfiction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/nonfiction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/nonfiction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/nonfiction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/nonfiction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/nonfiction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/nonfiction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/nonfiction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/nonfiction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/nonfiction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/nonfiction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/nonfiction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/nonfiction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/nonfiction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/nonfiction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/nonfiction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/nonfiction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/nonfiction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/nonfiction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/nonfiction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/nonfiction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/nonfiction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/nonfiction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/nonfiction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/nonfiction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/fiction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/fiction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/fiction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/fiction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/fiction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/fiction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/fiction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/fiction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/fiction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/fiction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/fiction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/fiction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/fiction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/fiction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/fiction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/fiction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/fiction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/fiction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/fiction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/fiction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/rock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/rock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/rock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/rock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/rock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/rock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/rock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/rock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/rock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/rock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/rock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/rock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/rock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/rock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/rock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/rock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/rock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/rock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/rock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/rock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/rock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/rock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/rock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/rock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/rock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/rock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/rock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/rock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/rock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/rock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/rock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/rock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/rock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/rock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/rock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/rock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/rock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/rock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/rock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/rock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/rock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/rock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/rock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/rock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/rock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/rock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/rock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/rock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/rock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/rock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/rock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/rock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/rock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/rock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/rock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/rock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/rock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/rock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/rock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/rock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/metal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/metal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/metal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/metal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/metal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/metal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/metal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/metal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/metal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/metal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/metal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/metal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/metal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/metal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/metal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/metal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/metal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/metal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/metal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/metal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/jazz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/jazz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/jazz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/jazz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/jazz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/jazz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/jazz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/jazz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/jazz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/jazz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/jazz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/jazz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/jazz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/jazz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/jazz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/jazz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/jazz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/jazz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/jazz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/jazz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/indie rock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/indie rock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/indie rock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/indie rock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/indie rock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/indie rock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/indie rock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/indie rock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/indie rock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/indie rock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/indie rock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/indie rock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/indie rock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/indie rock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/indie rock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/indie rock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/indie rock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/indie rock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/indie rock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/indie rock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/jazz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/jazz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/jazz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/jazz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/jazz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/jazz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/jazz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/jazz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/jazz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/jazz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/jazz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/jazz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/jazz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/jazz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/jazz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/jazz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/jazz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/jazz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/jazz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/jazz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/jazz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/jazz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/jazz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/jazz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/jazz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/jazz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/jazz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/jazz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/jazz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/jazz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/jazz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/jazz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/jazz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/jazz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/jazz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/jazz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/jazz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/jazz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/jazz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/jazz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/wearables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/wearables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/wearables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/wearables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/wearables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/wearables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/wearables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/wearables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/wearables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/wearables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/wearables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/wearables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/wearables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/wearables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/wearables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/wearables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/wearables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/wearables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/wearables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/wearables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/wearables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/wearables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/wearables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/wearables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/wearables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/wearables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/wearables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/wearables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/wearables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/wearables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/wearables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/wearables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/wearables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/wearables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/wearables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/wearables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/wearables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/wearables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/wearables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/wearables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/wearables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/wearables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/wearables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/wearables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/wearables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/wearables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/wearables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/wearables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/wearables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/wearables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/wearables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/wearables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/wearables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/wearables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/wearables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/wearables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/wearables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/wearables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/wearables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/wearables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/wearables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/wearables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/wearables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/wearables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/wearables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/wearables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/wearables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/wearables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/wearables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/wearables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/wearables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/wearables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/wearables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/wearables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/wearables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/wearables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/wearables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/wearables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/wearables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/wearables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/electronic music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/electronic music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/electronic music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/electronic music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/electronic music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/electronic music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/electronic music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/electronic music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/electronic music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/electronic music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/electronic music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/electronic music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/electronic music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/electronic music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/electronic music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/electronic music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/electronic music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/electronic music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/electronic music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/electronic music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/audio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/audio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/audio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/audio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/audio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/audio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/audio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/audio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/audio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/audio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/audio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/audio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/audio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/audio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/audio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/audio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/audio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/audio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/audio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/audio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/audio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/audio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/audio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/audio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/video games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/video games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/video games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/video games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/video games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/video games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/video games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/video games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/video games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/video games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/video games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/video games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/video games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/video games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/video games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/video games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/video games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/video games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/video games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/video games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/video games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/video games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/video games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/video games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/video games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/video games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/video games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/video games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/video games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/video games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/video games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/video games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/video games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/video games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/video games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/video games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/video games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/video games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/video games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/video games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/video games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/video games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/video games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/video games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/video games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/video games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/video games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/video games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/video games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/video games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/video games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/video games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/video games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/video games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/video games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/video games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/video games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/video games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/video games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/video games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/mobile games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/mobile games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/mobile games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/mobile games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/mobile games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/mobile games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/mobile games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/mobile games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/mobile games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/mobile games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/mobile games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/mobile games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/mobile games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/mobile games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/mobile games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/mobile games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/mobile games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/mobile games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/mobile games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/mobile games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/food trucks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/food trucks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/food trucks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/food trucks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/food trucks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/food trucks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/food trucks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/food trucks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/food trucks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/food trucks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/food trucks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/food trucks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/food trucks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/food trucks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/food trucks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/food trucks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/food trucks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/food trucks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/food trucks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/food trucks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/food trucks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/food trucks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/food trucks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/food trucks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/food trucks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/food trucks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/food trucks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/food trucks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/food trucks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/food trucks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/food trucks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/food trucks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/food trucks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/food trucks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/food trucks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/food trucks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/food trucks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/food trucks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/food trucks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/food trucks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/photobooks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/photobooks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/photobooks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/photobooks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/photobooks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/photobooks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/photobooks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/photobooks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/photobooks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/photobooks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/photobooks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/photobooks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/photobooks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/photobooks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/photobooks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/photobooks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/photobooks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/photobooks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/photobooks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/photobooks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/photobooks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/photobooks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/photobooks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/photobooks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/photobooks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/photobooks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/photobooks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/photobooks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/photobooks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/photobooks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/photobooks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/photobooks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/photobooks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/photobooks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/photobooks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/photobooks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/photobooks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/photobooks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/photobooks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/photobooks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/world music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/world music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/world music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/world music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/world music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/world music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/world music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/world music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/world music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/world music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/world music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/world music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/world music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/world music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/world music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/world music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/world music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/world music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/world music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/world music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/rock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/rock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/rock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/rock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/rock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/rock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/rock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/rock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/rock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/rock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/rock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/rock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/rock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/rock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/rock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/rock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/rock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/rock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/rock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/rock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/rock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/rock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/rock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/rock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/rock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/rock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/rock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/rock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/rock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/rock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/rock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/rock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/rock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/rock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/rock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/rock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/rock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/rock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/rock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/rock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/plays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/plays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/plays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/plays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/plays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/plays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/plays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/plays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/plays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/plays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/plays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/plays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/plays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/plays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/plays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/plays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/plays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/plays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/plays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/plays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/wearables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/wearables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/wearables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/wearables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/wearables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/wearables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/wearables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/wearables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/wearables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/wearables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/wearables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/wearables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/wearables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/wearables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/wearables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/wearables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/wearables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/wearables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/wearables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/wearables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/wearables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/wearables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/wearables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/wearables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/wearables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/wearables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/wearables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/wearables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/wearables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/wearables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/wearables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/wearables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/wearables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/wearables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/wearables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/wearables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/wearables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/wearables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/wearables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/wearables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/nonfiction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/nonfiction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/nonfiction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/nonfiction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/nonfiction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/nonfiction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/nonfiction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/nonfiction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/nonfiction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/nonfiction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/nonfiction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/nonfiction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/nonfiction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/nonfiction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/nonfiction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/nonfiction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/nonfiction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/nonfiction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/nonfiction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/nonfiction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/rock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/rock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/rock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/rock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/rock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/rock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/rock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/rock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/rock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/rock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/rock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/rock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/rock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/rock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/rock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/rock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/rock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/rock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/rock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/rock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/rock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/rock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/rock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/rock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/rock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/rock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/rock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/rock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/rock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/rock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/rock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/rock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/rock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/rock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/rock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/rock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/rock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/rock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/rock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/rock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/translations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/translations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/translations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/translations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/translations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/translations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/translations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/translations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/translations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/translations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/translations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/translations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/translations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/translations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/translations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/translations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/translations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/translations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/translations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/translations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/translations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/translations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/translations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/translations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/translations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/translations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/translations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/translations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/translations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/translations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/translations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/translations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/translations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/translations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/translations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/translations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/translations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/translations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/translations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/translations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/translations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/translations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/translations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/translations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/translations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/translations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/translations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/translations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/translations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/translations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/translations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/translations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/translations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/translations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/translations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/translations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/translations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/radio 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/radio 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/radio 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/radio 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/radio 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/radio 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/radio 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/radio 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/radio 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/radio 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/radio 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/radio 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/radio 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/radio 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/radio 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/radio 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/radio 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/radio 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/radio 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/radio 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/fiction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/fiction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/fiction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/fiction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/fiction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/fiction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/fiction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/fiction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/fiction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/fiction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/fiction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/fiction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/fiction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/fiction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/fiction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/fiction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/fiction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/fiction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/fiction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/fiction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/photobooks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/photobooks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/photobooks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/photobooks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/photobooks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/photobooks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/photobooks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/photobooks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/photobooks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/photobooks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/photobooks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/photobooks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/photobooks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/photobooks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/photobooks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/photobooks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/photobooks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/photobooks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/photobooks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/photobooks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/photobooks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/photobooks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/photobooks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/photobooks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/photobooks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/photobooks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/photobooks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/photobooks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/photobooks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/photobooks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/photobooks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/photobooks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/photobooks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/photobooks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/photobooks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/photobooks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/photobooks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/photobooks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/photobooks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/photobooks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/nature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/nature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/nature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/nature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/nature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/nature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/nature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/nature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/nature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/nature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/nature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/nature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/nature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/nature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/nature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/nature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/nature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/nature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/nature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/nature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/art books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/art books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/art books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/art books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/art books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/art books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/art books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/art books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/art books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/art books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/art books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/art books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/art books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/art books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/art books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/art books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/art books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/art books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/art books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/art books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/places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/places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/places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/places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/places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/places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/places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/places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/places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/places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/places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/places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/places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/places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/places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/places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/places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/places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/places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/places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/rock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/rock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/rock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/rock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/rock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/rock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/rock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/rock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/rock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/rock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/rock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/rock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/rock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/rock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/rock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/rock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/rock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/rock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/rock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/rock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/rock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/rock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/rock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/rock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/rock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/rock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/rock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/rock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/rock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/rock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/rock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/rock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/rock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/rock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/rock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/rock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/rock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/rock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/rock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/rock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/pop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/pop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/pop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/pop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/pop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/pop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/pop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/pop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/pop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/pop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/pop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/pop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/pop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/pop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/pop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/pop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/pop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/pop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/pop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/pop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/pop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/pop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/pop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/pop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/pop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/pop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/pop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/pop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/pop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/pop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/pop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/pop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/pop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/pop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/pop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/pop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/pop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/pop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/pop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/pop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/faith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/faith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/faith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/faith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/faith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/faith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/faith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/faith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/faith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/faith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/faith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/faith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/faith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/faith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/faith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/faith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/faith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/faith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/faith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/faith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/faith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/faith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/faith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/faith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/faith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/faith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/faith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/faith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/faith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/faith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/faith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/faith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/faith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/faith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/faith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/faith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/faith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/faith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/faith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/faith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/faith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/faith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/faith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/faith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/faith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/faith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/faith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/faith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/faith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/faith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/faith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/faith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/faith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/faith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/faith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/faith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/faith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/faith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/faith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/faith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/photobooks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/photobooks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/photobooks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/photobooks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/photobooks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/photobooks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/photobooks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/photobooks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/photobooks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/photobooks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/photobooks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/photobooks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/photobooks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/photobooks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/photobooks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/photobooks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/photobooks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/photobooks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/photobooks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/photobooks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/photobooks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/photobooks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/photobooks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/photobooks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/photobooks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/photobooks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/photobooks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/photobooks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/photobooks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/photobooks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/photobooks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/photobooks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/photobooks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/photobooks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/photobooks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/photobooks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/photobooks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/photobooks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/photobooks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/photobooks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/photobooks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/photobooks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/photobooks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/photobooks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/photobooks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/photobooks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/photobooks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/photobooks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/photobooks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/photobooks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/photobooks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/photobooks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/photobooks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/photobooks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/photobooks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/photobooks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/photobooks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/photobooks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/photobooks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/photobooks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/photobooks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/photobooks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/photobooks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/photobooks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/photobooks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/photobooks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/photobooks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/photobooks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/photobooks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/photobooks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/photobooks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/photobooks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/photobooks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/photobooks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/photobooks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/photobooks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/photobooks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/photobooks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/photobooks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/photobooks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/rock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/rock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/rock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/rock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/rock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/rock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/rock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/rock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/rock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/rock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/rock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/rock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/rock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/rock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/rock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/rock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/rock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/rock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/rock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/rock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/rock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/rock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/rock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/rock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/rock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/rock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/rock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/rock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/rock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/rock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/rock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/rock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/rock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/rock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/rock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/rock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/rock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/rock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/rock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/rock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/mobile games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/mobile games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/mobile games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/mobile games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/mobile games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/mobile games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/mobile games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/mobile games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/mobile games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/mobile games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/mobile games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/mobile games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/mobile games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/mobile games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/mobile games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/mobile games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/mobile games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/mobile games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/mobile games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/mobile games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/indie rock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/indie rock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/indie rock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/indie rock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/indie rock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/indie rock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/indie rock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/indie rock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/indie rock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/indie rock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/indie rock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/indie rock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/indie rock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/indie rock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/indie rock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/indie rock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/indie rock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/indie rock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/indie rock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/indie rock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/gadgets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/gadgets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/gadgets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/gadgets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/gadgets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/gadgets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/gadgets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/gadgets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/gadgets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/gadgets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/gadgets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/gadgets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/gadgets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/gadgets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/gadgets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/gadgets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/gadgets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/gadgets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/gadgets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/gadgets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/indie rock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/indie rock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/indie rock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/indie rock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/indie rock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/indie rock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/indie rock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/indie rock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/indie rock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/indie rock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/indie rock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/indie rock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/indie rock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/indie rock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/indie rock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/indie rock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/indie rock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/indie rock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/indie rock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/indie rock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/hardware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/hardware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/hardware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/hardware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/hardware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/hardware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/hardware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/hardware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/hardware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/hardware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/hardware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/hardware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/hardware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/hardware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/hardware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/hardware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/hardware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/hardware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/hardware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/hardware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/hardware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/hardware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/hardware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/hardware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/hardware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/hardware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/hardware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/hardware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/hardware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/hardware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/hardware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/hardware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/hardware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/hardware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/hardware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/hardware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/hardware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/hardware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/hardware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/hardware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/people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/people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/people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/people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/people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/people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/people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/people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/people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/people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/people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/people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/people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/people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/people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/people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/people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/people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/people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/people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/hardware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/hardware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/hardware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/hardware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/hardware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/hardware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/hardware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/hardware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/hardware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/hardware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/hardware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/hardware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/hardware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/hardware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/hardware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/hardware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/hardware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/hardware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/hardware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/hardware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/hardware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/hardware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/hardware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/hardware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/hardware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/hardware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/hardware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/hardware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/hardware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/hardware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/hardware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/hardware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/hardware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/hardware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/hardware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/hardware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/hardware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/hardware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/hardware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/hardware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/hardware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/hardware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/hardware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/hardware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/hardware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/hardware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/hardware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/hardware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/hardware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/hardware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/hardware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/hardware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/hardware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/hardware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/hardware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/hardware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/hardware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/hardware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/hardware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/hardware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/hardware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/hardware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/hardware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/hardware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/hardware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/hardware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/hardware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/hardware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/hardware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/hardware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/hardware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/hardware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/hardware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/hardware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/hardware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/hardware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/hardware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/hardware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/hardware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/hardware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/indie rock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/indie rock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/indie rock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/indie rock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/indie rock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/indie rock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/indie rock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/indie rock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/indie rock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/indie rock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/indie rock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/indie rock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/indie rock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/indie rock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/indie rock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/indie rock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/indie rock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/indie rock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/indie rock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/indie rock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/indie rock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/indie rock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/indie rock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/indie rock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/indie rock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/indie rock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/indie rock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/indie rock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/indie rock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/indie rock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/indie rock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/indie rock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/indie rock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/indie rock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/indie rock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/indie rock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/indie rock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/indie rock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/indie rock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/indie rock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/video games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/video games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/video games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/video games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/video games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/video games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/video games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/video games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/video games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/video games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/video games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/video games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/video games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/video games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/video games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/video games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/video games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/video games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/video games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/video games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/video games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/video games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/video games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/video games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/video games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/video games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/video games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/video games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/video games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/video games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/video games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/video games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/video games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/video games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/video games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/video games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/video games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/video games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/video games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/video games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/rock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/rock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/rock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/rock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/rock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/rock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/rock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/rock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/rock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/rock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/rock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/rock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/rock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/rock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/rock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/rock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/rock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/rock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/rock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/rock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/tabletop games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/tabletop games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/tabletop games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/tabletop games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/tabletop games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/tabletop games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/tabletop games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/tabletop games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/tabletop games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/tabletop games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/tabletop games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/tabletop games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/tabletop games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/tabletop games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/tabletop games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/tabletop games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/tabletop games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/tabletop games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/tabletop games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/tabletop games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/electronic music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/electronic music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/electronic music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/electronic music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/electronic music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/electronic music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/electronic music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/electronic music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/electronic music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/electronic music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/electronic music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/electronic music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/electronic music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/electronic music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/electronic music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/electronic music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/electronic music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/electronic music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/electronic music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/electronic music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/tabletop games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/tabletop games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/tabletop games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/tabletop games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/tabletop games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/tabletop games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/tabletop games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/tabletop games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/tabletop games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/tabletop games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/tabletop games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/tabletop games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/tabletop games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/tabletop games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/tabletop games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/tabletop games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/tabletop games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/tabletop games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/tabletop games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/tabletop games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/tabletop games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/tabletop games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/tabletop games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/tabletop games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/tabletop games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/tabletop games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/tabletop games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/tabletop games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/tabletop games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/tabletop games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/tabletop games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/tabletop games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/tabletop games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/tabletop games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/tabletop games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/tabletop games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/tabletop games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/tabletop games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/tabletop games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/tabletop games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/tabletop games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/tabletop games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/tabletop games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/tabletop games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/tabletop games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/tabletop games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/tabletop games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/tabletop games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/tabletop games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/tabletop games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/tabletop games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/tabletop games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/tabletop games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/tabletop games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/tabletop games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/tabletop games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/tabletop games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/tabletop games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/tabletop games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/tabletop games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/rock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/rock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/rock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/rock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/rock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/rock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/rock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/rock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/rock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/rock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/rock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/rock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/rock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/rock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/rock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/rock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/rock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/rock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/rock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/rock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/indie rock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/indie rock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/indie rock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/indie rock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/indie rock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/indie rock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/indie rock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/indie rock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/indie rock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/indie rock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/indie rock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/indie rock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/indie rock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/indie rock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/indie rock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/indie rock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/indie rock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/indie rock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/indie rock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/indie rock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/small batch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/small batch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/small batch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/small batch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/small batch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/small batch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/small batch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/small batch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/small batch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/small batch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/small batch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/small batch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/small batch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/small batch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/small batch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/small batch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/small batch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/small batch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/small batch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/small batch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/web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/web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/web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/web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/web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/web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/web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/web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/web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/web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/web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/web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/web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/web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/web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/web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/web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/web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/web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/web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/web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/web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/web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/web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/web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/web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/web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/web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/web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/web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/web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/web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/web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/web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/web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/web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/web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/web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/web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/web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/web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/web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/web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/web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/web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/web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/web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/web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/web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/web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/web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/web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/web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/web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/web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/web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/web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/web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/web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/web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/food trucks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/food trucks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/food trucks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/food trucks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/food trucks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/food trucks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/food trucks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/food trucks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/food trucks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/food trucks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/food trucks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/food trucks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/food trucks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/food trucks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/food trucks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/food trucks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/food trucks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/food trucks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/food trucks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/food trucks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/food trucks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/food trucks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/food trucks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/food trucks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/food trucks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/food trucks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/food trucks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/food trucks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/food trucks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/food trucks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/food trucks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/food trucks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/food trucks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/food trucks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/food trucks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/food trucks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/food trucks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/food trucks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/food trucks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/food trucks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/small batch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/small batch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/small batch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/small batch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/small batch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/small batch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/small batch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/small batch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/small batch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/small batch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/small batch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/small batch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/small batch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/small batch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/small batch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/small batch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/small batch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/small batch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/small batch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/small batch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/indie rock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/indie rock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/indie rock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/indie rock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/indie rock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/indie rock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/indie rock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/indie rock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/indie rock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/indie rock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/indie rock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/indie rock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/indie rock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/indie rock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/indie rock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/indie rock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/indie rock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/indie rock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/indie rock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/indie rock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/indie rock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/indie rock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/indie rock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/indie rock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/indie rock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/indie rock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/indie rock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/indie rock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/indie rock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/indie rock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/indie rock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/indie rock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/indie rock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/indie rock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/indie rock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/indie rock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/indie rock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/indie rock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/indie rock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/indie rock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/restaurants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/restaurants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/restaurants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/restaurants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/restaurants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/restaurants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/restaurants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/restaurants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/restaurants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/restaurants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/restaurants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/restaurants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/restaurants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/restaurants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/restaurants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/restaurants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/restaurants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/restaurants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/restaurants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/restaurants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/classical music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/classical music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/classical music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/classical music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/classical music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/classical music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/classical music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/classical music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/classical music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/classical music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/classical music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/classical music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/classical music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/classical music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/classical music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/classical music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/classical music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/classical music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/classical music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/classical music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/classical music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/classical music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/classical music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/classical music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/classical music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/classical music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/classical music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/classical music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/classical music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/classical music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/classical music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/classical music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/classical music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/classical music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/classical music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/classical music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/classical music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/classical music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/classical music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/classical music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/food trucks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/food trucks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/food trucks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/food trucks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/food trucks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/food trucks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/food trucks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/food trucks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/food trucks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/food trucks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/food trucks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/food trucks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/food trucks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/food trucks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/food trucks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/food trucks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/food trucks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/food trucks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/food trucks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/food trucks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/food trucks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/food trucks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/food trucks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/food trucks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/food trucks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/food trucks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/food trucks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/food trucks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/food trucks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/food trucks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/food trucks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/food trucks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/food trucks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/food trucks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/food trucks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/food trucks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/food trucks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/food trucks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/food trucks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/food trucks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/space exploration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/space exploration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/space exploration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/space exploration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/space exploration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/space exploration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/space exploration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/space exploration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/space exploration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/space exploration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/space exploration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/space exploration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/space exploration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/space exploration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/space exploration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/space exploration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/space exploration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/space exploration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/space exploration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/space exploration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/space exploration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/space exploration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/space exploration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/space exploration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/space exploration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/space exploration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/space exploration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/space exploration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/space exploration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/space exploration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/space exploration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/space exploration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/space exploration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/space exploration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/space exploration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/space exploration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/space exploration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/space exploration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/space exploration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/space exploration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/space exploration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/space exploration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/space exploration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/space exploration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/space exploration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/space exploration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/space exploration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/space exploration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/space exploration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/space exploration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/space exploration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/space exploration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/space exploration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/space exploration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/space exploration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/space exploration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/space exploration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/space exploration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/space exploration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/space exploration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/makerspaces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/makerspaces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/makerspaces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/makerspaces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/makerspaces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/makerspaces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/makerspaces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/makerspaces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/makerspaces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/makerspaces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/makerspaces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/makerspaces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/makerspaces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/makerspaces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/makerspaces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/makerspaces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/makerspaces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/makerspaces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/makerspaces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/makerspaces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/food trucks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/food trucks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/food trucks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/food trucks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/food trucks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/food trucks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/food trucks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/food trucks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/food trucks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/food trucks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/food trucks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/food trucks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/food trucks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/food trucks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/food trucks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/food trucks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/food trucks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/food trucks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/food trucks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/food trucks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/spaces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/spaces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/spaces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/spaces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/spaces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/spaces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/spaces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/spaces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/spaces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/spaces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/spaces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/spaces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/spaces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/spaces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/spaces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/spaces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/spaces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/spaces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/spaces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/spaces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/hardware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/hardware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/hardware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/hardware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/hardware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/hardware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/hardware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/hardware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/hardware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/hardware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/hardware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/hardware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/hardware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/hardware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/hardware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/hardware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/hardware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/hardware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/hardware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/hardware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/children's books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/children's books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/children's books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/children's books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/children's books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/children's books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/children's books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/children's books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/children's books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/children's books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/children's books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/children's books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/children's books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/children's books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/children's books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/children's books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/children's books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/children's books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/children's books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/children's books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/children's books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/children's books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/children's books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/children's books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/children's books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/children's books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/children's books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/children's books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/children's books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/children's books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/children's books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/children's books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/children's books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/children's books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/children's books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/children's books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/children's books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/children's books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/children's books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/children's books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/plays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/plays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/plays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/plays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/plays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/plays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/plays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/plays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/plays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/plays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/plays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/plays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/plays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/plays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/plays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/plays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/plays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/plays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/plays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/plays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/plays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/plays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/plays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/plays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/plays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/plays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/plays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/plays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/plays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/plays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/plays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/plays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/plays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/plays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/plays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/plays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/plays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/plays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/plays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/plays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/plays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/plays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/plays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/plays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/plays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/plays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/plays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/plays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/plays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/plays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/plays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/plays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/plays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/plays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/plays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/plays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/plays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/plays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/plays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/plays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/plays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/play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/play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/plays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/plays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/play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/play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/plays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/plays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/plays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/play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/plays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/play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/plays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/plays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/plays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/plays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/play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/plays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/plays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/plays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/plays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/plays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/plays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/play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/plays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/plays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/plays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/plays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/plays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/plays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/play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/plays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/plays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/plays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/play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/plays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/plays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/plays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/plays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/play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/plays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/plays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/plays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/plays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/plays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/plays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/play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/plays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/plays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/plays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/plays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/plays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/play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/plays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/plays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/plays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/plays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/play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/plays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/plays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/plays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/plays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/plays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/plays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/plays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/plays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/plays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/plays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/plays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/plays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/plays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/plays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/plays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/plays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/plays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/plays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/plays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/plays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/plays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/musical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/musical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/musical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/musical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/musical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/musical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/musical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/musical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/musical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/musical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/musical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/musical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/musical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/musical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/musical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/musical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/musical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/musical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/musical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/musical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/spaces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/spaces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/spaces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/spaces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/spaces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/spaces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/spaces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/spaces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/spaces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/spaces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/spaces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/spaces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/spaces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/spaces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/spaces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/spaces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/spaces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/spaces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/spaces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/spaces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/plays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/plays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/plays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/plays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/plays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/plays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/plays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/plays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/plays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/plays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/plays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/plays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/plays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/plays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/plays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/plays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/plays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/plays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/plays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/plays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/spaces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/spaces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/spaces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/spaces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/spaces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/spaces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/spaces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/spaces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/spaces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/spaces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/spaces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/spaces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/spaces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/spaces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/spaces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/spaces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/spaces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/spaces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/spaces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/spaces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/spaces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/spaces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/spaces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/spaces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/spaces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/spaces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/spaces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/spaces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/spaces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/spaces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/spaces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/spaces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/spaces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/spaces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/spaces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/spaces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/spaces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/spaces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/spaces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/spaces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/spaces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/spaces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/spaces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/spaces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/spaces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/spaces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/spaces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/spaces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/spaces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/spaces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/spaces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/spaces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/spaces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/spaces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/spaces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/spaces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/spaces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/spaces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/spaces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/spaces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/spaces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/spaces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/spaces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/spaces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/spaces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/spaces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/spaces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/spaces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/spaces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/spaces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/spaces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/spaces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/spaces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/spaces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/spaces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/spaces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/spaces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/spaces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/spaces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/spaces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/spaces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/spaces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/spaces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/spaces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/spaces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/spaces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/spaces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/spaces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/spaces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/spaces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/spaces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/spaces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/spaces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/spaces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/spaces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/spaces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/spaces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/spaces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/spaces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/spaces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/spaces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/spaces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/spaces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/spaces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/spaces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/spaces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/spaces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/spaces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/spaces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/spaces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/spaces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/spaces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/spaces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/spaces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/spaces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/spaces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/spaces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/spaces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/spaces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/spaces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/spaces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/spaces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/spaces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/spaces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/spaces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/spaces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/spaces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/spaces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/spaces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/spaces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/spaces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/spaces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/spaces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/spaces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/spaces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/spaces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/spaces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/spaces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/spaces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/spaces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/spaces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/spaces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/spaces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/spaces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/spaces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/spaces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/spaces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/plays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/plays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/plays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/plays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/plays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/plays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/plays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/plays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/plays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/plays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/play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/plays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/plays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/plays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/plays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/play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/plays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/play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/plays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/plays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/plays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/plays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/plays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/plays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/plays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/plays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/plays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/plays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/plays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/plays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/plays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/plays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/plays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/plays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/plays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/plays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/plays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/plays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/plays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/plays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/plays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/plays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/plays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/plays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/plays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/plays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/plays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/plays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/plays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/plays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/plays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/plays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/plays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/plays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/plays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/plays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/plays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/plays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/plays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/plays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/musical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/musical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/musical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/musical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/musical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/musical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/musical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/musical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/musical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/musical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/musical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/musical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/musical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/musical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/musical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/musical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/musical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/musical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/musical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/musical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/plays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/plays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/plays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/plays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/plays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/plays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/plays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/plays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/plays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/plays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/plays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/plays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/plays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/plays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/plays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/plays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/plays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/plays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/plays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/plays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/plays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/plays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/plays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/plays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/plays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/plays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/plays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/plays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/plays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/plays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/plays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/plays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/plays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/plays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/plays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/plays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/plays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/plays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/plays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/plays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/plays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/plays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/plays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/plays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/plays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/plays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/plays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/plays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/plays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/plays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/plays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/plays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/plays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/plays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/plays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/plays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/plays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/plays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/plays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/plays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/plays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/plays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/plays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/plays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/plays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/plays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/plays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/plays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/plays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/plays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/plays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/plays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/plays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/plays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/plays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/plays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/plays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/plays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/plays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/plays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/plays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/plays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/plays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/plays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/plays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/plays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/plays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/plays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/plays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/plays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/plays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/plays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/plays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/plays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/plays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/plays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/plays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/plays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/plays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/plays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/plays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/plays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/plays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/plays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/plays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/plays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/plays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/plays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/plays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/plays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/plays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/plays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/plays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/plays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/plays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/plays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/plays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/plays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/plays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/plays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/plays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/plays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/plays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/plays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/plays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/plays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/plays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/plays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/plays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/plays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/plays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/plays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/plays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/plays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/plays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/plays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/plays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/plays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/plays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/plays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/plays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/plays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/plays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/plays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/plays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/plays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/plays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/plays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/plays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/plays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/plays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/plays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/plays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/plays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/plays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/plays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/plays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/plays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/plays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/plays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/plays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/plays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/plays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/plays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/plays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/plays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/plays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/plays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/plays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/plays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/plays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/plays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/plays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/plays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/plays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/plays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/plays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/plays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/plays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/plays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/plays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/plays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/plays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/plays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/plays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/plays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/plays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/plays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/plays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/plays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/plays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/plays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/plays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/plays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/plays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/plays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/plays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/plays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/plays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/plays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/plays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/plays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/plays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/plays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/plays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/plays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/plays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/plays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/plays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/plays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/plays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/plays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/plays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/plays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/plays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/plays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/plays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/plays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/plays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/plays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/plays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/plays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/plays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/plays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/plays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/plays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/plays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/plays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/plays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/plays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/plays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/plays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/plays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/plays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/plays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/plays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/plays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/plays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/plays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/plays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/plays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/plays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/plays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/plays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/plays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/plays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/plays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/plays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/plays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/plays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/plays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/plays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/plays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/plays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/plays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/plays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/plays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/plays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/plays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/plays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/plays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/plays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/plays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/plays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/plays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/plays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/plays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/plays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/plays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/plays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/plays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/plays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/plays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/plays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/plays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/plays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/plays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/plays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/plays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/plays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/plays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/plays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/plays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/plays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/plays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/plays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/plays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/plays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/plays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/plays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/plays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/plays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/plays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/plays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/plays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/plays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/plays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/plays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/plays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/plays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/plays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/plays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/plays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/plays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/plays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/plays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/plays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/plays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/plays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/plays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/plays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/plays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/plays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/plays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/plays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/plays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/plays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/plays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/plays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/plays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/plays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/plays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/plays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/plays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/plays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/plays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/plays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/plays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/plays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/plays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/plays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/plays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/plays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/plays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/plays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/plays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/plays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/plays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/plays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/plays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/plays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/plays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/plays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/plays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/plays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/plays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/plays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/plays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/plays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/plays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/plays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/plays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/plays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/plays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/plays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/plays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/plays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/plays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/plays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/plays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/plays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/plays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/plays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/plays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/plays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/plays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/plays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/plays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/plays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/plays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/plays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/plays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/plays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/plays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/plays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/plays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/plays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/plays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/plays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/plays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/plays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/plays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/plays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/plays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/plays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/plays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/plays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/plays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/plays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/plays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/plays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/plays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/plays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/plays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/plays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/plays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/plays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/plays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/plays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/plays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/plays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/plays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/plays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/plays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/plays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/plays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/plays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/plays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/plays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/plays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/plays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/plays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/plays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/plays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/plays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/plays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/plays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/plays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/plays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/plays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/musical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/musical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/musical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/musical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/musical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/musical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/musical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/musical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/musical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/musical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/musical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/musical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/musical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/musical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/musical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/musical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/musical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/musical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/musical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/musical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/plays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/plays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/plays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/plays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/plays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/plays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/plays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/plays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/plays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/plays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/plays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/plays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/plays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/plays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/plays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/plays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/plays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/plays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/plays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/plays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/plays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/plays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/plays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/plays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/plays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/plays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/plays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/plays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/plays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/plays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/plays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/plays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/plays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/plays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/plays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/plays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/plays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/plays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/plays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/plays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/plays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/plays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/plays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/plays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/plays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/plays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/plays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/plays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/plays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/plays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/plays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/plays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/plays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/plays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/plays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/plays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/plays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/plays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/plays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/plays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/plays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/plays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/plays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/plays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/plays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/plays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/plays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/plays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/plays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/plays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/plays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/plays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/plays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/plays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/plays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/plays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/plays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/plays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/plays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/plays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/plays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/plays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/plays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/plays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/plays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/play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/plays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/plays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/plays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/plays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/plays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/plays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/plays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/play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/plays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/play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/play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/plays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/plays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/plays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/musical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/musical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/musical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/musical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/musical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/musical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/musical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/musical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/musical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/musical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/musical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/musical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/musical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/musical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/musical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/musical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/musical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/musical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/musical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/musical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/musical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/musical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/musical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/musical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/musical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/musical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/musical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/musical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/musical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/musical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/musical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/musical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/musical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/musical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/musical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/musical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/musical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/musical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/musical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/musical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/musical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/musical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/musical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/musical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/musical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/musical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/musical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/musical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/musical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/musical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/musical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/musical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/musical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/musical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/musical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/musical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/musical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/musical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/musical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/musical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/plays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/plays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/plays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/plays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/plays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/plays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/plays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/plays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/plays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/plays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/plays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/plays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/plays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/plays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/plays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/plays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/plays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/plays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/plays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/plays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/plays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/plays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/plays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/plays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/plays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/plays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/plays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/plays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/plays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/plays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/plays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/plays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/plays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/plays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/plays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/plays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/plays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/plays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/plays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/plays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/plays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/plays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/plays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/plays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/plays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/plays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/plays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/plays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/plays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/plays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/plays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/plays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/plays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/plays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/plays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/play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/plays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/plays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/plays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/plays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/musical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/musical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/musical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/musical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/musical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/musical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/musical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/musical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/musical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/musical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/musical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/musical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/musical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/musical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/musical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/musical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/musical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/musical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/musical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/musical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/plays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/plays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/plays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/plays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/play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/plays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/plays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/plays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/plays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/plays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/plays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/plays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/plays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/plays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/plays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/play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/plays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/plays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/plays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/plays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/plays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/plays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/plays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/plays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/plays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/plays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/plays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/plays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/play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/plays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/plays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/plays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/plays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/play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/plays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/plays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/plays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/plays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/plays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/plays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/plays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/plays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/play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/play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/plays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/plays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/plays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/plays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/play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/plays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/plays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/plays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/plays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/plays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/play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/plays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/play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/plays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/plays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/plays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/play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/plays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/plays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/plays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/plays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/play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/play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/plays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/play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/plays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/plays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/plays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/plays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/plays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/plays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/play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/plays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/plays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/plays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/plays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/plays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/plays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/plays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/plays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/plays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/plays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/plays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/play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/plays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/plays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/plays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/plays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/plays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/plays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/plays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/plays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/plays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/plays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/plays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/plays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/plays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/play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/plays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/plays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/plays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/plays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/plays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/plays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/plays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/play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/plays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/plays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/plays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/plays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/plays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/plays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/plays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/plays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/plays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/plays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/plays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/plays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/plays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/plays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/play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/plays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/play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/plays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/plays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/plays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/plays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/plays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/plays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/plays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/plays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/play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/plays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/plays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/play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/plays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/plays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/play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/plays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/play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/plays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/plays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/plays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/plays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/plays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/plays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/plays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/plays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/plays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/plays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/plays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/play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/plays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/plays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/plays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/plays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/plays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/plays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/plays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/play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/plays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/plays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/play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/plays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/plays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/plays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/plays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/plays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/plays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/play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/plays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/plays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/plays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/plays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/plays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/plays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/plays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/plays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/plays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/play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/plays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/plays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/plays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/plays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/play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/plays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/play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/plays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/play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/plays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/plays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/plays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/plays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/plays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/plays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/play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/plays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/plays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/plays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/plays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/plays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/plays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/plays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/plays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/plays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/play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/play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/plays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/play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/play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/plays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/plays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/plays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/plays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/plays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/plays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/plays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/play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/plays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/plays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/plays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/plays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18AF6-7AD7-4D69-9675-E937DEB0CB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E672B-109A-41D1-8C16-ECF50D6FBC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1EDDD-D689-4967-856D-8D2FADF43B5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2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2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2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2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2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71" zoomScaleNormal="71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style="6" bestFit="1" customWidth="1"/>
    <col min="16" max="16" width="22.42578125" bestFit="1" customWidth="1"/>
    <col min="17" max="17" width="30" bestFit="1" customWidth="1"/>
    <col min="18" max="18" width="17.5703125" bestFit="1" customWidth="1"/>
    <col min="19" max="19" width="30.140625" bestFit="1" customWidth="1"/>
    <col min="20" max="20" width="28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8318</v>
      </c>
      <c r="S1" s="1" t="s">
        <v>8325</v>
      </c>
      <c r="T1" s="1" t="s">
        <v>8326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 t="shared" ref="S2:S66" si="0"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 s="7">
        <f t="shared" ref="P3:P66" si="2">E3/L3</f>
        <v>185.48101265822785</v>
      </c>
      <c r="Q3" t="s">
        <v>8309</v>
      </c>
      <c r="R3" t="s">
        <v>8310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7">
        <f t="shared" si="2"/>
        <v>15</v>
      </c>
      <c r="Q4" t="s">
        <v>8309</v>
      </c>
      <c r="R4" t="s">
        <v>8310</v>
      </c>
      <c r="S4" s="11">
        <f t="shared" si="0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7">
        <f t="shared" si="2"/>
        <v>69.266666666666666</v>
      </c>
      <c r="Q5" t="s">
        <v>8309</v>
      </c>
      <c r="R5" t="s">
        <v>8310</v>
      </c>
      <c r="S5" s="11">
        <f t="shared" si="0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7">
        <f t="shared" si="2"/>
        <v>190.55028169014085</v>
      </c>
      <c r="Q6" t="s">
        <v>8309</v>
      </c>
      <c r="R6" t="s">
        <v>8310</v>
      </c>
      <c r="S6" s="11">
        <f t="shared" si="0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7">
        <f t="shared" si="2"/>
        <v>93.40425531914893</v>
      </c>
      <c r="Q7" t="s">
        <v>8309</v>
      </c>
      <c r="R7" t="s">
        <v>8310</v>
      </c>
      <c r="S7" s="11">
        <f t="shared" si="0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7">
        <f t="shared" si="2"/>
        <v>146.87931034482759</v>
      </c>
      <c r="Q8" t="s">
        <v>8309</v>
      </c>
      <c r="R8" t="s">
        <v>8310</v>
      </c>
      <c r="S8" s="11">
        <f t="shared" si="0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7">
        <f t="shared" si="2"/>
        <v>159.82456140350877</v>
      </c>
      <c r="Q9" t="s">
        <v>8309</v>
      </c>
      <c r="R9" t="s">
        <v>8310</v>
      </c>
      <c r="S9" s="11">
        <f t="shared" si="0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7">
        <f t="shared" si="2"/>
        <v>291.79333333333335</v>
      </c>
      <c r="Q10" t="s">
        <v>8309</v>
      </c>
      <c r="R10" t="s">
        <v>8310</v>
      </c>
      <c r="S10" s="11">
        <f t="shared" si="0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7">
        <f t="shared" si="2"/>
        <v>31.499500000000001</v>
      </c>
      <c r="Q11" t="s">
        <v>8309</v>
      </c>
      <c r="R11" t="s">
        <v>8310</v>
      </c>
      <c r="S11" s="11">
        <f t="shared" si="0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7">
        <f t="shared" si="2"/>
        <v>158.68421052631578</v>
      </c>
      <c r="Q12" t="s">
        <v>8309</v>
      </c>
      <c r="R12" t="s">
        <v>8310</v>
      </c>
      <c r="S12" s="11">
        <f t="shared" si="0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7">
        <f t="shared" si="2"/>
        <v>80.333333333333329</v>
      </c>
      <c r="Q13" t="s">
        <v>8309</v>
      </c>
      <c r="R13" t="s">
        <v>8310</v>
      </c>
      <c r="S13" s="11">
        <f t="shared" si="0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7">
        <f t="shared" si="2"/>
        <v>59.961305925030231</v>
      </c>
      <c r="Q14" t="s">
        <v>8309</v>
      </c>
      <c r="R14" t="s">
        <v>8310</v>
      </c>
      <c r="S14" s="11">
        <f t="shared" si="0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7">
        <f t="shared" si="2"/>
        <v>109.78431372549019</v>
      </c>
      <c r="Q15" t="s">
        <v>8309</v>
      </c>
      <c r="R15" t="s">
        <v>8310</v>
      </c>
      <c r="S15" s="11">
        <f t="shared" si="0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7">
        <f t="shared" si="2"/>
        <v>147.70731707317074</v>
      </c>
      <c r="Q16" t="s">
        <v>8309</v>
      </c>
      <c r="R16" t="s">
        <v>8310</v>
      </c>
      <c r="S16" s="11">
        <f t="shared" si="0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7">
        <f t="shared" si="2"/>
        <v>21.755102040816325</v>
      </c>
      <c r="Q17" t="s">
        <v>8309</v>
      </c>
      <c r="R17" t="s">
        <v>8310</v>
      </c>
      <c r="S17" s="11">
        <f t="shared" si="0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7">
        <f t="shared" si="2"/>
        <v>171.84285714285716</v>
      </c>
      <c r="Q18" t="s">
        <v>8309</v>
      </c>
      <c r="R18" t="s">
        <v>8310</v>
      </c>
      <c r="S18" s="11">
        <f t="shared" si="0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7">
        <f t="shared" si="2"/>
        <v>41.944444444444443</v>
      </c>
      <c r="Q19" t="s">
        <v>8309</v>
      </c>
      <c r="R19" t="s">
        <v>8310</v>
      </c>
      <c r="S19" s="11">
        <f t="shared" si="0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7">
        <f t="shared" si="2"/>
        <v>93.264122807017543</v>
      </c>
      <c r="Q20" t="s">
        <v>8309</v>
      </c>
      <c r="R20" t="s">
        <v>8310</v>
      </c>
      <c r="S20" s="11">
        <f t="shared" si="0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7">
        <f t="shared" si="2"/>
        <v>56.136363636363633</v>
      </c>
      <c r="Q21" t="s">
        <v>8309</v>
      </c>
      <c r="R21" t="s">
        <v>8310</v>
      </c>
      <c r="S21" s="11">
        <f t="shared" si="0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7">
        <f t="shared" si="2"/>
        <v>80.16</v>
      </c>
      <c r="Q22" t="s">
        <v>8309</v>
      </c>
      <c r="R22" t="s">
        <v>8310</v>
      </c>
      <c r="S22" s="11">
        <f t="shared" si="0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7">
        <f t="shared" si="2"/>
        <v>199.9009900990099</v>
      </c>
      <c r="Q23" t="s">
        <v>8309</v>
      </c>
      <c r="R23" t="s">
        <v>8310</v>
      </c>
      <c r="S23" s="11">
        <f t="shared" si="0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7">
        <f t="shared" si="2"/>
        <v>51.25</v>
      </c>
      <c r="Q24" t="s">
        <v>8309</v>
      </c>
      <c r="R24" t="s">
        <v>8310</v>
      </c>
      <c r="S24" s="11">
        <f t="shared" si="0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7">
        <f t="shared" si="2"/>
        <v>103.04347826086956</v>
      </c>
      <c r="Q25" t="s">
        <v>8309</v>
      </c>
      <c r="R25" t="s">
        <v>8310</v>
      </c>
      <c r="S25" s="11">
        <f t="shared" si="0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7">
        <f t="shared" si="2"/>
        <v>66.346149825783982</v>
      </c>
      <c r="Q26" t="s">
        <v>8309</v>
      </c>
      <c r="R26" t="s">
        <v>8310</v>
      </c>
      <c r="S26" s="11">
        <f t="shared" si="0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7">
        <f t="shared" si="2"/>
        <v>57.142857142857146</v>
      </c>
      <c r="Q27" t="s">
        <v>8309</v>
      </c>
      <c r="R27" t="s">
        <v>8310</v>
      </c>
      <c r="S27" s="11">
        <f t="shared" si="0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7">
        <f t="shared" si="2"/>
        <v>102.10526315789474</v>
      </c>
      <c r="Q28" t="s">
        <v>8309</v>
      </c>
      <c r="R28" t="s">
        <v>8310</v>
      </c>
      <c r="S28" s="11">
        <f t="shared" si="0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7">
        <f t="shared" si="2"/>
        <v>148.96666666666667</v>
      </c>
      <c r="Q29" t="s">
        <v>8309</v>
      </c>
      <c r="R29" t="s">
        <v>8310</v>
      </c>
      <c r="S29" s="11">
        <f t="shared" si="0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7">
        <f t="shared" si="2"/>
        <v>169.6056338028169</v>
      </c>
      <c r="Q30" t="s">
        <v>8309</v>
      </c>
      <c r="R30" t="s">
        <v>8310</v>
      </c>
      <c r="S30" s="11">
        <f t="shared" si="0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7">
        <f t="shared" si="2"/>
        <v>31.623931623931625</v>
      </c>
      <c r="Q31" t="s">
        <v>8309</v>
      </c>
      <c r="R31" t="s">
        <v>8310</v>
      </c>
      <c r="S31" s="11">
        <f t="shared" si="0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7">
        <f t="shared" si="2"/>
        <v>76.45264150943396</v>
      </c>
      <c r="Q32" t="s">
        <v>8309</v>
      </c>
      <c r="R32" t="s">
        <v>8310</v>
      </c>
      <c r="S32" s="11">
        <f t="shared" si="0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7">
        <f t="shared" si="2"/>
        <v>13</v>
      </c>
      <c r="Q33" t="s">
        <v>8309</v>
      </c>
      <c r="R33" t="s">
        <v>8310</v>
      </c>
      <c r="S33" s="11">
        <f t="shared" si="0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7">
        <f t="shared" si="2"/>
        <v>320.44943820224717</v>
      </c>
      <c r="Q34" t="s">
        <v>8309</v>
      </c>
      <c r="R34" t="s">
        <v>8310</v>
      </c>
      <c r="S34" s="11">
        <f t="shared" si="0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7">
        <f t="shared" si="2"/>
        <v>83.75</v>
      </c>
      <c r="Q35" t="s">
        <v>8309</v>
      </c>
      <c r="R35" t="s">
        <v>8310</v>
      </c>
      <c r="S35" s="11">
        <f t="shared" si="0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7">
        <f t="shared" si="2"/>
        <v>49.882352941176471</v>
      </c>
      <c r="Q36" t="s">
        <v>8309</v>
      </c>
      <c r="R36" t="s">
        <v>8310</v>
      </c>
      <c r="S36" s="11">
        <f t="shared" si="0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7">
        <f t="shared" si="2"/>
        <v>59.464285714285715</v>
      </c>
      <c r="Q37" t="s">
        <v>8309</v>
      </c>
      <c r="R37" t="s">
        <v>8310</v>
      </c>
      <c r="S37" s="11">
        <f t="shared" si="0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7">
        <f t="shared" si="2"/>
        <v>193.84090909090909</v>
      </c>
      <c r="Q38" t="s">
        <v>8309</v>
      </c>
      <c r="R38" t="s">
        <v>8310</v>
      </c>
      <c r="S38" s="11">
        <f t="shared" si="0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7">
        <f t="shared" si="2"/>
        <v>159.51383399209487</v>
      </c>
      <c r="Q39" t="s">
        <v>8309</v>
      </c>
      <c r="R39" t="s">
        <v>8310</v>
      </c>
      <c r="S39" s="11">
        <f t="shared" si="0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7">
        <f t="shared" si="2"/>
        <v>41.68181818181818</v>
      </c>
      <c r="Q40" t="s">
        <v>8309</v>
      </c>
      <c r="R40" t="s">
        <v>8310</v>
      </c>
      <c r="S40" s="11">
        <f t="shared" si="0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7">
        <f t="shared" si="2"/>
        <v>150.89861751152074</v>
      </c>
      <c r="Q41" t="s">
        <v>8309</v>
      </c>
      <c r="R41" t="s">
        <v>8310</v>
      </c>
      <c r="S41" s="11">
        <f t="shared" si="0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7">
        <f t="shared" si="2"/>
        <v>126.6875</v>
      </c>
      <c r="Q42" t="s">
        <v>8309</v>
      </c>
      <c r="R42" t="s">
        <v>8310</v>
      </c>
      <c r="S42" s="11">
        <f t="shared" si="0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7">
        <f t="shared" si="2"/>
        <v>105.26315789473684</v>
      </c>
      <c r="Q43" t="s">
        <v>8309</v>
      </c>
      <c r="R43" t="s">
        <v>8310</v>
      </c>
      <c r="S43" s="11">
        <f t="shared" si="0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7">
        <f t="shared" si="2"/>
        <v>117.51479289940828</v>
      </c>
      <c r="Q44" t="s">
        <v>8309</v>
      </c>
      <c r="R44" t="s">
        <v>8310</v>
      </c>
      <c r="S44" s="11">
        <f t="shared" si="0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7">
        <f t="shared" si="2"/>
        <v>117.36121673003802</v>
      </c>
      <c r="Q45" t="s">
        <v>8309</v>
      </c>
      <c r="R45" t="s">
        <v>8310</v>
      </c>
      <c r="S45" s="11">
        <f t="shared" si="0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7">
        <f t="shared" si="2"/>
        <v>133.33333333333334</v>
      </c>
      <c r="Q46" t="s">
        <v>8309</v>
      </c>
      <c r="R46" t="s">
        <v>8310</v>
      </c>
      <c r="S46" s="11">
        <f t="shared" si="0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7">
        <f t="shared" si="2"/>
        <v>98.360655737704917</v>
      </c>
      <c r="Q47" t="s">
        <v>8309</v>
      </c>
      <c r="R47" t="s">
        <v>8310</v>
      </c>
      <c r="S47" s="11">
        <f t="shared" si="0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7">
        <f t="shared" si="2"/>
        <v>194.44444444444446</v>
      </c>
      <c r="Q48" t="s">
        <v>8309</v>
      </c>
      <c r="R48" t="s">
        <v>8310</v>
      </c>
      <c r="S48" s="11">
        <f t="shared" si="0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7">
        <f t="shared" si="2"/>
        <v>76.865000000000009</v>
      </c>
      <c r="Q49" t="s">
        <v>8309</v>
      </c>
      <c r="R49" t="s">
        <v>8310</v>
      </c>
      <c r="S49" s="11">
        <f t="shared" si="0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7">
        <f t="shared" si="2"/>
        <v>56.815789473684212</v>
      </c>
      <c r="Q50" t="s">
        <v>8309</v>
      </c>
      <c r="R50" t="s">
        <v>8310</v>
      </c>
      <c r="S50" s="11">
        <f t="shared" si="0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7">
        <f t="shared" si="2"/>
        <v>137.93103448275863</v>
      </c>
      <c r="Q51" t="s">
        <v>8309</v>
      </c>
      <c r="R51" t="s">
        <v>8310</v>
      </c>
      <c r="S51" s="11">
        <f t="shared" si="0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7">
        <f t="shared" si="2"/>
        <v>27.272727272727273</v>
      </c>
      <c r="Q52" t="s">
        <v>8309</v>
      </c>
      <c r="R52" t="s">
        <v>8310</v>
      </c>
      <c r="S52" s="11">
        <f t="shared" si="0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7">
        <f t="shared" si="2"/>
        <v>118.33613445378151</v>
      </c>
      <c r="Q53" t="s">
        <v>8309</v>
      </c>
      <c r="R53" t="s">
        <v>8310</v>
      </c>
      <c r="S53" s="11">
        <f t="shared" si="0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7">
        <f t="shared" si="2"/>
        <v>223.48076923076923</v>
      </c>
      <c r="Q54" t="s">
        <v>8309</v>
      </c>
      <c r="R54" t="s">
        <v>8310</v>
      </c>
      <c r="S54" s="11">
        <f t="shared" si="0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7">
        <f t="shared" si="2"/>
        <v>28.111111111111111</v>
      </c>
      <c r="Q55" t="s">
        <v>8309</v>
      </c>
      <c r="R55" t="s">
        <v>8310</v>
      </c>
      <c r="S55" s="11">
        <f t="shared" si="0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7">
        <f t="shared" si="2"/>
        <v>194.23076923076923</v>
      </c>
      <c r="Q56" t="s">
        <v>8309</v>
      </c>
      <c r="R56" t="s">
        <v>8310</v>
      </c>
      <c r="S56" s="11">
        <f t="shared" si="0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7">
        <f t="shared" si="2"/>
        <v>128.95348837209303</v>
      </c>
      <c r="Q57" t="s">
        <v>8309</v>
      </c>
      <c r="R57" t="s">
        <v>8310</v>
      </c>
      <c r="S57" s="11">
        <f t="shared" si="0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7">
        <f t="shared" si="2"/>
        <v>49.316091954022987</v>
      </c>
      <c r="Q58" t="s">
        <v>8309</v>
      </c>
      <c r="R58" t="s">
        <v>8310</v>
      </c>
      <c r="S58" s="11">
        <f t="shared" si="0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7">
        <f t="shared" si="2"/>
        <v>221.52173913043478</v>
      </c>
      <c r="Q59" t="s">
        <v>8309</v>
      </c>
      <c r="R59" t="s">
        <v>8310</v>
      </c>
      <c r="S59" s="11">
        <f t="shared" si="0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7">
        <f t="shared" si="2"/>
        <v>137.21333333333334</v>
      </c>
      <c r="Q60" t="s">
        <v>8309</v>
      </c>
      <c r="R60" t="s">
        <v>8310</v>
      </c>
      <c r="S60" s="11">
        <f t="shared" si="0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7">
        <f t="shared" si="2"/>
        <v>606.82242424242418</v>
      </c>
      <c r="Q61" t="s">
        <v>8309</v>
      </c>
      <c r="R61" t="s">
        <v>8310</v>
      </c>
      <c r="S61" s="11">
        <f t="shared" si="0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7">
        <f t="shared" si="2"/>
        <v>43.040092592592593</v>
      </c>
      <c r="Q62" t="s">
        <v>8309</v>
      </c>
      <c r="R62" t="s">
        <v>8311</v>
      </c>
      <c r="S62" s="11">
        <f t="shared" si="0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7">
        <f t="shared" si="2"/>
        <v>322.39130434782606</v>
      </c>
      <c r="Q63" t="s">
        <v>8309</v>
      </c>
      <c r="R63" t="s">
        <v>8311</v>
      </c>
      <c r="S63" s="11">
        <f t="shared" si="0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7">
        <f t="shared" si="2"/>
        <v>96.708333333333329</v>
      </c>
      <c r="Q64" t="s">
        <v>8309</v>
      </c>
      <c r="R64" t="s">
        <v>8311</v>
      </c>
      <c r="S64" s="11">
        <f t="shared" si="0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7">
        <f t="shared" si="2"/>
        <v>35.474531249999998</v>
      </c>
      <c r="Q65" t="s">
        <v>8309</v>
      </c>
      <c r="R65" t="s">
        <v>8311</v>
      </c>
      <c r="S65" s="11">
        <f t="shared" si="0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7">
        <f t="shared" si="2"/>
        <v>86.666666666666671</v>
      </c>
      <c r="Q66" t="s">
        <v>8309</v>
      </c>
      <c r="R66" t="s">
        <v>8311</v>
      </c>
      <c r="S66" s="11">
        <f t="shared" si="0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8271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8271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8271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8271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8271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8271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8271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8271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8271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8271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8271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8271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8271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8271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8271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8271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8271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8271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8271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8271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8272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8272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8272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8272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8272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8272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8272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8272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8272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8272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8272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8272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8272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8272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8272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8272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8272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8272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8272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8272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8272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8272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8272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8272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8272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8272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8272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8272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8272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8272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8272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8272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8272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8272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8272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8272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8272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8272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8272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8272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8272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8272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8272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8272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8272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8272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8272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8272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8272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8272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8272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8272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8272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8272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8272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8272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8272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8272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8272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8272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8272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8272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8272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8272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8272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8272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8272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8272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8272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8272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8272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8272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8272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8272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8272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8272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8272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8272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8272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8272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8272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8272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8272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8272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8272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8272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8272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8272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8272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8272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8272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8272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8272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8272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8272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8272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8272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8272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8272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8272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8273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8273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8273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8273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8273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8273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8273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8273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8273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8273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8273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8273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8273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8273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8273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8273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8273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8273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8273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8273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8273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8273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8273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8273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8273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8273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8273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8273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8273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8273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8273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8273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8273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8273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8273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8273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8273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8273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8273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8273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8273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8273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8273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8273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8273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8273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8273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8273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8273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8273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8273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8273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8273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8273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8273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8273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8273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8273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8273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8273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8273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8273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8273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8273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8273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8273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8273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8273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8273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8273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8273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8273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8273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8273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8273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8273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8273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8273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8273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8273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8274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8274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8274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8274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8274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8274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8274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8274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8274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8274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8274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8274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8274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8274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8274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8274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8274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8274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8274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8274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8274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8274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8274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8274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8274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8274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8274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8274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8274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8274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8274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8274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8274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8274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8274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8274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8274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8274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8274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8274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8275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8275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8275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8275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8275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8275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8275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8275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8275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8275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8275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8275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8275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8275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8275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8275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8275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8275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8275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8275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8276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8276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8276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8276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8276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8276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8276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8276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8276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8276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8276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8276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8276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8276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8276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8276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8276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8276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8276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8276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8276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8276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8276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8276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8276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8276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8276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8276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8276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8276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8276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8276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8276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8276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8276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8276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8276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8276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8276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8276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8276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8276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8276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8276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8276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8276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8276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8276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8276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8276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8276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8276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8276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8276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8276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8276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8276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8276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8276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8276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8277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8277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8277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8277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8277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8277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8277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8277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8277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8277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8277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8277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8277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8277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8277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8277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8277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8277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8277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8277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8278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8278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8278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8278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8278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8278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8278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8278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8278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8278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8278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8278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8278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8278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8278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8278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8278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8278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8278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8278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8279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8279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8279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8279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8279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8279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8279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8279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8279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8279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8279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8279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8279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8279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8279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8279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8279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8279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8279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8279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8278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8278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8278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8278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8278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8278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8278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8278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8278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8278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8278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8278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8278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8278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8278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8278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8278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8278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8278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8278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8278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8278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8278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8278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8278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8278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8278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8278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8278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8278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8278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8278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8278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8278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8278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8278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8278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8278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8278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8278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8273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8273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8273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8273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8273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8273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8273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8273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8273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8273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8273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8273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8273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8273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8273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8273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8273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8273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8273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8273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8273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8273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8273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8273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8273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8273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8273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8273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8273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8273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8273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8273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8273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8273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8273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8273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8273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8273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8273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8273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8273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8273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8273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8273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8273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8273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8273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8273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8273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8273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8273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8273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8273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8273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8273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8273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8273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8273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8273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8273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8273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8273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8273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8273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8273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8273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8273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8273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8273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8273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8273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8273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8273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8273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8273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8273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8273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8273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8273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8273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8280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8280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8280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8280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8280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8280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8280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8280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8280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8280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8280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8280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8280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8280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8280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8280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8280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8280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8280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8280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8281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8281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8281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8281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8281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8281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8281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8281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8281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8281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8281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8281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8281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8281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8281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8281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8281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8281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8281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8281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8281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8281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8281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8281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8282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8282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8282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8282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8282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8282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8282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8282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8282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8282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8282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8282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8282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8282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8282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8282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8282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8282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8282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8282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8282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8282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8282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8282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8282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8282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8282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8282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8282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8282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8282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8282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8282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8282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8282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8282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8282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8282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8282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8282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8282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8282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8282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8282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8282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8282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8282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8282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8282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8282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8282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8282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8282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8282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8282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8282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8282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8282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8282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8282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8283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8283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8283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8283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8283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8283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8283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8283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8283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8283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8283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8283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8283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8283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8283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8283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8283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8283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8283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8283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8284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8284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8284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8284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8284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8284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8284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8284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8284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8284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8284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8284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8284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8284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8284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8284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8284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8284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8284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8284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8284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8284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8284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8284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8284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8284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8284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8284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8284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8284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8284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8284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8284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8284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8284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8284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8284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8284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8284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8284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8285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8285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8285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8285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8285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8285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8285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8285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8285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8285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8285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8285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8285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8285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8285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8285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8285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8285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8285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8285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8285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8285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8285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8285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8285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8285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8285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8285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8285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8285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8285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8285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8285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8285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8285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8285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8285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8285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8285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8285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8286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8286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8286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8286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8286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8286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8286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8286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8286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8286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8286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8286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8286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8286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8286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8286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8286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8286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8286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8286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8276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8276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8276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8276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8276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8276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8276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8276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8276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8276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8276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8276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8276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8276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8276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8276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8276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8276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8276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8276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8276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8276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8276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8276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8276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8276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8276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8276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8276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8276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8276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8276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8276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8276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8276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8276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8276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8276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8276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8276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8271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8271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8271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8271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8271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8271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8271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8271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8271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8271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8271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8271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8271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8271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8271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8271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8271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8271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8271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8271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8273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8273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8273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8273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8273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8273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8273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8273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8273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8273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8273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8273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8273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8273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8273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8273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8273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8273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8273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8273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8273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8273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8273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8273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8273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8273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8273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8273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8273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8273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8273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8273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8273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8273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8273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8273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8273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8273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8273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8273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8274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8274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8274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8274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8274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8274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8274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8274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8274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8274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8274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8274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8274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8274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8274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8274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8274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8274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8274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8274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8276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8276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8276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8276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8276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8276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8276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8276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8276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8276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8276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8276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8276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8276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8276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8276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8276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8276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8276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8276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8276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8276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8276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8276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8276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8276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8276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8276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8276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8276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8276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8276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8276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8276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8276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8276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8276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8276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8276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8276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8287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8287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8287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8287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8287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8287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8287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8287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8287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8287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8287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8287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8287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8287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8287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8287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8287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8287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8287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8287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8287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8287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8287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8287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8287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8287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8287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8287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8287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8287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8287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8287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8287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8287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8287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8287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8287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8287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8287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8287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8287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8287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8287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8287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8287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8287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8287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8287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8287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8287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8287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8287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8287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8287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8287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8287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8287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8316</v>
      </c>
      <c r="R1463" t="s">
        <v>8317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8316</v>
      </c>
      <c r="R1464" t="s">
        <v>8317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8316</v>
      </c>
      <c r="R1465" t="s">
        <v>8317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8316</v>
      </c>
      <c r="R1466" t="s">
        <v>8317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8316</v>
      </c>
      <c r="R1467" t="s">
        <v>8317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8316</v>
      </c>
      <c r="R1468" t="s">
        <v>8317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8316</v>
      </c>
      <c r="R1469" t="s">
        <v>8317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8316</v>
      </c>
      <c r="R1470" t="s">
        <v>8317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8316</v>
      </c>
      <c r="R1471" t="s">
        <v>8317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8316</v>
      </c>
      <c r="R1472" t="s">
        <v>8317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8316</v>
      </c>
      <c r="R1473" t="s">
        <v>8317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8316</v>
      </c>
      <c r="R1474" t="s">
        <v>8317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8316</v>
      </c>
      <c r="R1475" t="s">
        <v>8317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8316</v>
      </c>
      <c r="R1476" t="s">
        <v>8317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8316</v>
      </c>
      <c r="R1477" t="s">
        <v>8317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8316</v>
      </c>
      <c r="R1478" t="s">
        <v>8317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8316</v>
      </c>
      <c r="R1479" t="s">
        <v>8317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8316</v>
      </c>
      <c r="R1480" t="s">
        <v>8317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8316</v>
      </c>
      <c r="R1481" t="s">
        <v>8317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8316</v>
      </c>
      <c r="R1482" t="s">
        <v>8317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8275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8275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8275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8275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8275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8275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8275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8275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8275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8275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8275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8275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8275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8275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8275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8275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8275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8275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8275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8275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8285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8285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8285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8285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8285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8285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8285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8285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8285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8285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8285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8285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8285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8285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8285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8285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8285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8285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8285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8285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8285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8285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8285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8285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8285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8285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8285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8285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8285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8285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8285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8285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8285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8285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8285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8285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8285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8285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8285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8285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8289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8289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8289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8289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8289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8289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8289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8289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8289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8289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8289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8289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8289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8289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8289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8289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8289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8289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8289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8289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8290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8290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8290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8290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8290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8290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8290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8290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8290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8290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8290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8290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8290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8290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8290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8290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8290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8290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8290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8290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8291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8291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8291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8291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8291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8291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8291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8291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8291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8291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8291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8291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8291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8291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8291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8291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8291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8291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8291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8291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8276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8276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8276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8276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8276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8276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8276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8276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8276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8276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8276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8276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8276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8276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8276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8276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8276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8276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8276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8276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8276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8276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8276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8276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8276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8276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8276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8276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8276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8276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8276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8276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8276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8276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8276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8276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8276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8276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8276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8276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8292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8292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8292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8292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8292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8292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8292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8292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8292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8292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8292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8292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8292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8292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8292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8292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8292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8292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8292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8292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8292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8292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8292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8292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8292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8292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8292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8292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8292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8292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8292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8292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8292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8292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8292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8292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8292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8292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8292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8292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8293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8293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8293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8293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8293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8293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8293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8293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8293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8293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8293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8293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8293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8293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8293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8293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8293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8293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8293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8293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8293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8293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8293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8293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8293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8293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8293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8293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8293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8293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8293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8293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8293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8293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8293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8293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8293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8293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8293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8293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8293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8293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8293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8293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8293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8293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8293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8293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8293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8293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8293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8293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8293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8293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8293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8293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8293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8293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8293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8293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8285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8285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8285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8285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8285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8285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8285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8285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8285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8285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8285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8285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8285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8285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8285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8285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8285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8285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8285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8285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8285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8285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8285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8285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8285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8285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8285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8285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8285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8285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8285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8285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8285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8285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8285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8285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8285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8285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8285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8285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8285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8285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8285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8285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8285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8285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8285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8285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8285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8285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8285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8285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8285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8285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8285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8285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8285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8285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8285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8285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8285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8285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8285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8285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8285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8285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8285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8285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8285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8285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8285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8285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8285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8285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8285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8285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8285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8285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8285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8285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8276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8276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8276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8276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8276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8276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8276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8276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8276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8276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8276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8276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8276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8276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8276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8276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8276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8276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8276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8276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8276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8276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8276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8276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8276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8276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8276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8276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8276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8276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8276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8276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8276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8276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8276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8276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8276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8276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8276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8276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8283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8283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8283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8283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8283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8283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8283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8283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8283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8283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8283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8283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8283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8283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8283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8283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8283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8283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8283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8283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8279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8279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8279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8279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8279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8279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8279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8279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8279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8279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8279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8279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8279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8279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8279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8279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8279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8279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8279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8279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8294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8294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8294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8294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8294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8294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8294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8294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8294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8294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8294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8294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8294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8294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8294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8294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8294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8294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8294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8294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8279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8279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8279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8279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8279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8279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8279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8279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8279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8279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8279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8279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8279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8279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8279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8279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8279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8279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8279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8279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8295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8295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8295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8295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8295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8295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8295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8295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8295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8295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8295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8295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8295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8295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8295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8295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8295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8295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8295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8295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8295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8295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8295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8295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8295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8295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8295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8295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8295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8295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8295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8295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8295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8295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8295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8295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8295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8295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8295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8295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8296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8296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8296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8296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8296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8296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8296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8296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8296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8296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8296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8296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8296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8296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8296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8296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8296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8296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8296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8296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8295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8295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8295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8295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8295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8295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8295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8295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8295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8295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8295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8295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8295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8295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8295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8295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8295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8295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8295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8295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8295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8295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8295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8295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8295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8295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8295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8295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8295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8295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8295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8295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8295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8295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8295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8295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8295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8295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8295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8295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8295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8295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8295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8295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8295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8295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8295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8295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8295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8295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8295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8295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8295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8295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8295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8295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8295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8295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8295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8295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8295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8295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8295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8295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8295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8295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8295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8295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8295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8295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8295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8295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8295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8295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8295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8295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8295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8295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8295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8295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8279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8279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8279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8279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8279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8279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8279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8279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8279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8279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8279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8279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8279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8279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8279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8279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8279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8279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8279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8279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8279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8279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8279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8279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8279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8279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8279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8279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8279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8279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8279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8279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8279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8279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8279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8279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8279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8279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8279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8279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8282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8282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8282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8282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8282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8282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8282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8282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8282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8282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8282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8282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8282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8282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8282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8282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8282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8282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8282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8282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8282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8282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8282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8282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8282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8282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8282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8282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8282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8282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8282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8282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8282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8282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8282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8282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8282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8282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8282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8282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8276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8276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8276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8276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8276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8276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8276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8276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8276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8276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8276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8276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8276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8276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8276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8276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8276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8276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8276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8276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8297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8297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8297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8297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8297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8297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8297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8297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8297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8297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8297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8297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8297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8297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8297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8297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8297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8297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8297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8297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8280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8280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8280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8280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8280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8280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8280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8280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8280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8280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8280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8280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8280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8280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8280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8280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8280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8280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8280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8280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8297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8297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8297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8297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8297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8297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8297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8297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8297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8297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8297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8297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8297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8297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8297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8297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8297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8297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8297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8297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8297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8297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8297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8297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8297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8297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8297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8297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8297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8297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8297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8297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8297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8297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8297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8297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8297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8297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8297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8297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8297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8297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8297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8297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8297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8297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8297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8297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8297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8297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8297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8297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8297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8297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8297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8297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8297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8297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8297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8297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8276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8276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8276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8276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8276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8276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8276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8276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8276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8276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8276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8276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8276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8276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8276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8276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8276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8276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8276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8276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8279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8279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8279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8279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8279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8279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8279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8279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8279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8279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8279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8279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8279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8279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8279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8279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8279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8279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8279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8279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8298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8298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8298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8298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8298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8298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8298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8298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8298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8298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8298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8298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8298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8298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8298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8298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8298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8298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8298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8298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8272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8272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8272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8272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8272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8272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8272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8272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8272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8272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8272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8272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8272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8272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8272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8272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8272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8272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8272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8272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8272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8272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8272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8272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8272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8272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8272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8272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8272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8272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8272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8272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8272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8272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8272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8272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8272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8272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8272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8272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8272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8272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8272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8272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8272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8272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8272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8272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8272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8272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8272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8272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8272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8272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8272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8272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8272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8272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8272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8272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8284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8284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8284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8284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8284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8284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8284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8284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8284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8284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8284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8284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8284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8284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8284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8284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8284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8284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8284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8284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8284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8284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8284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8284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8284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8284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8284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8284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8284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8284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8284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8284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8284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8284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8284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8284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8284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8284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8284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8284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8298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8298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8298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8298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8298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8298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8298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8298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8298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8298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8298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8298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8298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8298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8298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8298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8298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8298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8298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8298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8279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8279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8279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8279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8279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8279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8279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8279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8279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8279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8279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8279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8279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8279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8279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8279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8279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8279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8279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8279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8279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8279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8279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8279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8279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8279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8279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8279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8279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8279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8279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8279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8279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8279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8279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8279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8279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8279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8279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8279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8299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8299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8299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8299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8299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8299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8299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8299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8299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8299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8299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8299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8299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8299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8299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8299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8299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8299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8299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8299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8300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8300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8300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8300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8300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8300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8300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8300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8300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8300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8300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8300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8300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8300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8300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8300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8300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8300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8300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8300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8300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8300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8300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8300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8300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8300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8300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8300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8300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8300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8300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8300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8300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8300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8300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8300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8300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8300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8300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8300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8284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8284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8284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8284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8284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8284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8284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8284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8284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8284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8284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8284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8284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8284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8284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8284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8284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8284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8284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8284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8284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8284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8284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8284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8284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8284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8284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8284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8284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8284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8284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8284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8284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8284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8284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8284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8284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8284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8284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8284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8301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8301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8301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8301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8301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8301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8301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8301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8301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8301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8301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8301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8301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8301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8301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8301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8301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8301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8301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8301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8301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8301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8301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8301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8301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8301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8301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8301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8301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8301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8301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8301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8301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8301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8301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8301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8301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8301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8301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8301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8301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8301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8301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8301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8301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8301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8301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8301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8301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8301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8301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8301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8301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8301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8301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8301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8301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8301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8301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8301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8302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8302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8302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8302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8302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8302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8302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8302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8302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8302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8302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8302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8302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8302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8302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8302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8302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8302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8302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8302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8284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8284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8284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8284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8284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8284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8284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8284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8284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8284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8284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8284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8284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8284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8284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8284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8284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8284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8284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8284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8303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8303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8303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8303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8303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8303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8303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8303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8303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8303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8303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8303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8303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8303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8303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8303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8303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8303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8303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8303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8295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8295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8295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8295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8295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8295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8295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8295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8295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8295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8295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8295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8295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8295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8295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8295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8295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8295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8295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8295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8304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8304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8304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8304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8304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8304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8304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8304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8304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8304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8304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8304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8304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8304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8304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8304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8304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8304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8304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8304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8304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8304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8304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8304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8304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8304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8304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8304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8304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8304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8304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8304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8304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8304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8304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8304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8304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8304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8304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8304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8271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8271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8271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8271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8271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8271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8271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8271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8271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8271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8271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8271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8271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8271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8271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8271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8271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8271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8271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8271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8271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8271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8271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8271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8271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8271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8271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8271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8271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8271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8271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8271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8271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8271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8271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8271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8271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8271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8271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8271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8271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8271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8271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8271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8271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8271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8271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8271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8271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8271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8271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8271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8271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8271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8271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8271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8271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8271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8271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8271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8271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8271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8271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8271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8271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8271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8271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8271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8271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8271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8271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8271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8271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8271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8271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8271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8271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8271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8271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8271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8271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8271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8271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8271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8271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8271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8271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8271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8271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8271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8271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8271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8271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8271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8271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8271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8271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8271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8271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8271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8271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8271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8271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8271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8271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8271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8271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8271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8271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8271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8271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8271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8271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8271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8271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8271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8271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8271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8271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8271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8271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8271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8271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8271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8271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8271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8271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8271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8271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8271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8271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8271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8271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8271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8271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8271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8271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8271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8271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8271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8305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8305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8305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8305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8305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8305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8305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8305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8305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8305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8305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8305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8305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8305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8305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8305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8305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8305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8305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8305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8303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8303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8303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8303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8303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8303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8303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8303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8303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8303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8303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8303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8303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8303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8303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8303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8303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8303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8303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8303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8271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8271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8271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8271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8271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8271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8271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8271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8271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8271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8271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8271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8271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8271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8271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8271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8271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8271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8271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8271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8303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8303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8303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8303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8303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8303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8303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8303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8303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8303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8303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8303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8303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8303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8303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8303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8303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8303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8303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8303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8303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8303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8303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8303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8303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8303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8303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8303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8303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8303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8303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8303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8303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8303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8303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8303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8303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8303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8303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8303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8303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8303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8303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8303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8303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8303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8303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8303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8303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8303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8303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8303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8303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8303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8303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8303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8303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8303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8303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8303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8303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8303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8303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8303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8303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8303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8303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8303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8303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8303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8303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8303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8303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8303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8303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8303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8303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8303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8303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8303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8303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8303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8303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8303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8303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8303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8303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8303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8303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8303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8303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8303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8303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8303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8303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8303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8303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8303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8303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8303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8303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8303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8303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8303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8303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8303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8303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8303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8303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8303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8303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8303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8303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8303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8303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8303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8303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8303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8303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8303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8303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8303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8303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8303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8303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8303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8303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8303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8303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8303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8303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8303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8303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8303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8303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8303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8303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8303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8303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8303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8303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8303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8303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8303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8303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8303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8303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8271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8271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8271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8271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8271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8271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8271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8271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8271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8271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8271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8271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8271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8271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8271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8271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8271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8271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8271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8271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8271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8271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8271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8271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8271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8271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8271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8271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8271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8271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8271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8271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8271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8271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8271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8271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8271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8271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8271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8271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8271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8271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8271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8271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8271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8271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8271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8271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8271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8271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8271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8271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8271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8271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8271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8271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8271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8271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8271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8271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8305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8305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8305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8305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8305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8305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8305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8305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8305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8305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8305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8305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8305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8305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8305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8305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8305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8305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8305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8305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8271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8271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8271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8271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8271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8271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8271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8271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8271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8271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8271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8271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8271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8271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8271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8271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8271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8271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8271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8271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8271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8271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8271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8271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8271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8271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8271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8271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8271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8271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8271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8271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8271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8271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8271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8271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8271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8271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8271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8271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8271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8271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8271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8271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8271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8271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8271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8271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8271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8271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8271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8271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8271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8271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8271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8271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8271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8271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8271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8271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8271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8271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8271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8271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8271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8271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8271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8271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8271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8271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8271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8271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8271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8271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8271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8271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8271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8271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8271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8271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8271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8271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8271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8271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8271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8271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8271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8271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8271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8271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8271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8271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8271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8271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8271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8271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8271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8271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8271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8271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8271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8271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8271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8271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8271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8271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8271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8271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8271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8271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8271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8271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8271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8271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8271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8271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8271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8271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8271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8271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8271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8271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8271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8271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8271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8271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8271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8271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8271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8271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8271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8271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8271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8271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8271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8271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8271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8271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8271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8271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8271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8271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8271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8271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8271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8271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8271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8271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8271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8271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8271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8271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8271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8271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8271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8271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8271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8271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8271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8271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8271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8271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8271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8271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8271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8271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8271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8271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8271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8271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8271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8271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8271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8271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8271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8271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8271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8271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8271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8271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8271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8271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8271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8271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8271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8271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8271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8271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8271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8271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8271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8271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8271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8271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8271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8271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8271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8271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8271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8271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8271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8271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8271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8271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8271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8271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8271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8271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8271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8271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8271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8271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8271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8271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8271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8271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8271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8271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8271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8271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8271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8271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8271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8271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8271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8271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8271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8271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8271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8271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8271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8271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8271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8271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8271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8271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8271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8271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8271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8271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8271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8271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8271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8271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8271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8271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8271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8271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8271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8271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8271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8271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8271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8271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8271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8271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8271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8271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8271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8271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8271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8271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8271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8271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8271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8271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8271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8271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8271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8271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8271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8271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8271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8271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8271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8271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8271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8271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8271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8271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8271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8271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8271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8271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8271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8271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8271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8271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8271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8271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8271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8271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8271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8271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8271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8271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8271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8271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8271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8271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8271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8271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8271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8271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8271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8271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8271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8271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8271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8271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8271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8271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8271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8271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8271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8271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8271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8271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8271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8271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8271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8271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8271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8271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8271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8271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8271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8271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8271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8271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8271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8271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8271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8271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8271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8271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8271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8271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8271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8271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8271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8271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8271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8271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8271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8271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8271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8271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8271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8271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8271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8271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8271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8271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8271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8271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8271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8271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8271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8271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8271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8271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8271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8271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8271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8271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8271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8271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8271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8271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8271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8271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8271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8271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8271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8271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8271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8271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8271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8271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8271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8271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8271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8271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8271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8271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8271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8271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8271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8271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8271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8271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8271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8271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8271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8271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8271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8271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8271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8271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8271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8271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8271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8271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8271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8271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8271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8271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8271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8271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8271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8271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8271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8271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8271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8271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8271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8271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8271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8271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8305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8305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8305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8305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8305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8305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8305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8305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8305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8305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8305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8305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8305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8305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8305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8305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8305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8305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8305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8305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8271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8271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8271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8271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8271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8271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8271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8271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8271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8271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8271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8271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8271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8271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8271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8271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8271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8271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8271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8271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8271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8271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8271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8271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8271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8271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8271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8271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8271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8271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8271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8271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8271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8271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8271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8271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8271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8271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8271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8271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8271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8271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8271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8271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8271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8271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8271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8271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8271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8271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8271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8271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8271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8271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8271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8271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8271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8271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8271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8271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8271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8271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8271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8271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8271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8271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8271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8271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8271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8271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8271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8271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8271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8271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8271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8271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8271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8271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8271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8271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8271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8271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8271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8271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8271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8271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8271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8271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8271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8271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8271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8271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8271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8271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8271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8271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8271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8271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8271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8271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8305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8305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8305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8305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8305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8305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8305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8305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8305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8305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8305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8305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8305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8305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8305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8305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8305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8305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8305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8305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8305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8305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8305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8305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8305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8305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8305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8305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8305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8305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8305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8305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8305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8305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8305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8305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8305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8305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8305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8305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8305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8305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8305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8305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8305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8305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8305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8305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8305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8305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8305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8305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8305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8305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8305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8305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8305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8305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8305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8305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8271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8271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8271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8271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8271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8271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8271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8271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8271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8271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8271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8271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8271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8271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8271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8271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8271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8271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8271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8271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8271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8271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8271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8271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8271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8271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8271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8271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8271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8271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8271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8271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8271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8271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8271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8271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8271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8271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8271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8271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8271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8271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8271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8271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8271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8271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8271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8271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8271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8271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8271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8271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8271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8271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8271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8271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8271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8271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8271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8271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8305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8305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8305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8305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8305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8305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8305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8305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8305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8305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8305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8305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8305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8305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8305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8305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8305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8305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8305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8305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8271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8271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8271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8271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8271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8271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8271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8271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8271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8271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8271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8271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8271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8271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8271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8271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8271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8271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8271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8271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8271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8271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8271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8271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8271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8271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8271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8271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8271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8271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8271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8271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8271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8271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8271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8271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8271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8271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8271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8271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8271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8271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8271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8271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8271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8271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8271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8271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8271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8271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8271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8271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8271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8271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8271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8271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8271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8271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8271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8271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8271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8271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8271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8271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8271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8271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8271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8271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8271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8271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8271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8271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8271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8271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8271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8271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8271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8271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8271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8271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8271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8271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8271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8271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8271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8271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8271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8271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8271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8271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8271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8271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8271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8271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8271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8271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8271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8271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8271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8271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8271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8271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8271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8271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8271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8271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8271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8271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8271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8271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8271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8271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8271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8271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8271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8271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8271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8271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8271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8271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8271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8271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8271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8271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8271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8271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8271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8271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8271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8271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8271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8271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8271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8271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8271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8271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8271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8271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8271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8271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8271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8271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8271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8271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8271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8271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8271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8271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8271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8271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8271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8271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8271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8271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8271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8271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8271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8271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8271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8271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8271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8271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8271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8271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8271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8271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8271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8271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8271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8271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8271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8271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8271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8271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8271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8271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8271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8271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8271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8271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8271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8271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8271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8271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8271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8271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8271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8271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8271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8271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8271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8271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8271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8271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8271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8271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8271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8271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8271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8271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8271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8271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8271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8271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8271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8271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8271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8271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8271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8271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8271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8271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8271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8271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8271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8271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8271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8271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8271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8271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8271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8271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8271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8271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8271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8271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7" operator="containsText" text="failed">
      <formula>NOT(ISERROR(SEARCH("failed",F1)))</formula>
    </cfRule>
  </conditionalFormatting>
  <conditionalFormatting sqref="F5">
    <cfRule type="containsText" dxfId="2" priority="6" operator="containsText" text="currently live">
      <formula>NOT(ISERROR(SEARCH("currently live",F5)))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35C55DBF-DD73-4EFD-8F09-5B43279DF367}">
            <xm:f>NOT(ISERROR(SEARCH("canceled",F1)))</xm:f>
            <xm:f>"canceled"</xm:f>
            <x14:dxf>
              <fill>
                <patternFill>
                  <bgColor rgb="FFFFC000"/>
                </patternFill>
              </fill>
            </x14:dxf>
          </x14:cfRule>
          <x14:cfRule type="containsText" priority="9" operator="containsText" id="{4F168823-B699-409D-B994-0040829A2800}">
            <xm:f>NOT(ISERROR(SEARCH("successful",F1)))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0B0D-2A5D-4264-B85A-438F48C358CA}">
  <sheetPr codeName="Sheet3"/>
  <dimension ref="A1:F41"/>
  <sheetViews>
    <sheetView workbookViewId="0">
      <selection activeCell="B11" sqref="B11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8324</v>
      </c>
    </row>
    <row r="3" spans="1:6" x14ac:dyDescent="0.25">
      <c r="A3" s="9" t="s">
        <v>8322</v>
      </c>
      <c r="B3" s="9" t="s">
        <v>8323</v>
      </c>
    </row>
    <row r="4" spans="1:6" x14ac:dyDescent="0.25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0" t="s">
        <v>8284</v>
      </c>
      <c r="B6" s="8">
        <v>20</v>
      </c>
      <c r="C6" s="8">
        <v>120</v>
      </c>
      <c r="D6" s="8"/>
      <c r="E6" s="8"/>
      <c r="F6" s="8">
        <v>140</v>
      </c>
    </row>
    <row r="7" spans="1:6" x14ac:dyDescent="0.25">
      <c r="A7" s="10" t="s">
        <v>8299</v>
      </c>
      <c r="B7" s="8"/>
      <c r="C7" s="8">
        <v>20</v>
      </c>
      <c r="D7" s="8"/>
      <c r="E7" s="8"/>
      <c r="F7" s="8">
        <v>20</v>
      </c>
    </row>
    <row r="8" spans="1:6" x14ac:dyDescent="0.25">
      <c r="A8" s="10" t="s">
        <v>8298</v>
      </c>
      <c r="B8" s="8"/>
      <c r="C8" s="8"/>
      <c r="D8" s="8">
        <v>6</v>
      </c>
      <c r="E8" s="8">
        <v>34</v>
      </c>
      <c r="F8" s="8">
        <v>40</v>
      </c>
    </row>
    <row r="9" spans="1:6" x14ac:dyDescent="0.25">
      <c r="A9" s="10" t="s">
        <v>8283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8297</v>
      </c>
      <c r="B10" s="8"/>
      <c r="C10" s="8"/>
      <c r="D10" s="8"/>
      <c r="E10" s="8">
        <v>80</v>
      </c>
      <c r="F10" s="8">
        <v>80</v>
      </c>
    </row>
    <row r="11" spans="1:6" x14ac:dyDescent="0.25">
      <c r="A11" s="10" t="s">
        <v>8282</v>
      </c>
      <c r="B11" s="8"/>
      <c r="C11" s="8">
        <v>100</v>
      </c>
      <c r="D11" s="8"/>
      <c r="E11" s="8"/>
      <c r="F11" s="8">
        <v>100</v>
      </c>
    </row>
    <row r="12" spans="1:6" x14ac:dyDescent="0.25">
      <c r="A12" s="10" t="s">
        <v>8281</v>
      </c>
      <c r="B12" s="8">
        <v>24</v>
      </c>
      <c r="C12" s="8"/>
      <c r="D12" s="8"/>
      <c r="E12" s="8"/>
      <c r="F12" s="8">
        <v>24</v>
      </c>
    </row>
    <row r="13" spans="1:6" x14ac:dyDescent="0.25">
      <c r="A13" s="10" t="s">
        <v>8300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8280</v>
      </c>
      <c r="B14" s="8"/>
      <c r="C14" s="8"/>
      <c r="D14" s="8"/>
      <c r="E14" s="8">
        <v>40</v>
      </c>
      <c r="F14" s="8">
        <v>40</v>
      </c>
    </row>
    <row r="15" spans="1:6" x14ac:dyDescent="0.25">
      <c r="A15" s="10" t="s">
        <v>8293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5">
      <c r="A16" s="10" t="s">
        <v>8279</v>
      </c>
      <c r="B16" s="8"/>
      <c r="C16" s="8">
        <v>20</v>
      </c>
      <c r="D16" s="8"/>
      <c r="E16" s="8">
        <v>140</v>
      </c>
      <c r="F16" s="8">
        <v>160</v>
      </c>
    </row>
    <row r="17" spans="1:6" x14ac:dyDescent="0.25">
      <c r="A17" s="10" t="s">
        <v>8278</v>
      </c>
      <c r="B17" s="8"/>
      <c r="C17" s="8">
        <v>60</v>
      </c>
      <c r="D17" s="8"/>
      <c r="E17" s="8"/>
      <c r="F17" s="8">
        <v>60</v>
      </c>
    </row>
    <row r="18" spans="1:6" x14ac:dyDescent="0.25">
      <c r="A18" s="10" t="s">
        <v>8277</v>
      </c>
      <c r="B18" s="8"/>
      <c r="C18" s="8"/>
      <c r="D18" s="8"/>
      <c r="E18" s="8">
        <v>20</v>
      </c>
      <c r="F18" s="8">
        <v>20</v>
      </c>
    </row>
    <row r="19" spans="1:6" x14ac:dyDescent="0.25">
      <c r="A19" s="10" t="s">
        <v>8292</v>
      </c>
      <c r="B19" s="8"/>
      <c r="C19" s="8"/>
      <c r="D19" s="8"/>
      <c r="E19" s="8">
        <v>40</v>
      </c>
      <c r="F19" s="8">
        <v>40</v>
      </c>
    </row>
    <row r="20" spans="1:6" x14ac:dyDescent="0.25">
      <c r="A20" s="10" t="s">
        <v>8276</v>
      </c>
      <c r="B20" s="8"/>
      <c r="C20" s="8"/>
      <c r="D20" s="8"/>
      <c r="E20" s="8">
        <v>260</v>
      </c>
      <c r="F20" s="8">
        <v>260</v>
      </c>
    </row>
    <row r="21" spans="1:6" x14ac:dyDescent="0.25">
      <c r="A21" s="10" t="s">
        <v>8286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10" t="s">
        <v>8289</v>
      </c>
      <c r="B22" s="8"/>
      <c r="C22" s="8">
        <v>20</v>
      </c>
      <c r="D22" s="8"/>
      <c r="E22" s="8"/>
      <c r="F22" s="8">
        <v>20</v>
      </c>
    </row>
    <row r="23" spans="1:6" x14ac:dyDescent="0.25">
      <c r="A23" s="10" t="s">
        <v>8296</v>
      </c>
      <c r="B23" s="8"/>
      <c r="C23" s="8">
        <v>20</v>
      </c>
      <c r="D23" s="8"/>
      <c r="E23" s="8"/>
      <c r="F23" s="8">
        <v>20</v>
      </c>
    </row>
    <row r="24" spans="1:6" x14ac:dyDescent="0.25">
      <c r="A24" s="10" t="s">
        <v>8285</v>
      </c>
      <c r="B24" s="8"/>
      <c r="C24" s="8">
        <v>57</v>
      </c>
      <c r="D24" s="8"/>
      <c r="E24" s="8">
        <v>103</v>
      </c>
      <c r="F24" s="8">
        <v>160</v>
      </c>
    </row>
    <row r="25" spans="1:6" x14ac:dyDescent="0.25">
      <c r="A25" s="10" t="s">
        <v>8291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8290</v>
      </c>
      <c r="B26" s="8">
        <v>20</v>
      </c>
      <c r="C26" s="8"/>
      <c r="D26" s="8"/>
      <c r="E26" s="8"/>
      <c r="F26" s="8">
        <v>20</v>
      </c>
    </row>
    <row r="27" spans="1:6" x14ac:dyDescent="0.25">
      <c r="A27" s="10" t="s">
        <v>8304</v>
      </c>
      <c r="B27" s="8"/>
      <c r="C27" s="8">
        <v>40</v>
      </c>
      <c r="D27" s="8"/>
      <c r="E27" s="8"/>
      <c r="F27" s="8">
        <v>40</v>
      </c>
    </row>
    <row r="28" spans="1:6" x14ac:dyDescent="0.25">
      <c r="A28" s="10" t="s">
        <v>8275</v>
      </c>
      <c r="B28" s="8"/>
      <c r="C28" s="8">
        <v>40</v>
      </c>
      <c r="D28" s="8"/>
      <c r="E28" s="8"/>
      <c r="F28" s="8">
        <v>40</v>
      </c>
    </row>
    <row r="29" spans="1:6" x14ac:dyDescent="0.25">
      <c r="A29" s="10" t="s">
        <v>8274</v>
      </c>
      <c r="B29" s="8"/>
      <c r="C29" s="8"/>
      <c r="D29" s="8"/>
      <c r="E29" s="8">
        <v>60</v>
      </c>
      <c r="F29" s="8">
        <v>60</v>
      </c>
    </row>
    <row r="30" spans="1:6" x14ac:dyDescent="0.25">
      <c r="A30" s="10" t="s">
        <v>8316</v>
      </c>
      <c r="B30" s="8"/>
      <c r="C30" s="8"/>
      <c r="D30" s="8"/>
      <c r="E30" s="8">
        <v>20</v>
      </c>
      <c r="F30" s="8">
        <v>20</v>
      </c>
    </row>
    <row r="31" spans="1:6" x14ac:dyDescent="0.25">
      <c r="A31" s="10" t="s">
        <v>8287</v>
      </c>
      <c r="B31" s="8">
        <v>10</v>
      </c>
      <c r="C31" s="8">
        <v>47</v>
      </c>
      <c r="D31" s="8"/>
      <c r="E31" s="8"/>
      <c r="F31" s="8">
        <v>57</v>
      </c>
    </row>
    <row r="32" spans="1:6" x14ac:dyDescent="0.25">
      <c r="A32" s="10" t="s">
        <v>8294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10" t="s">
        <v>8295</v>
      </c>
      <c r="B33" s="8"/>
      <c r="C33" s="8"/>
      <c r="D33" s="8"/>
      <c r="E33" s="8">
        <v>140</v>
      </c>
      <c r="F33" s="8">
        <v>140</v>
      </c>
    </row>
    <row r="34" spans="1:6" x14ac:dyDescent="0.25">
      <c r="A34" s="10" t="s">
        <v>8302</v>
      </c>
      <c r="B34" s="8"/>
      <c r="C34" s="8">
        <v>11</v>
      </c>
      <c r="D34" s="8"/>
      <c r="E34" s="8">
        <v>9</v>
      </c>
      <c r="F34" s="8">
        <v>20</v>
      </c>
    </row>
    <row r="35" spans="1:6" x14ac:dyDescent="0.25">
      <c r="A35" s="10" t="s">
        <v>8301</v>
      </c>
      <c r="B35" s="8">
        <v>18</v>
      </c>
      <c r="C35" s="8">
        <v>2</v>
      </c>
      <c r="D35" s="8"/>
      <c r="E35" s="8">
        <v>40</v>
      </c>
      <c r="F35" s="8">
        <v>60</v>
      </c>
    </row>
    <row r="36" spans="1:6" x14ac:dyDescent="0.25">
      <c r="A36" s="10" t="s">
        <v>8273</v>
      </c>
      <c r="B36" s="8">
        <v>60</v>
      </c>
      <c r="C36" s="8">
        <v>120</v>
      </c>
      <c r="D36" s="8"/>
      <c r="E36" s="8">
        <v>20</v>
      </c>
      <c r="F36" s="8">
        <v>200</v>
      </c>
    </row>
    <row r="37" spans="1:6" x14ac:dyDescent="0.25">
      <c r="A37" s="10" t="s">
        <v>8272</v>
      </c>
      <c r="B37" s="8">
        <v>100</v>
      </c>
      <c r="C37" s="8">
        <v>60</v>
      </c>
      <c r="D37" s="8"/>
      <c r="E37" s="8"/>
      <c r="F37" s="8">
        <v>160</v>
      </c>
    </row>
    <row r="38" spans="1:6" x14ac:dyDescent="0.25">
      <c r="A38" s="10" t="s">
        <v>8305</v>
      </c>
      <c r="B38" s="8">
        <v>20</v>
      </c>
      <c r="C38" s="8">
        <v>60</v>
      </c>
      <c r="D38" s="8"/>
      <c r="E38" s="8">
        <v>60</v>
      </c>
      <c r="F38" s="8">
        <v>140</v>
      </c>
    </row>
    <row r="39" spans="1:6" x14ac:dyDescent="0.25">
      <c r="A39" s="10" t="s">
        <v>8271</v>
      </c>
      <c r="B39" s="8"/>
      <c r="C39" s="8">
        <v>353</v>
      </c>
      <c r="D39" s="8">
        <v>19</v>
      </c>
      <c r="E39" s="8">
        <v>694</v>
      </c>
      <c r="F39" s="8">
        <v>1066</v>
      </c>
    </row>
    <row r="40" spans="1:6" x14ac:dyDescent="0.25">
      <c r="A40" s="10" t="s">
        <v>8303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5">
      <c r="A41" s="10" t="s">
        <v>8320</v>
      </c>
      <c r="B41" s="8">
        <v>349</v>
      </c>
      <c r="C41" s="8">
        <v>1530</v>
      </c>
      <c r="D41" s="8">
        <v>50</v>
      </c>
      <c r="E41" s="8">
        <v>2185</v>
      </c>
      <c r="F41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44F5-4910-401F-A2F7-16BDCDE9A428}">
  <sheetPr codeName="Sheet4"/>
  <dimension ref="A1:F14"/>
  <sheetViews>
    <sheetView workbookViewId="0">
      <selection activeCell="O25" sqref="O25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8324</v>
      </c>
    </row>
    <row r="2" spans="1:6" x14ac:dyDescent="0.25">
      <c r="A2" s="9" t="s">
        <v>8308</v>
      </c>
      <c r="B2" t="s">
        <v>8324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8317</v>
      </c>
      <c r="B6" s="8"/>
      <c r="C6" s="8"/>
      <c r="D6" s="8"/>
      <c r="E6" s="8">
        <v>20</v>
      </c>
      <c r="F6" s="8">
        <v>20</v>
      </c>
    </row>
    <row r="7" spans="1:6" x14ac:dyDescent="0.25">
      <c r="A7" s="10" t="s">
        <v>8315</v>
      </c>
      <c r="B7" s="8"/>
      <c r="C7" s="8">
        <v>100</v>
      </c>
      <c r="D7" s="8"/>
      <c r="E7" s="8"/>
      <c r="F7" s="8">
        <v>100</v>
      </c>
    </row>
    <row r="8" spans="1:6" x14ac:dyDescent="0.25">
      <c r="A8" s="10" t="s">
        <v>8314</v>
      </c>
      <c r="B8" s="8"/>
      <c r="C8" s="8"/>
      <c r="D8" s="8"/>
      <c r="E8" s="8">
        <v>180</v>
      </c>
      <c r="F8" s="8">
        <v>180</v>
      </c>
    </row>
    <row r="9" spans="1:6" x14ac:dyDescent="0.25">
      <c r="A9" s="10" t="s">
        <v>8313</v>
      </c>
      <c r="B9" s="8"/>
      <c r="C9" s="8">
        <v>80</v>
      </c>
      <c r="D9" s="8"/>
      <c r="E9" s="8"/>
      <c r="F9" s="8">
        <v>80</v>
      </c>
    </row>
    <row r="10" spans="1:6" x14ac:dyDescent="0.25">
      <c r="A10" s="10" t="s">
        <v>8312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0" t="s">
        <v>8311</v>
      </c>
      <c r="B11" s="8"/>
      <c r="C11" s="8"/>
      <c r="D11" s="8"/>
      <c r="E11" s="8">
        <v>60</v>
      </c>
      <c r="F11" s="8">
        <v>60</v>
      </c>
    </row>
    <row r="12" spans="1:6" x14ac:dyDescent="0.25">
      <c r="A12" s="10" t="s">
        <v>8310</v>
      </c>
      <c r="B12" s="8"/>
      <c r="C12" s="8"/>
      <c r="D12" s="8"/>
      <c r="E12" s="8">
        <v>60</v>
      </c>
      <c r="F12" s="8">
        <v>60</v>
      </c>
    </row>
    <row r="13" spans="1:6" x14ac:dyDescent="0.25">
      <c r="A13" s="10" t="s">
        <v>8321</v>
      </c>
      <c r="B13" s="8">
        <v>309</v>
      </c>
      <c r="C13" s="8">
        <v>1350</v>
      </c>
      <c r="D13" s="8">
        <v>50</v>
      </c>
      <c r="E13" s="8">
        <v>1865</v>
      </c>
      <c r="F13" s="8">
        <v>3574</v>
      </c>
    </row>
    <row r="14" spans="1:6" x14ac:dyDescent="0.25">
      <c r="A14" s="10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7A5E-D973-4E4F-B51E-C6FB7C89A5CE}">
  <sheetPr codeName="Sheet1"/>
  <dimension ref="A3:F14"/>
  <sheetViews>
    <sheetView workbookViewId="0">
      <selection activeCell="E31" sqref="E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3" spans="1:6" x14ac:dyDescent="0.25">
      <c r="A3" s="9" t="s">
        <v>8322</v>
      </c>
      <c r="B3" s="9" t="s">
        <v>8323</v>
      </c>
    </row>
    <row r="4" spans="1:6" x14ac:dyDescent="0.25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8327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 x14ac:dyDescent="0.25">
      <c r="A6" s="10" t="s">
        <v>8328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 x14ac:dyDescent="0.25">
      <c r="A7" s="10" t="s">
        <v>8329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 x14ac:dyDescent="0.25">
      <c r="A8" s="10" t="s">
        <v>8330</v>
      </c>
      <c r="B8" s="8">
        <v>6</v>
      </c>
      <c r="C8" s="8">
        <v>60</v>
      </c>
      <c r="D8" s="8"/>
      <c r="E8" s="8">
        <v>216</v>
      </c>
      <c r="F8" s="8">
        <v>282</v>
      </c>
    </row>
    <row r="9" spans="1:6" x14ac:dyDescent="0.25">
      <c r="A9" s="10" t="s">
        <v>8331</v>
      </c>
      <c r="B9" s="8">
        <v>7</v>
      </c>
      <c r="C9" s="8">
        <v>67</v>
      </c>
      <c r="D9" s="8"/>
      <c r="E9" s="8">
        <v>200</v>
      </c>
      <c r="F9" s="8">
        <v>274</v>
      </c>
    </row>
    <row r="10" spans="1:6" x14ac:dyDescent="0.25">
      <c r="A10" s="10" t="s">
        <v>8332</v>
      </c>
      <c r="B10" s="8">
        <v>80</v>
      </c>
      <c r="C10" s="8">
        <v>422</v>
      </c>
      <c r="D10" s="8"/>
      <c r="E10" s="8">
        <v>474</v>
      </c>
      <c r="F10" s="8">
        <v>976</v>
      </c>
    </row>
    <row r="11" spans="1:6" x14ac:dyDescent="0.25">
      <c r="A11" s="10" t="s">
        <v>8333</v>
      </c>
      <c r="B11" s="8">
        <v>131</v>
      </c>
      <c r="C11" s="8">
        <v>527</v>
      </c>
      <c r="D11" s="8"/>
      <c r="E11" s="8">
        <v>567</v>
      </c>
      <c r="F11" s="8">
        <v>1225</v>
      </c>
    </row>
    <row r="12" spans="1:6" x14ac:dyDescent="0.25">
      <c r="A12" s="10" t="s">
        <v>8334</v>
      </c>
      <c r="B12" s="8">
        <v>99</v>
      </c>
      <c r="C12" s="8">
        <v>376</v>
      </c>
      <c r="D12" s="8"/>
      <c r="E12" s="8">
        <v>475</v>
      </c>
      <c r="F12" s="8">
        <v>950</v>
      </c>
    </row>
    <row r="13" spans="1:6" x14ac:dyDescent="0.25">
      <c r="A13" s="10" t="s">
        <v>8335</v>
      </c>
      <c r="B13" s="8">
        <v>17</v>
      </c>
      <c r="C13" s="8">
        <v>31</v>
      </c>
      <c r="D13" s="8">
        <v>50</v>
      </c>
      <c r="E13" s="8">
        <v>59</v>
      </c>
      <c r="F13" s="8">
        <v>157</v>
      </c>
    </row>
    <row r="14" spans="1:6" x14ac:dyDescent="0.25">
      <c r="A14" s="10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D250-8E15-430B-B426-DADBC7D26084}">
  <sheetPr codeName="Sheet5"/>
  <dimension ref="A1:H13"/>
  <sheetViews>
    <sheetView tabSelected="1" workbookViewId="0">
      <selection activeCell="L18" sqref="L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5">
      <c r="A2" t="s">
        <v>8354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8344</v>
      </c>
      <c r="B3">
        <f>COUNTIFS(Data!F:F,"successful",Data!D:D,"&gt;1000",Data!D:D,"&lt;4999")</f>
        <v>815</v>
      </c>
      <c r="C3">
        <f>COUNTIFS(Data!F:F,"failed",Data!D:D,"&gt;1000",Data!D:D,"&lt;4999")</f>
        <v>357</v>
      </c>
      <c r="D3">
        <f>COUNTIFS(Data!F:F,"canceled",Data!D:D,"&gt;1000",Data!D:D,"&lt;4999")</f>
        <v>52</v>
      </c>
      <c r="E3">
        <f t="shared" ref="E3:E13" si="0">SUM(B3:D3)</f>
        <v>1224</v>
      </c>
      <c r="F3" s="6">
        <f t="shared" ref="F3:F13" si="1">B3/E3</f>
        <v>0.66584967320261434</v>
      </c>
      <c r="G3" s="6">
        <f t="shared" ref="G3:G13" si="2">C3/E3</f>
        <v>0.29166666666666669</v>
      </c>
      <c r="H3" s="6">
        <f t="shared" ref="H3:H13" si="3">D3/E3</f>
        <v>4.2483660130718956E-2</v>
      </c>
    </row>
    <row r="4" spans="1:8" x14ac:dyDescent="0.25">
      <c r="A4" t="s">
        <v>8355</v>
      </c>
      <c r="B4">
        <f>COUNTIFS(Data!F:F,"successful",Data!D:D,"&gt;5000",Data!D:D,"&lt;9999")</f>
        <v>230</v>
      </c>
      <c r="C4">
        <f>COUNTIFS(Data!F:F,"failed",Data!D:D,"&gt;5000",Data!D:D,"&lt;9999")</f>
        <v>160</v>
      </c>
      <c r="D4">
        <f>COUNTIFS(Data!F:F,"canceled",Data!D:D,"&gt;5000",Data!D:D,"&lt;9999")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25">
      <c r="A5" t="s">
        <v>8345</v>
      </c>
      <c r="B5">
        <f>COUNTIFS(Data!F:F,"successful",Data!D:D,"&gt;10000",Data!D:D,"&lt;14999")</f>
        <v>65</v>
      </c>
      <c r="C5">
        <f>COUNTIFS(Data!F:F,"failed",Data!D:D,"&gt;10000",Data!D:D,"&lt;14999")</f>
        <v>59</v>
      </c>
      <c r="D5">
        <f>COUNTIFS(Data!F:F,"canceled",Data!D:D,"&gt;10000",Data!D:D,"&lt;14999")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25">
      <c r="A6" t="s">
        <v>8346</v>
      </c>
      <c r="B6">
        <f>COUNTIFS(Data!F:F,"successful",Data!D:D,"&gt;15000",Data!D:D,"&lt;19999")</f>
        <v>38</v>
      </c>
      <c r="C6">
        <f>COUNTIFS(Data!F:F,"failed",Data!D:D,"&gt;15000",Data!D:D,"&lt;19999")</f>
        <v>32</v>
      </c>
      <c r="D6">
        <f>COUNTIFS(Data!F:F,"canceled",Data!D:D,"&gt;15000",Data!D:D,"&lt;19999")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25">
      <c r="A7" t="s">
        <v>8347</v>
      </c>
      <c r="B7">
        <f>COUNTIFS(Data!F:F,"successful",Data!D:D,"&gt;20000",Data!D:D,"&lt;24999")</f>
        <v>18</v>
      </c>
      <c r="C7">
        <f>COUNTIFS(Data!F:F,"failed",Data!D:D,"&gt;20000",Data!D:D,"&lt;24999")</f>
        <v>16</v>
      </c>
      <c r="D7">
        <f>COUNTIFS(Data!F:F,"canceled",Data!D:D,"&gt;20000",Data!D:D,"&lt;24999")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25">
      <c r="A8" t="s">
        <v>8348</v>
      </c>
      <c r="B8">
        <f>COUNTIFS(Data!F:F,"successful",Data!D:D,"&gt;25000",Data!D:D,"&lt;29999")</f>
        <v>8</v>
      </c>
      <c r="C8">
        <f>COUNTIFS(Data!F:F,"failed",Data!D:D,"&gt;25000",Data!D:D,"&lt;29999")</f>
        <v>15</v>
      </c>
      <c r="D8">
        <f>COUNTIFS(Data!F:F,"canceled",Data!D:D,"&gt;25000",Data!D:D,"&lt;29999")</f>
        <v>1</v>
      </c>
      <c r="E8">
        <f t="shared" si="0"/>
        <v>24</v>
      </c>
      <c r="F8" s="6">
        <f t="shared" si="1"/>
        <v>0.33333333333333331</v>
      </c>
      <c r="G8" s="6">
        <f t="shared" si="2"/>
        <v>0.625</v>
      </c>
      <c r="H8" s="6">
        <f t="shared" si="3"/>
        <v>4.1666666666666664E-2</v>
      </c>
    </row>
    <row r="9" spans="1:8" x14ac:dyDescent="0.25">
      <c r="A9" t="s">
        <v>8349</v>
      </c>
      <c r="B9">
        <f>COUNTIFS(Data!F:F,"successful",Data!D:D,"&gt;30000",Data!D:D,"&lt;34999")</f>
        <v>6</v>
      </c>
      <c r="C9">
        <f>COUNTIFS(Data!F:F,"failed",Data!D:D,"&gt;30000",Data!D:D,"&lt;34999")</f>
        <v>6</v>
      </c>
      <c r="D9">
        <f>COUNTIFS(Data!F:F,"canceled",Data!D:D,"&gt;30000",Data!D:D,"&lt;34999")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25">
      <c r="A10" t="s">
        <v>8350</v>
      </c>
      <c r="B10">
        <f>COUNTIFS(Data!F:F,"successful",Data!D:D,"&gt;35000",Data!D:D,"&lt;39999")</f>
        <v>4</v>
      </c>
      <c r="C10">
        <f>COUNTIFS(Data!F:F,"failed",Data!D:D,"&gt;35000",Data!D:D,"&lt;39999")</f>
        <v>8</v>
      </c>
      <c r="D10">
        <f>COUNTIFS(Data!F:F,"canceled",Data!D:D,"&gt;35000",Data!D:D,"&lt;39999")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25">
      <c r="A11" t="s">
        <v>8351</v>
      </c>
      <c r="B11">
        <f>COUNTIFS(Data!F:F,"successful",Data!D:D,"&gt;40000",Data!D:D,"&lt;44999")</f>
        <v>5</v>
      </c>
      <c r="C11">
        <f>COUNTIFS(Data!F:F,"failed",Data!D:D,"&gt;40000",Data!D:D,"&lt;44999")</f>
        <v>3</v>
      </c>
      <c r="D11">
        <f>COUNTIFS(Data!F:F,"canceled",Data!D:D,"&gt;40000",Data!D:D,"&lt;44999")</f>
        <v>0</v>
      </c>
      <c r="E11">
        <f t="shared" si="0"/>
        <v>8</v>
      </c>
      <c r="F11" s="6">
        <f t="shared" si="1"/>
        <v>0.625</v>
      </c>
      <c r="G11" s="6">
        <f t="shared" si="2"/>
        <v>0.375</v>
      </c>
      <c r="H11" s="6">
        <f t="shared" si="3"/>
        <v>0</v>
      </c>
    </row>
    <row r="12" spans="1:8" x14ac:dyDescent="0.25">
      <c r="A12" t="s">
        <v>8352</v>
      </c>
      <c r="B12">
        <f>COUNTIFS(Data!F:F,"successful",Data!D:D,"&gt;45000",Data!D:D,"&lt;49999")</f>
        <v>3</v>
      </c>
      <c r="C12">
        <f>COUNTIFS(Data!F:F,"failed",Data!D:D,"&gt;45000",Data!D:D,"&lt;49999")</f>
        <v>5</v>
      </c>
      <c r="D12">
        <f>COUNTIFS(Data!F:F,"canceled",Data!D:D,"&gt;45000",Data!D:D,"&lt;49999")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25">
      <c r="A13" t="s">
        <v>8353</v>
      </c>
      <c r="B13">
        <f>COUNTIFS(Data!F:F,"successful",Data!D:D,"&gt;50000")</f>
        <v>55</v>
      </c>
      <c r="C13">
        <f>COUNTIFS(Data!F:F,"failed",Data!D:D,"&gt;50000")</f>
        <v>198</v>
      </c>
      <c r="D13">
        <f>COUNTIFS(Data!F:F,"canceled",Data!D:D,"&gt;50000")</f>
        <v>83</v>
      </c>
      <c r="E13">
        <f t="shared" si="0"/>
        <v>336</v>
      </c>
      <c r="F13" s="6">
        <f t="shared" si="1"/>
        <v>0.16369047619047619</v>
      </c>
      <c r="G13" s="6">
        <f t="shared" si="2"/>
        <v>0.5892857142857143</v>
      </c>
      <c r="H13" s="6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</vt:lpstr>
      <vt:lpstr>category x state</vt:lpstr>
      <vt:lpstr>YoY vs States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2020-12-10T22:50:40Z</dcterms:modified>
</cp:coreProperties>
</file>