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gerez/Dropbox/Vaccine-hesitancy-in-Latin-America/"/>
    </mc:Choice>
  </mc:AlternateContent>
  <xr:revisionPtr revIDLastSave="0" documentId="13_ncr:1_{F6D34C17-0CF6-A74D-930C-8867E46CA7D9}" xr6:coauthVersionLast="46" xr6:coauthVersionMax="46" xr10:uidLastSave="{00000000-0000-0000-0000-000000000000}"/>
  <bookViews>
    <workbookView xWindow="0" yWindow="500" windowWidth="23240" windowHeight="12700" activeTab="6" xr2:uid="{00000000-000D-0000-FFFF-FFFF00000000}"/>
  </bookViews>
  <sheets>
    <sheet name="Argentina" sheetId="2" r:id="rId1"/>
    <sheet name="Brazil" sheetId="3" r:id="rId2"/>
    <sheet name="Chile" sheetId="6" r:id="rId3"/>
    <sheet name="Colombia" sheetId="1" r:id="rId4"/>
    <sheet name="Mexico" sheetId="5" r:id="rId5"/>
    <sheet name="Peru" sheetId="4" r:id="rId6"/>
    <sheet name="Summary" sheetId="7" r:id="rId7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5" l="1"/>
  <c r="F48" i="5"/>
  <c r="F47" i="5"/>
  <c r="F51" i="5" l="1"/>
  <c r="G49" i="5" s="1"/>
  <c r="F54" i="4"/>
  <c r="G47" i="4" s="1"/>
  <c r="F42" i="4"/>
  <c r="G40" i="4" s="1"/>
  <c r="F30" i="4"/>
  <c r="G29" i="4" s="1"/>
  <c r="F20" i="5"/>
  <c r="G19" i="5" s="1"/>
  <c r="F5" i="5"/>
  <c r="G4" i="5" s="1"/>
  <c r="F57" i="2"/>
  <c r="G56" i="2" s="1"/>
  <c r="F41" i="2"/>
  <c r="G38" i="2" s="1"/>
  <c r="F29" i="2"/>
  <c r="G28" i="2" s="1"/>
  <c r="F38" i="3"/>
  <c r="G32" i="3" s="1"/>
  <c r="F20" i="3"/>
  <c r="G18" i="3" s="1"/>
  <c r="F4" i="3"/>
  <c r="G3" i="3" s="1"/>
  <c r="F32" i="6"/>
  <c r="G29" i="6" s="1"/>
  <c r="F21" i="6"/>
  <c r="G20" i="6" s="1"/>
  <c r="F38" i="1"/>
  <c r="G36" i="1" s="1"/>
  <c r="F49" i="1"/>
  <c r="G44" i="1" s="1"/>
  <c r="E59" i="1"/>
  <c r="F58" i="1" s="1"/>
  <c r="E43" i="6"/>
  <c r="F42" i="6" s="1"/>
  <c r="G50" i="5" l="1"/>
  <c r="G47" i="5"/>
  <c r="G48" i="5"/>
  <c r="G17" i="5"/>
  <c r="G14" i="5"/>
  <c r="G16" i="5"/>
  <c r="G15" i="5"/>
  <c r="G19" i="6"/>
  <c r="G49" i="2"/>
  <c r="G51" i="2"/>
  <c r="G53" i="2"/>
  <c r="G47" i="2"/>
  <c r="G37" i="2"/>
  <c r="G36" i="2"/>
  <c r="G35" i="2"/>
  <c r="G40" i="2"/>
  <c r="G39" i="2"/>
  <c r="G37" i="3"/>
  <c r="G36" i="3"/>
  <c r="G35" i="3"/>
  <c r="G34" i="3"/>
  <c r="G33" i="3"/>
  <c r="G17" i="3"/>
  <c r="G16" i="3"/>
  <c r="G15" i="3"/>
  <c r="G2" i="3"/>
  <c r="G28" i="6"/>
  <c r="G27" i="6"/>
  <c r="G26" i="6"/>
  <c r="G31" i="6"/>
  <c r="G30" i="6"/>
  <c r="G18" i="5"/>
  <c r="G3" i="5"/>
  <c r="G53" i="4"/>
  <c r="G52" i="4"/>
  <c r="G51" i="4"/>
  <c r="G50" i="4"/>
  <c r="G49" i="4"/>
  <c r="G46" i="4"/>
  <c r="G48" i="4"/>
  <c r="G39" i="4"/>
  <c r="G38" i="4"/>
  <c r="G37" i="4"/>
  <c r="G36" i="4"/>
  <c r="G41" i="4"/>
  <c r="G28" i="4"/>
  <c r="F57" i="1"/>
  <c r="F56" i="1"/>
  <c r="F54" i="1"/>
  <c r="F55" i="1"/>
  <c r="F53" i="1"/>
  <c r="G37" i="1"/>
  <c r="G27" i="2"/>
  <c r="G14" i="3"/>
  <c r="G19" i="3"/>
  <c r="F40" i="6"/>
  <c r="F38" i="6"/>
  <c r="F41" i="6"/>
  <c r="F39" i="6"/>
  <c r="F37" i="6"/>
  <c r="F36" i="6"/>
  <c r="G48" i="1"/>
  <c r="G47" i="1"/>
  <c r="G46" i="1"/>
  <c r="G43" i="1"/>
  <c r="G45" i="1"/>
</calcChain>
</file>

<file path=xl/sharedStrings.xml><?xml version="1.0" encoding="utf-8"?>
<sst xmlns="http://schemas.openxmlformats.org/spreadsheetml/2006/main" count="539" uniqueCount="398">
  <si>
    <t>COLOMBIA</t>
  </si>
  <si>
    <t>NAT REP</t>
  </si>
  <si>
    <t>Amazonas</t>
  </si>
  <si>
    <t>0,16%</t>
  </si>
  <si>
    <t>Antioquia</t>
  </si>
  <si>
    <t>13,42%</t>
  </si>
  <si>
    <t>Arauca</t>
  </si>
  <si>
    <t>0,54%</t>
  </si>
  <si>
    <t>Archipiélago de San Andrés</t>
  </si>
  <si>
    <t>Atlántico</t>
  </si>
  <si>
    <t>5,11%</t>
  </si>
  <si>
    <t>Bogotá, D.C.</t>
  </si>
  <si>
    <t>16,41%</t>
  </si>
  <si>
    <t>Bolívar</t>
  </si>
  <si>
    <t>4,36%</t>
  </si>
  <si>
    <t>Boyacá</t>
  </si>
  <si>
    <t>2,58%</t>
  </si>
  <si>
    <t>Caldas</t>
  </si>
  <si>
    <t>2,00%</t>
  </si>
  <si>
    <t>Caquetá</t>
  </si>
  <si>
    <t>1,00%</t>
  </si>
  <si>
    <t>Casanare</t>
  </si>
  <si>
    <t>0,75%</t>
  </si>
  <si>
    <t>Cauca</t>
  </si>
  <si>
    <t>2,84%</t>
  </si>
  <si>
    <t>Cesar</t>
  </si>
  <si>
    <t>2,13%</t>
  </si>
  <si>
    <t>Chocó</t>
  </si>
  <si>
    <t>1,03%</t>
  </si>
  <si>
    <t>Córdoba</t>
  </si>
  <si>
    <t>3,60%</t>
  </si>
  <si>
    <t>DEPARTAMENTOS</t>
  </si>
  <si>
    <t>Cundinamarca</t>
  </si>
  <si>
    <t>5,62%</t>
  </si>
  <si>
    <t>Guainía</t>
  </si>
  <si>
    <t>0,08%</t>
  </si>
  <si>
    <t>Guaviare</t>
  </si>
  <si>
    <t>0,23%</t>
  </si>
  <si>
    <t>Huila</t>
  </si>
  <si>
    <t>2,40%</t>
  </si>
  <si>
    <t>La Guajira</t>
  </si>
  <si>
    <t>2,10%</t>
  </si>
  <si>
    <t>Magdalena</t>
  </si>
  <si>
    <t>2,60%</t>
  </si>
  <si>
    <t>Meta</t>
  </si>
  <si>
    <t>2,04%</t>
  </si>
  <si>
    <t>Nariño</t>
  </si>
  <si>
    <t>3,63%</t>
  </si>
  <si>
    <t>Norte de Santander</t>
  </si>
  <si>
    <t>2,80%</t>
  </si>
  <si>
    <t>Putumayo</t>
  </si>
  <si>
    <t>0,72%</t>
  </si>
  <si>
    <t>Quindio</t>
  </si>
  <si>
    <t>1,16%</t>
  </si>
  <si>
    <t>Risaralda</t>
  </si>
  <si>
    <t>1,94%</t>
  </si>
  <si>
    <t>Santander</t>
  </si>
  <si>
    <t>4,20%</t>
  </si>
  <si>
    <t>Sucre</t>
  </si>
  <si>
    <t>1,76%</t>
  </si>
  <si>
    <t>Tolima</t>
  </si>
  <si>
    <t>2,85%</t>
  </si>
  <si>
    <t>Valle del Cauca</t>
  </si>
  <si>
    <t>9,54%</t>
  </si>
  <si>
    <t>Vaupés</t>
  </si>
  <si>
    <t>0,09%</t>
  </si>
  <si>
    <t>Vichada</t>
  </si>
  <si>
    <t>0,15%</t>
  </si>
  <si>
    <t>ARGENTINA</t>
  </si>
  <si>
    <t>Buenos Aires</t>
  </si>
  <si>
    <t>39,00%</t>
  </si>
  <si>
    <t>Ciudad Autónoma de Buenos Aires</t>
  </si>
  <si>
    <t>7,20%</t>
  </si>
  <si>
    <t>Catamarca</t>
  </si>
  <si>
    <t>0,910%</t>
  </si>
  <si>
    <t>Chaco</t>
  </si>
  <si>
    <t>2,63%</t>
  </si>
  <si>
    <t>Chubut</t>
  </si>
  <si>
    <t>1,26%</t>
  </si>
  <si>
    <t>8,24%</t>
  </si>
  <si>
    <t>Corrientes</t>
  </si>
  <si>
    <t>2,47%</t>
  </si>
  <si>
    <t>Entre Ríos</t>
  </si>
  <si>
    <t>3,08%</t>
  </si>
  <si>
    <t>Formosa</t>
  </si>
  <si>
    <t>1,32%</t>
  </si>
  <si>
    <t>Jujuy</t>
  </si>
  <si>
    <t>1,67%</t>
  </si>
  <si>
    <t>La Pampa</t>
  </si>
  <si>
    <t>0,80%</t>
  </si>
  <si>
    <t>PROVINCIA</t>
  </si>
  <si>
    <t>La Rioja</t>
  </si>
  <si>
    <t>0,83%</t>
  </si>
  <si>
    <t>Mendoza</t>
  </si>
  <si>
    <t>4,33%</t>
  </si>
  <si>
    <t>Misiones</t>
  </si>
  <si>
    <t>2,74%</t>
  </si>
  <si>
    <t>Neuquén</t>
  </si>
  <si>
    <t>1,37%</t>
  </si>
  <si>
    <t>Río Negro</t>
  </si>
  <si>
    <t>1,60%</t>
  </si>
  <si>
    <t>Salta</t>
  </si>
  <si>
    <t>3,02%</t>
  </si>
  <si>
    <t>San Juan</t>
  </si>
  <si>
    <t>1,70%</t>
  </si>
  <si>
    <t>San Luis</t>
  </si>
  <si>
    <t>1,07%</t>
  </si>
  <si>
    <t>Santa Cruz</t>
  </si>
  <si>
    <t>0,68%</t>
  </si>
  <si>
    <t>Santa Fe</t>
  </si>
  <si>
    <t>8,00%</t>
  </si>
  <si>
    <t>Santiago del Estero</t>
  </si>
  <si>
    <t>2,17%</t>
  </si>
  <si>
    <t>Tierra del Fuego, Antártida e Islas del Atlántico Sur</t>
  </si>
  <si>
    <t>0,31%</t>
  </si>
  <si>
    <t>Tucumán</t>
  </si>
  <si>
    <t>PERU</t>
  </si>
  <si>
    <t>1,29%</t>
  </si>
  <si>
    <t>Ancash</t>
  </si>
  <si>
    <t>3,69%</t>
  </si>
  <si>
    <t>Apurímac</t>
  </si>
  <si>
    <t>1,39%</t>
  </si>
  <si>
    <t>Arequipa</t>
  </si>
  <si>
    <t>4,70%</t>
  </si>
  <si>
    <t>Ayacucho</t>
  </si>
  <si>
    <t>Cajamarca</t>
  </si>
  <si>
    <t>4,56%</t>
  </si>
  <si>
    <t>Callao</t>
  </si>
  <si>
    <t>3,40%</t>
  </si>
  <si>
    <t>Cusco</t>
  </si>
  <si>
    <t>4,10%</t>
  </si>
  <si>
    <t>Huancavelica</t>
  </si>
  <si>
    <t>1,18%</t>
  </si>
  <si>
    <t>Huánuco</t>
  </si>
  <si>
    <t>2,45%</t>
  </si>
  <si>
    <t>Ica</t>
  </si>
  <si>
    <t>2,90%</t>
  </si>
  <si>
    <t>Junín</t>
  </si>
  <si>
    <t>4,24%</t>
  </si>
  <si>
    <t>La Libertad</t>
  </si>
  <si>
    <t>6,05%</t>
  </si>
  <si>
    <t>Lambayeque</t>
  </si>
  <si>
    <t>4,07%</t>
  </si>
  <si>
    <t>Lima</t>
  </si>
  <si>
    <t>32,28%</t>
  </si>
  <si>
    <t>Loreto</t>
  </si>
  <si>
    <t>3,00%</t>
  </si>
  <si>
    <t>Madre de Dios</t>
  </si>
  <si>
    <t>0,48%</t>
  </si>
  <si>
    <t>Moquegua</t>
  </si>
  <si>
    <t>0,60%</t>
  </si>
  <si>
    <t>Pasco</t>
  </si>
  <si>
    <t>0,86%</t>
  </si>
  <si>
    <t>Piura</t>
  </si>
  <si>
    <t>6,31%</t>
  </si>
  <si>
    <t>Puno</t>
  </si>
  <si>
    <t>4,00%</t>
  </si>
  <si>
    <t>San Martín</t>
  </si>
  <si>
    <t>2,76%</t>
  </si>
  <si>
    <t>Tacna</t>
  </si>
  <si>
    <t>1,12%</t>
  </si>
  <si>
    <t>Tumbes</t>
  </si>
  <si>
    <t>0,76%</t>
  </si>
  <si>
    <t>Ucayali</t>
  </si>
  <si>
    <t>CHILE</t>
  </si>
  <si>
    <t>Tarapacá</t>
  </si>
  <si>
    <t>1,88%</t>
  </si>
  <si>
    <t>Antofagasta</t>
  </si>
  <si>
    <t>3,46%</t>
  </si>
  <si>
    <t>Atacama</t>
  </si>
  <si>
    <t>1,63%</t>
  </si>
  <si>
    <t>Coquimbo</t>
  </si>
  <si>
    <t>4,31%</t>
  </si>
  <si>
    <t>Valparaíso</t>
  </si>
  <si>
    <t>10,33%</t>
  </si>
  <si>
    <t>O'Higgins</t>
  </si>
  <si>
    <t>5,20%</t>
  </si>
  <si>
    <t>Maule</t>
  </si>
  <si>
    <t>5,95%</t>
  </si>
  <si>
    <t>REGIONES</t>
  </si>
  <si>
    <t>Bío Bío</t>
  </si>
  <si>
    <t>8,86%</t>
  </si>
  <si>
    <t>Araucanía</t>
  </si>
  <si>
    <t>5,45%</t>
  </si>
  <si>
    <t>Los Lagos</t>
  </si>
  <si>
    <t>4,72%</t>
  </si>
  <si>
    <t>Aysén</t>
  </si>
  <si>
    <t>0,59%</t>
  </si>
  <si>
    <t>Magallanes</t>
  </si>
  <si>
    <t>0,95%</t>
  </si>
  <si>
    <t>Santigao Metropolitana</t>
  </si>
  <si>
    <t>40,47%</t>
  </si>
  <si>
    <t>Los Ríos</t>
  </si>
  <si>
    <t>2,19%</t>
  </si>
  <si>
    <t>Arica y Parinacota</t>
  </si>
  <si>
    <t>Ñuble</t>
  </si>
  <si>
    <t>2,73%</t>
  </si>
  <si>
    <t>Male</t>
  </si>
  <si>
    <t>48,90%</t>
  </si>
  <si>
    <t>SEX</t>
  </si>
  <si>
    <t>Female</t>
  </si>
  <si>
    <t>51,10%</t>
  </si>
  <si>
    <t>Source</t>
  </si>
  <si>
    <t>INE</t>
  </si>
  <si>
    <t>Source link</t>
  </si>
  <si>
    <t>http://www.censo2017.cl/</t>
  </si>
  <si>
    <t>0-14</t>
  </si>
  <si>
    <t>20,00%</t>
  </si>
  <si>
    <t>15-24</t>
  </si>
  <si>
    <t>14,65%</t>
  </si>
  <si>
    <t>25-34</t>
  </si>
  <si>
    <t>16,10%</t>
  </si>
  <si>
    <t>35-44</t>
  </si>
  <si>
    <t>13,71%</t>
  </si>
  <si>
    <t>AGE GROUP</t>
  </si>
  <si>
    <t>45-54</t>
  </si>
  <si>
    <t>13,58%</t>
  </si>
  <si>
    <t>55-64</t>
  </si>
  <si>
    <t>11,00%</t>
  </si>
  <si>
    <t>65-74</t>
  </si>
  <si>
    <t>6,63%</t>
  </si>
  <si>
    <t>Over 75</t>
  </si>
  <si>
    <t>AB</t>
  </si>
  <si>
    <t>C1a</t>
  </si>
  <si>
    <t>6,00%</t>
  </si>
  <si>
    <t>C1b</t>
  </si>
  <si>
    <t>C2</t>
  </si>
  <si>
    <t>12,00%</t>
  </si>
  <si>
    <t>NSE 2018</t>
  </si>
  <si>
    <t>C3</t>
  </si>
  <si>
    <t>25,00%</t>
  </si>
  <si>
    <t>D</t>
  </si>
  <si>
    <t>37,00%</t>
  </si>
  <si>
    <t>E</t>
  </si>
  <si>
    <t>13,00%</t>
  </si>
  <si>
    <t>AIM</t>
  </si>
  <si>
    <t>49,00%</t>
  </si>
  <si>
    <t>51,00%</t>
  </si>
  <si>
    <t>INDEC</t>
  </si>
  <si>
    <t>https://www.indec.gov.ar/nuevaweb/cuadros/2/proyeccionesyestimaciones_nac_2010_2040.pdf</t>
  </si>
  <si>
    <t>24,90%</t>
  </si>
  <si>
    <t>15,10%</t>
  </si>
  <si>
    <t>13,60%</t>
  </si>
  <si>
    <t>10,50%</t>
  </si>
  <si>
    <t>8,80%</t>
  </si>
  <si>
    <t>6,40%</t>
  </si>
  <si>
    <t>4,60%</t>
  </si>
  <si>
    <t>C1</t>
  </si>
  <si>
    <r>
      <t>NSE Alto </t>
    </r>
    <r>
      <rPr>
        <i/>
        <sz val="10"/>
        <color theme="1"/>
        <rFont val="Verdana"/>
        <family val="2"/>
      </rPr>
      <t>(AB/C1)</t>
    </r>
  </si>
  <si>
    <t>5,10%</t>
  </si>
  <si>
    <r>
      <t>NSE Medio alto </t>
    </r>
    <r>
      <rPr>
        <i/>
        <sz val="10"/>
        <color theme="1"/>
        <rFont val="Verdana"/>
        <family val="2"/>
      </rPr>
      <t>(C2)</t>
    </r>
  </si>
  <si>
    <t>18,00%</t>
  </si>
  <si>
    <t>NSE 2015</t>
  </si>
  <si>
    <r>
      <t>NSE Medio </t>
    </r>
    <r>
      <rPr>
        <i/>
        <sz val="10"/>
        <color theme="1"/>
        <rFont val="Verdana"/>
        <family val="2"/>
      </rPr>
      <t>(C3)</t>
    </r>
  </si>
  <si>
    <t>30,20%</t>
  </si>
  <si>
    <t>D1</t>
  </si>
  <si>
    <r>
      <t>NSE Medio bajo </t>
    </r>
    <r>
      <rPr>
        <i/>
        <sz val="10"/>
        <color theme="1"/>
        <rFont val="Verdana"/>
        <family val="2"/>
      </rPr>
      <t>(D1)</t>
    </r>
  </si>
  <si>
    <t>32,00%</t>
  </si>
  <si>
    <t>D2</t>
  </si>
  <si>
    <r>
      <t>NSE Medio bajo </t>
    </r>
    <r>
      <rPr>
        <i/>
        <sz val="10"/>
        <color theme="1"/>
        <rFont val="Verdana"/>
        <family val="2"/>
      </rPr>
      <t>(D2/E)</t>
    </r>
  </si>
  <si>
    <t>14,70%</t>
  </si>
  <si>
    <t>Consultora W-Clarín</t>
  </si>
  <si>
    <t>50,10%</t>
  </si>
  <si>
    <t>49,90%</t>
  </si>
  <si>
    <t>INEI</t>
  </si>
  <si>
    <t>https://www.inei.gob.pe/estadisticas/indice-tematico/population/</t>
  </si>
  <si>
    <t>28,20%</t>
  </si>
  <si>
    <t>15,50%</t>
  </si>
  <si>
    <t>14,60%</t>
  </si>
  <si>
    <t>13,20%</t>
  </si>
  <si>
    <t>10,70%</t>
  </si>
  <si>
    <t>8,50%</t>
  </si>
  <si>
    <t>5,40%</t>
  </si>
  <si>
    <t>3,90%</t>
  </si>
  <si>
    <t>A1</t>
  </si>
  <si>
    <t>0,30%</t>
  </si>
  <si>
    <t>A2</t>
  </si>
  <si>
    <t>B1</t>
  </si>
  <si>
    <t>4,40%</t>
  </si>
  <si>
    <t>B2</t>
  </si>
  <si>
    <t>8,20%</t>
  </si>
  <si>
    <t>NSE 2017</t>
  </si>
  <si>
    <t>16,30%</t>
  </si>
  <si>
    <t>10,30%</t>
  </si>
  <si>
    <t>24,00%</t>
  </si>
  <si>
    <t>34,80%</t>
  </si>
  <si>
    <t>APEIM</t>
  </si>
  <si>
    <t>49,37%</t>
  </si>
  <si>
    <t>50,62%</t>
  </si>
  <si>
    <t>DANE</t>
  </si>
  <si>
    <t>http://www.dane.gov.co/reloj/</t>
  </si>
  <si>
    <t>26,12%</t>
  </si>
  <si>
    <t>17,46%</t>
  </si>
  <si>
    <t>15,74%</t>
  </si>
  <si>
    <t>12,74%</t>
  </si>
  <si>
    <t>11,42%</t>
  </si>
  <si>
    <t>8,65%</t>
  </si>
  <si>
    <t>4,93%</t>
  </si>
  <si>
    <t>2,94%</t>
  </si>
  <si>
    <t>Estrato 1</t>
  </si>
  <si>
    <t>15,90%</t>
  </si>
  <si>
    <t>Estrato 2</t>
  </si>
  <si>
    <t>28,90%</t>
  </si>
  <si>
    <t>Estrato 3</t>
  </si>
  <si>
    <t>34,30%</t>
  </si>
  <si>
    <t>NSE</t>
  </si>
  <si>
    <t>Estrato 4</t>
  </si>
  <si>
    <t>Estrato 5</t>
  </si>
  <si>
    <t>7,10%</t>
  </si>
  <si>
    <t>Estrato 6</t>
  </si>
  <si>
    <t>2,70%</t>
  </si>
  <si>
    <t>Quota</t>
  </si>
  <si>
    <t>Target</t>
  </si>
  <si>
    <t>N</t>
  </si>
  <si>
    <t>MEXICO</t>
  </si>
  <si>
    <t>48,6</t>
  </si>
  <si>
    <t>51,4</t>
  </si>
  <si>
    <t>INEGI</t>
  </si>
  <si>
    <t>http://www.beta.inegi.org.mx/temas/estructura/</t>
  </si>
  <si>
    <t>Over 65</t>
  </si>
  <si>
    <t>http://www.beta.inegi.org.mx/app/indicadores/#divFV1002000055</t>
  </si>
  <si>
    <t>AREA NIELSEN I</t>
  </si>
  <si>
    <t>10,3</t>
  </si>
  <si>
    <t>AREA NIELSEN II</t>
  </si>
  <si>
    <t>20,17</t>
  </si>
  <si>
    <t>AREA NIELSEN III</t>
  </si>
  <si>
    <t>19,38</t>
  </si>
  <si>
    <t>NIELSEN AREAS</t>
  </si>
  <si>
    <t>AREA NIELSEN IV</t>
  </si>
  <si>
    <t>20,27</t>
  </si>
  <si>
    <t>AREA NIELSEN V</t>
  </si>
  <si>
    <t>13,8</t>
  </si>
  <si>
    <t>AREA NIELSEN VI</t>
  </si>
  <si>
    <t>16,08</t>
  </si>
  <si>
    <t>https://www.inegi.org.mx/programas/intercensal/2015/default.html#Tabulados</t>
  </si>
  <si>
    <t>*Hogares según Nivel Socioeconómico</t>
  </si>
  <si>
    <t>ABC+</t>
  </si>
  <si>
    <t>C/C-</t>
  </si>
  <si>
    <t>D+</t>
  </si>
  <si>
    <t>D/E</t>
  </si>
  <si>
    <t>AMAI</t>
  </si>
  <si>
    <t>BRAZIL</t>
  </si>
  <si>
    <t>49,30%</t>
  </si>
  <si>
    <t>50,70%</t>
  </si>
  <si>
    <t>IBGE</t>
  </si>
  <si>
    <t>https://www.ibge.gov.br/estatisticas-novoportal/sociais/populacao/9109-projecao-da-populacao.html?=&amp;t=resultados</t>
  </si>
  <si>
    <t>0-15</t>
  </si>
  <si>
    <t>21,75%</t>
  </si>
  <si>
    <t>16-24</t>
  </si>
  <si>
    <t>16,31%</t>
  </si>
  <si>
    <t>16,42%</t>
  </si>
  <si>
    <t>15,26%</t>
  </si>
  <si>
    <t>12,17%</t>
  </si>
  <si>
    <t>9,30%</t>
  </si>
  <si>
    <t>8,76%</t>
  </si>
  <si>
    <t>Norte</t>
  </si>
  <si>
    <t>8,63%</t>
  </si>
  <si>
    <t>Nordeste</t>
  </si>
  <si>
    <t>27,57%</t>
  </si>
  <si>
    <t>Sudeste</t>
  </si>
  <si>
    <t>41,87%</t>
  </si>
  <si>
    <t>REGIONS</t>
  </si>
  <si>
    <t>Sul</t>
  </si>
  <si>
    <t>14,27%</t>
  </si>
  <si>
    <t>Centro-Oeste</t>
  </si>
  <si>
    <t>7,64%</t>
  </si>
  <si>
    <t>A</t>
  </si>
  <si>
    <t>2,50%</t>
  </si>
  <si>
    <t>16,50%</t>
  </si>
  <si>
    <t>21,50%</t>
  </si>
  <si>
    <t>26,80%</t>
  </si>
  <si>
    <t>D-E</t>
  </si>
  <si>
    <t>28,30%</t>
  </si>
  <si>
    <t>ABEP</t>
  </si>
  <si>
    <t>C+</t>
  </si>
  <si>
    <t>C</t>
  </si>
  <si>
    <t>C-</t>
  </si>
  <si>
    <t>Below are the actual categories used by Netquest</t>
  </si>
  <si>
    <t>country</t>
  </si>
  <si>
    <t>Argentina</t>
  </si>
  <si>
    <t>Brasil</t>
  </si>
  <si>
    <t>Chile</t>
  </si>
  <si>
    <t>Colombia</t>
  </si>
  <si>
    <t>México</t>
  </si>
  <si>
    <t>Perú</t>
  </si>
  <si>
    <t>pct_age1524</t>
  </si>
  <si>
    <t>pct_age2534</t>
  </si>
  <si>
    <t>pct_age3544</t>
  </si>
  <si>
    <t>pct_age4554</t>
  </si>
  <si>
    <t>pct_age5564</t>
  </si>
  <si>
    <t>pct_age65plus</t>
  </si>
  <si>
    <t>pct_women</t>
  </si>
  <si>
    <t>pct_men</t>
  </si>
  <si>
    <t>pct_edu_none</t>
  </si>
  <si>
    <t>pct_edu_primary</t>
  </si>
  <si>
    <t>pct_edu_secondary</t>
  </si>
  <si>
    <t>pct_edu_university</t>
  </si>
  <si>
    <t>pct_edu_otherhigher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</si>
</sst>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u/>
      <sz val="12"/>
      <color theme="10"/>
      <name val="Calibri"/>
      <family val="2"/>
      <scheme val="minor"/>
    </font>
    <font>
      <b/>
      <i/>
      <sz val="10"/>
      <color theme="1"/>
      <name val="Verdana"/>
      <family val="2"/>
    </font>
    <font>
      <i/>
      <sz val="7"/>
      <color rgb="FF1155CC"/>
      <name val="Verdana"/>
      <family val="2"/>
    </font>
    <font>
      <i/>
      <sz val="10"/>
      <color theme="1"/>
      <name val="Verdana"/>
      <family val="2"/>
    </font>
    <font>
      <b/>
      <sz val="9"/>
      <color rgb="FF434343"/>
      <name val="Arial"/>
      <family val="2"/>
    </font>
    <font>
      <sz val="10"/>
      <color rgb="FF000000"/>
      <name val="Verdan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3" fillId="2" borderId="0" xfId="0" applyFont="1" applyFill="1"/>
    <xf numFmtId="0" fontId="0" fillId="2" borderId="0" xfId="0" applyFill="1"/>
    <xf numFmtId="10" fontId="0" fillId="0" borderId="0" xfId="2" applyNumberFormat="1" applyFont="1"/>
    <xf numFmtId="2" fontId="0" fillId="0" borderId="0" xfId="2" applyNumberFormat="1" applyFont="1"/>
    <xf numFmtId="2" fontId="3" fillId="0" borderId="0" xfId="2" applyNumberFormat="1" applyFont="1"/>
    <xf numFmtId="2" fontId="3" fillId="0" borderId="0" xfId="0" applyNumberFormat="1" applyFont="1"/>
    <xf numFmtId="2" fontId="0" fillId="0" borderId="0" xfId="0" applyNumberFormat="1"/>
    <xf numFmtId="0" fontId="1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onfluence.netquest-apps.com/display/PAN/Social+Classes" TargetMode="External"/><Relationship Id="rId1" Type="http://schemas.openxmlformats.org/officeDocument/2006/relationships/hyperlink" Target="https://confluence.netquest-apps.com/display/PAN/Geographical+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egi.org.mx/programas/intercensal/2015/defa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opLeftCell="A20" workbookViewId="0">
      <selection activeCell="C40" sqref="C36:C40"/>
    </sheetView>
  </sheetViews>
  <sheetFormatPr baseColWidth="10" defaultColWidth="10.6640625" defaultRowHeight="16" x14ac:dyDescent="0.2"/>
  <cols>
    <col min="7" max="7" width="11.83203125" bestFit="1" customWidth="1"/>
  </cols>
  <sheetData>
    <row r="1" spans="1:3" x14ac:dyDescent="0.2">
      <c r="A1" s="1" t="s">
        <v>68</v>
      </c>
      <c r="B1" s="1"/>
      <c r="C1" s="2" t="s">
        <v>1</v>
      </c>
    </row>
    <row r="2" spans="1:3" x14ac:dyDescent="0.2">
      <c r="A2" s="1"/>
      <c r="B2" s="3" t="s">
        <v>69</v>
      </c>
      <c r="C2" s="3" t="s">
        <v>70</v>
      </c>
    </row>
    <row r="3" spans="1:3" x14ac:dyDescent="0.2">
      <c r="A3" s="1"/>
      <c r="B3" s="3" t="s">
        <v>71</v>
      </c>
      <c r="C3" s="3" t="s">
        <v>72</v>
      </c>
    </row>
    <row r="4" spans="1:3" x14ac:dyDescent="0.2">
      <c r="A4" s="1"/>
      <c r="B4" s="3" t="s">
        <v>73</v>
      </c>
      <c r="C4" s="3" t="s">
        <v>74</v>
      </c>
    </row>
    <row r="5" spans="1:3" x14ac:dyDescent="0.2">
      <c r="A5" s="1"/>
      <c r="B5" s="3" t="s">
        <v>75</v>
      </c>
      <c r="C5" s="3" t="s">
        <v>76</v>
      </c>
    </row>
    <row r="6" spans="1:3" x14ac:dyDescent="0.2">
      <c r="A6" s="1"/>
      <c r="B6" s="3" t="s">
        <v>77</v>
      </c>
      <c r="C6" s="3" t="s">
        <v>78</v>
      </c>
    </row>
    <row r="7" spans="1:3" x14ac:dyDescent="0.2">
      <c r="A7" s="1"/>
      <c r="B7" s="3" t="s">
        <v>29</v>
      </c>
      <c r="C7" s="3" t="s">
        <v>79</v>
      </c>
    </row>
    <row r="8" spans="1:3" x14ac:dyDescent="0.2">
      <c r="A8" s="1"/>
      <c r="B8" s="3" t="s">
        <v>80</v>
      </c>
      <c r="C8" s="3" t="s">
        <v>81</v>
      </c>
    </row>
    <row r="9" spans="1:3" x14ac:dyDescent="0.2">
      <c r="A9" s="1"/>
      <c r="B9" s="3" t="s">
        <v>82</v>
      </c>
      <c r="C9" s="3" t="s">
        <v>83</v>
      </c>
    </row>
    <row r="10" spans="1:3" x14ac:dyDescent="0.2">
      <c r="A10" s="1"/>
      <c r="B10" s="3" t="s">
        <v>84</v>
      </c>
      <c r="C10" s="3" t="s">
        <v>85</v>
      </c>
    </row>
    <row r="11" spans="1:3" x14ac:dyDescent="0.2">
      <c r="A11" s="1"/>
      <c r="B11" s="3" t="s">
        <v>86</v>
      </c>
      <c r="C11" s="3" t="s">
        <v>87</v>
      </c>
    </row>
    <row r="12" spans="1:3" x14ac:dyDescent="0.2">
      <c r="A12" s="1"/>
      <c r="B12" s="3" t="s">
        <v>88</v>
      </c>
      <c r="C12" s="3" t="s">
        <v>89</v>
      </c>
    </row>
    <row r="13" spans="1:3" x14ac:dyDescent="0.2">
      <c r="A13" s="4" t="s">
        <v>90</v>
      </c>
      <c r="B13" s="3" t="s">
        <v>91</v>
      </c>
      <c r="C13" s="3" t="s">
        <v>92</v>
      </c>
    </row>
    <row r="14" spans="1:3" x14ac:dyDescent="0.2">
      <c r="A14" s="1"/>
      <c r="B14" s="3" t="s">
        <v>93</v>
      </c>
      <c r="C14" s="3" t="s">
        <v>94</v>
      </c>
    </row>
    <row r="15" spans="1:3" x14ac:dyDescent="0.2">
      <c r="A15" s="1"/>
      <c r="B15" s="3" t="s">
        <v>95</v>
      </c>
      <c r="C15" s="3" t="s">
        <v>96</v>
      </c>
    </row>
    <row r="16" spans="1:3" x14ac:dyDescent="0.2">
      <c r="A16" s="1"/>
      <c r="B16" s="3" t="s">
        <v>97</v>
      </c>
      <c r="C16" s="3" t="s">
        <v>98</v>
      </c>
    </row>
    <row r="17" spans="1:7" x14ac:dyDescent="0.2">
      <c r="A17" s="1"/>
      <c r="B17" s="3" t="s">
        <v>99</v>
      </c>
      <c r="C17" s="3" t="s">
        <v>100</v>
      </c>
    </row>
    <row r="18" spans="1:7" x14ac:dyDescent="0.2">
      <c r="A18" s="1"/>
      <c r="B18" s="3" t="s">
        <v>101</v>
      </c>
      <c r="C18" s="3" t="s">
        <v>102</v>
      </c>
    </row>
    <row r="19" spans="1:7" x14ac:dyDescent="0.2">
      <c r="A19" s="1"/>
      <c r="B19" s="3" t="s">
        <v>103</v>
      </c>
      <c r="C19" s="3" t="s">
        <v>104</v>
      </c>
    </row>
    <row r="20" spans="1:7" x14ac:dyDescent="0.2">
      <c r="A20" s="1"/>
      <c r="B20" s="3" t="s">
        <v>105</v>
      </c>
      <c r="C20" s="3" t="s">
        <v>106</v>
      </c>
    </row>
    <row r="21" spans="1:7" x14ac:dyDescent="0.2">
      <c r="A21" s="1"/>
      <c r="B21" s="3" t="s">
        <v>107</v>
      </c>
      <c r="C21" s="3" t="s">
        <v>108</v>
      </c>
    </row>
    <row r="22" spans="1:7" x14ac:dyDescent="0.2">
      <c r="A22" s="1"/>
      <c r="B22" s="3" t="s">
        <v>109</v>
      </c>
      <c r="C22" s="3" t="s">
        <v>110</v>
      </c>
    </row>
    <row r="23" spans="1:7" x14ac:dyDescent="0.2">
      <c r="A23" s="1"/>
      <c r="B23" s="3" t="s">
        <v>111</v>
      </c>
      <c r="C23" s="3" t="s">
        <v>112</v>
      </c>
    </row>
    <row r="24" spans="1:7" x14ac:dyDescent="0.2">
      <c r="A24" s="1"/>
      <c r="B24" s="3" t="s">
        <v>113</v>
      </c>
      <c r="C24" s="3" t="s">
        <v>114</v>
      </c>
    </row>
    <row r="25" spans="1:7" x14ac:dyDescent="0.2">
      <c r="A25" s="1"/>
      <c r="B25" s="3" t="s">
        <v>115</v>
      </c>
      <c r="C25" s="3" t="s">
        <v>30</v>
      </c>
    </row>
    <row r="27" spans="1:7" x14ac:dyDescent="0.2">
      <c r="A27" s="3" t="s">
        <v>197</v>
      </c>
      <c r="B27" s="3" t="s">
        <v>236</v>
      </c>
      <c r="F27">
        <v>856</v>
      </c>
      <c r="G27">
        <f>F27/F$29</f>
        <v>0.49394114252740912</v>
      </c>
    </row>
    <row r="28" spans="1:7" x14ac:dyDescent="0.2">
      <c r="A28" s="1" t="s">
        <v>199</v>
      </c>
      <c r="B28" s="3" t="s">
        <v>200</v>
      </c>
      <c r="C28" s="3" t="s">
        <v>237</v>
      </c>
      <c r="F28">
        <v>877</v>
      </c>
      <c r="G28">
        <f>F28/F$29</f>
        <v>0.50605885747259083</v>
      </c>
    </row>
    <row r="29" spans="1:7" x14ac:dyDescent="0.2">
      <c r="A29" s="1"/>
      <c r="B29" s="5" t="s">
        <v>202</v>
      </c>
      <c r="C29" s="5" t="s">
        <v>238</v>
      </c>
      <c r="F29">
        <f>SUM(F27:F28)</f>
        <v>1733</v>
      </c>
    </row>
    <row r="30" spans="1:7" x14ac:dyDescent="0.2">
      <c r="A30" s="1"/>
      <c r="B30" s="5" t="s">
        <v>204</v>
      </c>
      <c r="C30" s="6" t="s">
        <v>239</v>
      </c>
    </row>
    <row r="31" spans="1:7" x14ac:dyDescent="0.2">
      <c r="A31" s="1"/>
      <c r="B31" s="1"/>
      <c r="C31" s="1"/>
    </row>
    <row r="32" spans="1:7" x14ac:dyDescent="0.2">
      <c r="A32" s="1"/>
      <c r="B32" s="1"/>
      <c r="C32" s="1"/>
    </row>
    <row r="33" spans="1:7" x14ac:dyDescent="0.2">
      <c r="A33" s="1"/>
      <c r="B33" s="1"/>
      <c r="C33" s="2" t="s">
        <v>1</v>
      </c>
    </row>
    <row r="34" spans="1:7" x14ac:dyDescent="0.2">
      <c r="A34" s="1"/>
      <c r="B34" s="3" t="s">
        <v>206</v>
      </c>
      <c r="C34" s="3" t="s">
        <v>240</v>
      </c>
    </row>
    <row r="35" spans="1:7" x14ac:dyDescent="0.2">
      <c r="A35" s="1"/>
      <c r="B35" s="3" t="s">
        <v>208</v>
      </c>
      <c r="C35" s="3" t="s">
        <v>211</v>
      </c>
      <c r="F35">
        <v>255</v>
      </c>
      <c r="G35">
        <f>F35/F$41*0.75</f>
        <v>0.11548913043478259</v>
      </c>
    </row>
    <row r="36" spans="1:7" x14ac:dyDescent="0.2">
      <c r="A36" s="1"/>
      <c r="B36" s="3" t="s">
        <v>210</v>
      </c>
      <c r="C36" s="3" t="s">
        <v>241</v>
      </c>
      <c r="F36">
        <v>325</v>
      </c>
      <c r="G36">
        <f t="shared" ref="G36:G40" si="0">F36/F$41*0.75</f>
        <v>0.14719202898550726</v>
      </c>
    </row>
    <row r="37" spans="1:7" x14ac:dyDescent="0.2">
      <c r="A37" s="1"/>
      <c r="B37" s="3" t="s">
        <v>212</v>
      </c>
      <c r="C37" s="3" t="s">
        <v>242</v>
      </c>
      <c r="F37">
        <v>301</v>
      </c>
      <c r="G37">
        <f t="shared" si="0"/>
        <v>0.13632246376811594</v>
      </c>
    </row>
    <row r="38" spans="1:7" x14ac:dyDescent="0.2">
      <c r="A38" s="1" t="s">
        <v>214</v>
      </c>
      <c r="B38" s="3" t="s">
        <v>215</v>
      </c>
      <c r="C38" s="3" t="s">
        <v>243</v>
      </c>
      <c r="F38">
        <v>258</v>
      </c>
      <c r="G38">
        <f t="shared" si="0"/>
        <v>0.11684782608695651</v>
      </c>
    </row>
    <row r="39" spans="1:7" x14ac:dyDescent="0.2">
      <c r="A39" s="1"/>
      <c r="B39" s="3" t="s">
        <v>217</v>
      </c>
      <c r="C39" s="3" t="s">
        <v>244</v>
      </c>
      <c r="F39">
        <v>210</v>
      </c>
      <c r="G39">
        <f t="shared" si="0"/>
        <v>9.5108695652173919E-2</v>
      </c>
    </row>
    <row r="40" spans="1:7" x14ac:dyDescent="0.2">
      <c r="A40" s="1"/>
      <c r="B40" s="3" t="s">
        <v>219</v>
      </c>
      <c r="C40" s="3" t="s">
        <v>245</v>
      </c>
      <c r="F40">
        <v>307</v>
      </c>
      <c r="G40">
        <f t="shared" si="0"/>
        <v>0.13903985507246375</v>
      </c>
    </row>
    <row r="41" spans="1:7" x14ac:dyDescent="0.2">
      <c r="A41" s="1"/>
      <c r="B41" s="3" t="s">
        <v>221</v>
      </c>
      <c r="C41" s="3" t="s">
        <v>246</v>
      </c>
      <c r="F41">
        <f>SUM(F35:F40)</f>
        <v>1656</v>
      </c>
    </row>
    <row r="42" spans="1:7" x14ac:dyDescent="0.2">
      <c r="A42" s="1"/>
      <c r="B42" s="5" t="s">
        <v>202</v>
      </c>
      <c r="C42" s="5" t="s">
        <v>238</v>
      </c>
    </row>
    <row r="43" spans="1:7" x14ac:dyDescent="0.2">
      <c r="A43" s="1"/>
      <c r="B43" s="5"/>
      <c r="C43" s="5"/>
    </row>
    <row r="44" spans="1:7" x14ac:dyDescent="0.2">
      <c r="A44" s="1"/>
      <c r="B44" s="1"/>
      <c r="C44" s="2" t="s">
        <v>1</v>
      </c>
    </row>
    <row r="45" spans="1:7" x14ac:dyDescent="0.2">
      <c r="A45" s="1"/>
      <c r="B45" s="3" t="s">
        <v>222</v>
      </c>
      <c r="C45" s="1"/>
    </row>
    <row r="46" spans="1:7" x14ac:dyDescent="0.2">
      <c r="A46" s="1"/>
      <c r="B46" s="3" t="s">
        <v>247</v>
      </c>
      <c r="C46" s="1"/>
    </row>
    <row r="47" spans="1:7" x14ac:dyDescent="0.2">
      <c r="A47" s="1"/>
      <c r="B47" s="2" t="s">
        <v>248</v>
      </c>
      <c r="C47" s="2" t="s">
        <v>249</v>
      </c>
      <c r="F47">
        <v>115</v>
      </c>
      <c r="G47">
        <f>F47/F$57</f>
        <v>6.6358915175995389E-2</v>
      </c>
    </row>
    <row r="48" spans="1:7" x14ac:dyDescent="0.2">
      <c r="A48" s="1"/>
      <c r="B48" s="3" t="s">
        <v>226</v>
      </c>
      <c r="C48" s="1"/>
    </row>
    <row r="49" spans="1:7" x14ac:dyDescent="0.2">
      <c r="A49" s="1"/>
      <c r="B49" s="2" t="s">
        <v>250</v>
      </c>
      <c r="C49" s="2" t="s">
        <v>251</v>
      </c>
      <c r="F49">
        <v>310</v>
      </c>
      <c r="G49">
        <f>F49/F$57</f>
        <v>0.17888055395268321</v>
      </c>
    </row>
    <row r="50" spans="1:7" x14ac:dyDescent="0.2">
      <c r="A50" s="1"/>
      <c r="B50" s="3" t="s">
        <v>229</v>
      </c>
      <c r="C50" s="1"/>
    </row>
    <row r="51" spans="1:7" x14ac:dyDescent="0.2">
      <c r="A51" s="4" t="s">
        <v>252</v>
      </c>
      <c r="B51" s="2" t="s">
        <v>253</v>
      </c>
      <c r="C51" s="2" t="s">
        <v>254</v>
      </c>
      <c r="F51">
        <v>532</v>
      </c>
      <c r="G51">
        <f>F51/F$57</f>
        <v>0.30698211194460473</v>
      </c>
    </row>
    <row r="52" spans="1:7" x14ac:dyDescent="0.2">
      <c r="A52" s="1"/>
      <c r="B52" s="3" t="s">
        <v>255</v>
      </c>
      <c r="C52" s="1"/>
    </row>
    <row r="53" spans="1:7" x14ac:dyDescent="0.2">
      <c r="A53" s="1"/>
      <c r="B53" s="2" t="s">
        <v>256</v>
      </c>
      <c r="C53" s="2" t="s">
        <v>257</v>
      </c>
      <c r="F53">
        <v>543</v>
      </c>
      <c r="G53">
        <f>F53/F$57</f>
        <v>0.31332948643969993</v>
      </c>
    </row>
    <row r="54" spans="1:7" x14ac:dyDescent="0.2">
      <c r="A54" s="1"/>
      <c r="B54" s="3" t="s">
        <v>258</v>
      </c>
      <c r="C54" s="1"/>
    </row>
    <row r="55" spans="1:7" x14ac:dyDescent="0.2">
      <c r="A55" s="1"/>
      <c r="B55" s="3" t="s">
        <v>233</v>
      </c>
      <c r="C55" s="1"/>
    </row>
    <row r="56" spans="1:7" x14ac:dyDescent="0.2">
      <c r="A56" s="1"/>
      <c r="B56" s="2" t="s">
        <v>259</v>
      </c>
      <c r="C56" s="2" t="s">
        <v>260</v>
      </c>
      <c r="F56">
        <v>233</v>
      </c>
      <c r="G56">
        <f>F56/F$57</f>
        <v>0.13444893248701673</v>
      </c>
    </row>
    <row r="57" spans="1:7" x14ac:dyDescent="0.2">
      <c r="A57" s="1"/>
      <c r="B57" s="5" t="s">
        <v>202</v>
      </c>
      <c r="C57" s="5" t="s">
        <v>261</v>
      </c>
      <c r="F57">
        <f>SUM(F47:F56)</f>
        <v>1733</v>
      </c>
    </row>
  </sheetData>
  <hyperlinks>
    <hyperlink ref="A13" r:id="rId1" display="https://confluence.netquest-apps.com/display/PAN/Geographical+Data" xr:uid="{00000000-0004-0000-0000-000000000000}"/>
    <hyperlink ref="A51" r:id="rId2" display="https://confluence.netquest-apps.com/display/PAN/Social+Classes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workbookViewId="0">
      <selection activeCell="C15" sqref="C15:C19"/>
    </sheetView>
  </sheetViews>
  <sheetFormatPr baseColWidth="10" defaultColWidth="10.6640625" defaultRowHeight="16" x14ac:dyDescent="0.2"/>
  <cols>
    <col min="7" max="7" width="11.83203125" bestFit="1" customWidth="1"/>
    <col min="9" max="9" width="11.83203125" bestFit="1" customWidth="1"/>
  </cols>
  <sheetData>
    <row r="1" spans="1:7" x14ac:dyDescent="0.2">
      <c r="A1" s="1" t="s">
        <v>341</v>
      </c>
      <c r="B1" s="1"/>
      <c r="C1" s="2" t="s">
        <v>1</v>
      </c>
    </row>
    <row r="2" spans="1:7" x14ac:dyDescent="0.2">
      <c r="A2" s="1"/>
      <c r="B2" s="3" t="s">
        <v>197</v>
      </c>
      <c r="C2" s="3" t="s">
        <v>342</v>
      </c>
      <c r="F2">
        <v>1243</v>
      </c>
      <c r="G2">
        <f>F2/F$4</f>
        <v>0.52270815811606397</v>
      </c>
    </row>
    <row r="3" spans="1:7" x14ac:dyDescent="0.2">
      <c r="A3" s="1" t="s">
        <v>199</v>
      </c>
      <c r="B3" s="3" t="s">
        <v>200</v>
      </c>
      <c r="C3" s="3" t="s">
        <v>343</v>
      </c>
      <c r="F3">
        <v>1135</v>
      </c>
      <c r="G3">
        <f>F3/F$4</f>
        <v>0.47729184188393609</v>
      </c>
    </row>
    <row r="4" spans="1:7" x14ac:dyDescent="0.2">
      <c r="A4" s="1"/>
      <c r="B4" s="5" t="s">
        <v>202</v>
      </c>
      <c r="C4" s="5" t="s">
        <v>344</v>
      </c>
      <c r="F4">
        <f>SUM(F2:F3)</f>
        <v>2378</v>
      </c>
    </row>
    <row r="5" spans="1:7" x14ac:dyDescent="0.2">
      <c r="A5" s="1"/>
      <c r="B5" s="5" t="s">
        <v>204</v>
      </c>
      <c r="C5" s="6" t="s">
        <v>345</v>
      </c>
    </row>
    <row r="6" spans="1:7" x14ac:dyDescent="0.2">
      <c r="A6" s="1"/>
      <c r="B6" s="1"/>
      <c r="C6" s="1"/>
    </row>
    <row r="7" spans="1:7" x14ac:dyDescent="0.2">
      <c r="A7" s="1"/>
      <c r="B7" s="1"/>
      <c r="C7" s="1"/>
    </row>
    <row r="8" spans="1:7" x14ac:dyDescent="0.2">
      <c r="A8" s="1"/>
      <c r="B8" s="1"/>
      <c r="C8" s="1"/>
    </row>
    <row r="9" spans="1:7" x14ac:dyDescent="0.2">
      <c r="A9" s="1"/>
      <c r="B9" s="1"/>
      <c r="C9" s="1"/>
    </row>
    <row r="10" spans="1:7" x14ac:dyDescent="0.2">
      <c r="A10" s="1"/>
      <c r="B10" s="1"/>
      <c r="C10" s="1"/>
    </row>
    <row r="11" spans="1:7" x14ac:dyDescent="0.2">
      <c r="A11" s="1"/>
      <c r="B11" s="1"/>
      <c r="C11" s="1"/>
    </row>
    <row r="12" spans="1:7" x14ac:dyDescent="0.2">
      <c r="A12" s="1"/>
      <c r="B12" s="1"/>
      <c r="C12" s="2" t="s">
        <v>1</v>
      </c>
    </row>
    <row r="13" spans="1:7" x14ac:dyDescent="0.2">
      <c r="A13" s="1"/>
      <c r="B13" s="3" t="s">
        <v>346</v>
      </c>
      <c r="C13" s="3" t="s">
        <v>347</v>
      </c>
    </row>
    <row r="14" spans="1:7" x14ac:dyDescent="0.2">
      <c r="A14" s="1"/>
      <c r="B14" s="3" t="s">
        <v>348</v>
      </c>
      <c r="C14" s="3" t="s">
        <v>349</v>
      </c>
      <c r="F14">
        <v>481</v>
      </c>
      <c r="G14">
        <f>F14/F$20*0.78</f>
        <v>0.15823703078869675</v>
      </c>
    </row>
    <row r="15" spans="1:7" x14ac:dyDescent="0.2">
      <c r="A15" s="1"/>
      <c r="B15" s="3" t="s">
        <v>210</v>
      </c>
      <c r="C15" s="3" t="s">
        <v>350</v>
      </c>
      <c r="F15">
        <v>489</v>
      </c>
      <c r="G15">
        <f t="shared" ref="G15:G19" si="0">F15/F$20*0.78</f>
        <v>0.16086883171657529</v>
      </c>
    </row>
    <row r="16" spans="1:7" x14ac:dyDescent="0.2">
      <c r="A16" s="1"/>
      <c r="B16" s="3" t="s">
        <v>212</v>
      </c>
      <c r="C16" s="3" t="s">
        <v>351</v>
      </c>
      <c r="F16">
        <v>459</v>
      </c>
      <c r="G16">
        <f t="shared" si="0"/>
        <v>0.15099957823703081</v>
      </c>
    </row>
    <row r="17" spans="1:7" x14ac:dyDescent="0.2">
      <c r="A17" s="1" t="s">
        <v>214</v>
      </c>
      <c r="B17" s="3" t="s">
        <v>215</v>
      </c>
      <c r="C17" s="3" t="s">
        <v>352</v>
      </c>
      <c r="F17">
        <v>412</v>
      </c>
      <c r="G17">
        <f t="shared" si="0"/>
        <v>0.13553774778574443</v>
      </c>
    </row>
    <row r="18" spans="1:7" x14ac:dyDescent="0.2">
      <c r="A18" s="1"/>
      <c r="B18" s="3" t="s">
        <v>217</v>
      </c>
      <c r="C18" s="3" t="s">
        <v>353</v>
      </c>
      <c r="F18">
        <v>264</v>
      </c>
      <c r="G18">
        <f t="shared" si="0"/>
        <v>8.6849430619991563E-2</v>
      </c>
    </row>
    <row r="19" spans="1:7" x14ac:dyDescent="0.2">
      <c r="A19" s="1"/>
      <c r="B19" s="3" t="s">
        <v>319</v>
      </c>
      <c r="C19" s="3" t="s">
        <v>354</v>
      </c>
      <c r="F19">
        <v>266</v>
      </c>
      <c r="G19">
        <f t="shared" si="0"/>
        <v>8.7507380851961206E-2</v>
      </c>
    </row>
    <row r="20" spans="1:7" x14ac:dyDescent="0.2">
      <c r="A20" s="1"/>
      <c r="B20" s="5" t="s">
        <v>202</v>
      </c>
      <c r="C20" s="5" t="s">
        <v>344</v>
      </c>
      <c r="F20">
        <f>SUM(F14:F19)</f>
        <v>2371</v>
      </c>
    </row>
    <row r="21" spans="1:7" x14ac:dyDescent="0.2">
      <c r="A21" s="1"/>
      <c r="B21" s="1"/>
      <c r="C21" s="2" t="s">
        <v>1</v>
      </c>
    </row>
    <row r="22" spans="1:7" x14ac:dyDescent="0.2">
      <c r="A22" s="1"/>
      <c r="B22" s="3" t="s">
        <v>355</v>
      </c>
      <c r="C22" s="9" t="s">
        <v>356</v>
      </c>
    </row>
    <row r="23" spans="1:7" x14ac:dyDescent="0.2">
      <c r="A23" s="1"/>
      <c r="B23" s="3" t="s">
        <v>357</v>
      </c>
      <c r="C23" s="9" t="s">
        <v>358</v>
      </c>
    </row>
    <row r="24" spans="1:7" x14ac:dyDescent="0.2">
      <c r="A24" s="1"/>
      <c r="B24" s="3" t="s">
        <v>359</v>
      </c>
      <c r="C24" s="3" t="s">
        <v>360</v>
      </c>
    </row>
    <row r="25" spans="1:7" x14ac:dyDescent="0.2">
      <c r="A25" s="1" t="s">
        <v>361</v>
      </c>
      <c r="B25" s="3" t="s">
        <v>362</v>
      </c>
      <c r="C25" s="3" t="s">
        <v>363</v>
      </c>
    </row>
    <row r="26" spans="1:7" x14ac:dyDescent="0.2">
      <c r="A26" s="1"/>
      <c r="B26" s="3" t="s">
        <v>364</v>
      </c>
      <c r="C26" s="3" t="s">
        <v>365</v>
      </c>
    </row>
    <row r="27" spans="1:7" x14ac:dyDescent="0.2">
      <c r="A27" s="1"/>
      <c r="B27" s="5" t="s">
        <v>202</v>
      </c>
      <c r="C27" s="5" t="s">
        <v>344</v>
      </c>
    </row>
    <row r="28" spans="1:7" x14ac:dyDescent="0.2">
      <c r="A28" s="1"/>
      <c r="B28" s="5" t="s">
        <v>204</v>
      </c>
      <c r="C28" s="6" t="s">
        <v>345</v>
      </c>
    </row>
    <row r="29" spans="1:7" x14ac:dyDescent="0.2">
      <c r="A29" s="1"/>
      <c r="B29" s="1"/>
      <c r="C29" s="1"/>
    </row>
    <row r="30" spans="1:7" x14ac:dyDescent="0.2">
      <c r="A30" s="1"/>
      <c r="B30" s="1"/>
      <c r="C30" s="1"/>
    </row>
    <row r="31" spans="1:7" x14ac:dyDescent="0.2">
      <c r="A31" s="1"/>
      <c r="B31" s="1"/>
      <c r="C31" s="2" t="s">
        <v>1</v>
      </c>
    </row>
    <row r="32" spans="1:7" x14ac:dyDescent="0.2">
      <c r="A32" s="1"/>
      <c r="B32" s="3" t="s">
        <v>366</v>
      </c>
      <c r="C32" s="3" t="s">
        <v>367</v>
      </c>
      <c r="F32">
        <v>72</v>
      </c>
      <c r="G32">
        <f>F32/F$38</f>
        <v>3.0277544154751892E-2</v>
      </c>
    </row>
    <row r="33" spans="1:7" x14ac:dyDescent="0.2">
      <c r="A33" s="1"/>
      <c r="B33" s="3" t="s">
        <v>277</v>
      </c>
      <c r="C33" s="3" t="s">
        <v>278</v>
      </c>
      <c r="F33">
        <v>124</v>
      </c>
      <c r="G33">
        <f t="shared" ref="G33:G37" si="1">F33/F$38</f>
        <v>5.2144659377628258E-2</v>
      </c>
    </row>
    <row r="34" spans="1:7" x14ac:dyDescent="0.2">
      <c r="A34" s="1"/>
      <c r="B34" s="3" t="s">
        <v>279</v>
      </c>
      <c r="C34" s="3" t="s">
        <v>368</v>
      </c>
      <c r="F34">
        <v>407</v>
      </c>
      <c r="G34">
        <f t="shared" si="1"/>
        <v>0.17115222876366695</v>
      </c>
    </row>
    <row r="35" spans="1:7" x14ac:dyDescent="0.2">
      <c r="A35" s="1" t="s">
        <v>252</v>
      </c>
      <c r="B35" s="3" t="s">
        <v>247</v>
      </c>
      <c r="C35" s="3" t="s">
        <v>369</v>
      </c>
      <c r="F35">
        <v>526</v>
      </c>
      <c r="G35">
        <f t="shared" si="1"/>
        <v>0.22119428090832632</v>
      </c>
    </row>
    <row r="36" spans="1:7" x14ac:dyDescent="0.2">
      <c r="A36" s="1"/>
      <c r="B36" s="3" t="s">
        <v>226</v>
      </c>
      <c r="C36" s="3" t="s">
        <v>370</v>
      </c>
      <c r="F36">
        <v>642</v>
      </c>
      <c r="G36">
        <f t="shared" si="1"/>
        <v>0.26997476871320436</v>
      </c>
    </row>
    <row r="37" spans="1:7" x14ac:dyDescent="0.2">
      <c r="A37" s="1"/>
      <c r="B37" s="3" t="s">
        <v>371</v>
      </c>
      <c r="C37" s="3" t="s">
        <v>372</v>
      </c>
      <c r="F37">
        <v>607</v>
      </c>
      <c r="G37">
        <f t="shared" si="1"/>
        <v>0.25525651808242222</v>
      </c>
    </row>
    <row r="38" spans="1:7" x14ac:dyDescent="0.2">
      <c r="A38" s="1"/>
      <c r="B38" s="5" t="s">
        <v>202</v>
      </c>
      <c r="C38" s="5" t="s">
        <v>373</v>
      </c>
      <c r="F38">
        <f>SUM(F32:F37)</f>
        <v>2378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topLeftCell="A15" workbookViewId="0">
      <selection activeCell="C27" sqref="C27:C32"/>
    </sheetView>
  </sheetViews>
  <sheetFormatPr baseColWidth="10" defaultColWidth="10.6640625" defaultRowHeight="16" x14ac:dyDescent="0.2"/>
  <cols>
    <col min="7" max="7" width="11.83203125" bestFit="1" customWidth="1"/>
  </cols>
  <sheetData>
    <row r="1" spans="1:3" x14ac:dyDescent="0.2">
      <c r="A1" s="1" t="s">
        <v>164</v>
      </c>
      <c r="B1" s="1"/>
      <c r="C1" s="2" t="s">
        <v>1</v>
      </c>
    </row>
    <row r="2" spans="1:3" x14ac:dyDescent="0.2">
      <c r="A2" s="1"/>
      <c r="B2" s="3" t="s">
        <v>165</v>
      </c>
      <c r="C2" s="3" t="s">
        <v>166</v>
      </c>
    </row>
    <row r="3" spans="1:3" x14ac:dyDescent="0.2">
      <c r="A3" s="1"/>
      <c r="B3" s="3" t="s">
        <v>167</v>
      </c>
      <c r="C3" s="3" t="s">
        <v>168</v>
      </c>
    </row>
    <row r="4" spans="1:3" x14ac:dyDescent="0.2">
      <c r="A4" s="1"/>
      <c r="B4" s="3" t="s">
        <v>169</v>
      </c>
      <c r="C4" s="3" t="s">
        <v>170</v>
      </c>
    </row>
    <row r="5" spans="1:3" x14ac:dyDescent="0.2">
      <c r="A5" s="1"/>
      <c r="B5" s="3" t="s">
        <v>171</v>
      </c>
      <c r="C5" s="3" t="s">
        <v>172</v>
      </c>
    </row>
    <row r="6" spans="1:3" x14ac:dyDescent="0.2">
      <c r="A6" s="1"/>
      <c r="B6" s="3" t="s">
        <v>173</v>
      </c>
      <c r="C6" s="3" t="s">
        <v>174</v>
      </c>
    </row>
    <row r="7" spans="1:3" x14ac:dyDescent="0.2">
      <c r="A7" s="1"/>
      <c r="B7" s="3" t="s">
        <v>175</v>
      </c>
      <c r="C7" s="3" t="s">
        <v>176</v>
      </c>
    </row>
    <row r="8" spans="1:3" x14ac:dyDescent="0.2">
      <c r="A8" s="1"/>
      <c r="B8" s="3" t="s">
        <v>177</v>
      </c>
      <c r="C8" s="3" t="s">
        <v>178</v>
      </c>
    </row>
    <row r="9" spans="1:3" x14ac:dyDescent="0.2">
      <c r="A9" s="1" t="s">
        <v>179</v>
      </c>
      <c r="B9" s="3" t="s">
        <v>180</v>
      </c>
      <c r="C9" s="3" t="s">
        <v>181</v>
      </c>
    </row>
    <row r="10" spans="1:3" x14ac:dyDescent="0.2">
      <c r="A10" s="1"/>
      <c r="B10" s="3" t="s">
        <v>182</v>
      </c>
      <c r="C10" s="3" t="s">
        <v>183</v>
      </c>
    </row>
    <row r="11" spans="1:3" x14ac:dyDescent="0.2">
      <c r="A11" s="1"/>
      <c r="B11" s="3" t="s">
        <v>184</v>
      </c>
      <c r="C11" s="3" t="s">
        <v>185</v>
      </c>
    </row>
    <row r="12" spans="1:3" x14ac:dyDescent="0.2">
      <c r="A12" s="1"/>
      <c r="B12" s="3" t="s">
        <v>186</v>
      </c>
      <c r="C12" s="3" t="s">
        <v>187</v>
      </c>
    </row>
    <row r="13" spans="1:3" x14ac:dyDescent="0.2">
      <c r="A13" s="1"/>
      <c r="B13" s="3" t="s">
        <v>188</v>
      </c>
      <c r="C13" s="3" t="s">
        <v>189</v>
      </c>
    </row>
    <row r="14" spans="1:3" x14ac:dyDescent="0.2">
      <c r="A14" s="1"/>
      <c r="B14" s="3" t="s">
        <v>190</v>
      </c>
      <c r="C14" s="3" t="s">
        <v>191</v>
      </c>
    </row>
    <row r="15" spans="1:3" x14ac:dyDescent="0.2">
      <c r="A15" s="1"/>
      <c r="B15" s="3" t="s">
        <v>192</v>
      </c>
      <c r="C15" s="3" t="s">
        <v>193</v>
      </c>
    </row>
    <row r="16" spans="1:3" x14ac:dyDescent="0.2">
      <c r="A16" s="1"/>
      <c r="B16" s="3" t="s">
        <v>194</v>
      </c>
      <c r="C16" s="3" t="s">
        <v>117</v>
      </c>
    </row>
    <row r="17" spans="1:7" x14ac:dyDescent="0.2">
      <c r="A17" s="1"/>
      <c r="B17" s="3" t="s">
        <v>195</v>
      </c>
      <c r="C17" s="3" t="s">
        <v>196</v>
      </c>
    </row>
    <row r="18" spans="1:7" x14ac:dyDescent="0.2">
      <c r="A18" s="1"/>
      <c r="B18" s="3"/>
      <c r="C18" s="3"/>
    </row>
    <row r="19" spans="1:7" x14ac:dyDescent="0.2">
      <c r="A19" s="1"/>
      <c r="B19" s="3" t="s">
        <v>197</v>
      </c>
      <c r="C19" s="3" t="s">
        <v>198</v>
      </c>
      <c r="F19">
        <v>904</v>
      </c>
      <c r="G19">
        <f>F19/F$21</f>
        <v>0.5098702763677383</v>
      </c>
    </row>
    <row r="20" spans="1:7" x14ac:dyDescent="0.2">
      <c r="A20" s="1" t="s">
        <v>199</v>
      </c>
      <c r="B20" s="3" t="s">
        <v>200</v>
      </c>
      <c r="C20" s="3" t="s">
        <v>201</v>
      </c>
      <c r="F20">
        <v>869</v>
      </c>
      <c r="G20">
        <f>F20/F$21</f>
        <v>0.4901297236322617</v>
      </c>
    </row>
    <row r="21" spans="1:7" x14ac:dyDescent="0.2">
      <c r="A21" s="1"/>
      <c r="B21" s="5" t="s">
        <v>202</v>
      </c>
      <c r="C21" s="5" t="s">
        <v>203</v>
      </c>
      <c r="F21">
        <f>SUM(F19:F20)</f>
        <v>1773</v>
      </c>
    </row>
    <row r="22" spans="1:7" x14ac:dyDescent="0.2">
      <c r="A22" s="1"/>
      <c r="B22" s="5" t="s">
        <v>204</v>
      </c>
      <c r="C22" s="6" t="s">
        <v>205</v>
      </c>
    </row>
    <row r="23" spans="1:7" x14ac:dyDescent="0.2">
      <c r="A23" s="1"/>
      <c r="B23" s="1"/>
      <c r="C23" s="1"/>
    </row>
    <row r="24" spans="1:7" x14ac:dyDescent="0.2">
      <c r="A24" s="1"/>
      <c r="B24" s="1"/>
      <c r="C24" s="2" t="s">
        <v>1</v>
      </c>
    </row>
    <row r="25" spans="1:7" x14ac:dyDescent="0.2">
      <c r="A25" s="1"/>
      <c r="B25" s="3" t="s">
        <v>206</v>
      </c>
      <c r="C25" s="3" t="s">
        <v>207</v>
      </c>
    </row>
    <row r="26" spans="1:7" x14ac:dyDescent="0.2">
      <c r="A26" s="1"/>
      <c r="B26" s="3" t="s">
        <v>208</v>
      </c>
      <c r="C26" s="3" t="s">
        <v>209</v>
      </c>
      <c r="F26">
        <v>258</v>
      </c>
      <c r="G26">
        <f>F26/F$32*0.8</f>
        <v>0.12554744525547445</v>
      </c>
    </row>
    <row r="27" spans="1:7" x14ac:dyDescent="0.2">
      <c r="A27" s="1"/>
      <c r="B27" s="3" t="s">
        <v>210</v>
      </c>
      <c r="C27" s="3" t="s">
        <v>211</v>
      </c>
      <c r="F27">
        <v>317</v>
      </c>
      <c r="G27">
        <f t="shared" ref="G27:G31" si="0">F27/F$32*0.8</f>
        <v>0.15425790754257906</v>
      </c>
    </row>
    <row r="28" spans="1:7" x14ac:dyDescent="0.2">
      <c r="A28" s="1"/>
      <c r="B28" s="3" t="s">
        <v>212</v>
      </c>
      <c r="C28" s="3" t="s">
        <v>213</v>
      </c>
      <c r="F28">
        <v>264</v>
      </c>
      <c r="G28">
        <f t="shared" si="0"/>
        <v>0.12846715328467154</v>
      </c>
    </row>
    <row r="29" spans="1:7" x14ac:dyDescent="0.2">
      <c r="A29" s="1" t="s">
        <v>214</v>
      </c>
      <c r="B29" s="3" t="s">
        <v>215</v>
      </c>
      <c r="C29" s="3" t="s">
        <v>216</v>
      </c>
      <c r="F29">
        <v>305</v>
      </c>
      <c r="G29">
        <f t="shared" si="0"/>
        <v>0.14841849148418493</v>
      </c>
    </row>
    <row r="30" spans="1:7" x14ac:dyDescent="0.2">
      <c r="A30" s="1"/>
      <c r="B30" s="3" t="s">
        <v>217</v>
      </c>
      <c r="C30" s="3" t="s">
        <v>218</v>
      </c>
      <c r="F30">
        <v>239</v>
      </c>
      <c r="G30">
        <f t="shared" si="0"/>
        <v>0.11630170316301702</v>
      </c>
    </row>
    <row r="31" spans="1:7" x14ac:dyDescent="0.2">
      <c r="A31" s="1"/>
      <c r="B31" s="3" t="s">
        <v>219</v>
      </c>
      <c r="C31" s="3" t="s">
        <v>220</v>
      </c>
      <c r="F31">
        <v>261</v>
      </c>
      <c r="G31">
        <f t="shared" si="0"/>
        <v>0.12700729927007301</v>
      </c>
    </row>
    <row r="32" spans="1:7" x14ac:dyDescent="0.2">
      <c r="A32" s="1"/>
      <c r="B32" s="3" t="s">
        <v>221</v>
      </c>
      <c r="C32" s="3" t="s">
        <v>57</v>
      </c>
      <c r="F32">
        <f>SUM(F26:F31)</f>
        <v>1644</v>
      </c>
    </row>
    <row r="33" spans="1:6" x14ac:dyDescent="0.2">
      <c r="A33" s="1"/>
      <c r="B33" s="5" t="s">
        <v>202</v>
      </c>
      <c r="C33" s="5" t="s">
        <v>203</v>
      </c>
    </row>
    <row r="34" spans="1:6" x14ac:dyDescent="0.2">
      <c r="A34" s="1"/>
      <c r="B34" s="5"/>
      <c r="C34" s="5"/>
    </row>
    <row r="35" spans="1:6" x14ac:dyDescent="0.2">
      <c r="A35" s="1"/>
      <c r="B35" s="1"/>
      <c r="C35" s="2" t="s">
        <v>1</v>
      </c>
    </row>
    <row r="36" spans="1:6" x14ac:dyDescent="0.2">
      <c r="A36" s="1"/>
      <c r="B36" s="3" t="s">
        <v>222</v>
      </c>
      <c r="C36" s="3" t="s">
        <v>20</v>
      </c>
      <c r="E36">
        <v>32</v>
      </c>
      <c r="F36">
        <f>E36/E$43</f>
        <v>1.8058690744920992E-2</v>
      </c>
    </row>
    <row r="37" spans="1:6" x14ac:dyDescent="0.2">
      <c r="A37" s="1"/>
      <c r="B37" s="3" t="s">
        <v>223</v>
      </c>
      <c r="C37" s="3" t="s">
        <v>224</v>
      </c>
      <c r="E37">
        <v>152</v>
      </c>
      <c r="F37">
        <f t="shared" ref="F37:F42" si="1">E37/E$43</f>
        <v>8.5778781038374718E-2</v>
      </c>
    </row>
    <row r="38" spans="1:6" x14ac:dyDescent="0.2">
      <c r="A38" s="1"/>
      <c r="B38" s="3" t="s">
        <v>225</v>
      </c>
      <c r="C38" s="3" t="s">
        <v>224</v>
      </c>
      <c r="E38">
        <v>150</v>
      </c>
      <c r="F38">
        <f t="shared" si="1"/>
        <v>8.4650112866817159E-2</v>
      </c>
    </row>
    <row r="39" spans="1:6" x14ac:dyDescent="0.2">
      <c r="A39" s="1"/>
      <c r="B39" s="3" t="s">
        <v>226</v>
      </c>
      <c r="C39" s="3" t="s">
        <v>227</v>
      </c>
      <c r="E39">
        <v>233</v>
      </c>
      <c r="F39">
        <f t="shared" si="1"/>
        <v>0.13148984198645597</v>
      </c>
    </row>
    <row r="40" spans="1:6" x14ac:dyDescent="0.2">
      <c r="A40" s="1" t="s">
        <v>228</v>
      </c>
      <c r="B40" s="3" t="s">
        <v>229</v>
      </c>
      <c r="C40" s="3" t="s">
        <v>230</v>
      </c>
      <c r="E40">
        <v>462</v>
      </c>
      <c r="F40">
        <f t="shared" si="1"/>
        <v>0.26072234762979685</v>
      </c>
    </row>
    <row r="41" spans="1:6" x14ac:dyDescent="0.2">
      <c r="A41" s="1"/>
      <c r="B41" s="3" t="s">
        <v>231</v>
      </c>
      <c r="C41" s="3" t="s">
        <v>232</v>
      </c>
      <c r="E41">
        <v>549</v>
      </c>
      <c r="F41">
        <f t="shared" si="1"/>
        <v>0.30981941309255079</v>
      </c>
    </row>
    <row r="42" spans="1:6" x14ac:dyDescent="0.2">
      <c r="A42" s="1"/>
      <c r="B42" s="3" t="s">
        <v>233</v>
      </c>
      <c r="C42" s="3" t="s">
        <v>234</v>
      </c>
      <c r="E42">
        <v>194</v>
      </c>
      <c r="F42">
        <f t="shared" si="1"/>
        <v>0.10948081264108352</v>
      </c>
    </row>
    <row r="43" spans="1:6" x14ac:dyDescent="0.2">
      <c r="A43" s="1"/>
      <c r="B43" s="5" t="s">
        <v>202</v>
      </c>
      <c r="C43" s="5" t="s">
        <v>235</v>
      </c>
      <c r="E43">
        <f>SUM(E36:E42)</f>
        <v>1772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topLeftCell="A28" workbookViewId="0">
      <selection activeCell="C44" sqref="C44:C49"/>
    </sheetView>
  </sheetViews>
  <sheetFormatPr baseColWidth="10" defaultColWidth="10.6640625" defaultRowHeight="16" x14ac:dyDescent="0.2"/>
  <cols>
    <col min="6" max="7" width="11.83203125" bestFit="1" customWidth="1"/>
  </cols>
  <sheetData>
    <row r="1" spans="1:3" x14ac:dyDescent="0.2">
      <c r="A1" s="1" t="s">
        <v>0</v>
      </c>
      <c r="B1" s="1"/>
      <c r="C1" s="2" t="s">
        <v>1</v>
      </c>
    </row>
    <row r="2" spans="1:3" x14ac:dyDescent="0.2">
      <c r="A2" s="1"/>
      <c r="B2" s="3" t="s">
        <v>2</v>
      </c>
      <c r="C2" s="3" t="s">
        <v>3</v>
      </c>
    </row>
    <row r="3" spans="1:3" x14ac:dyDescent="0.2">
      <c r="A3" s="1"/>
      <c r="B3" s="3" t="s">
        <v>4</v>
      </c>
      <c r="C3" s="3" t="s">
        <v>5</v>
      </c>
    </row>
    <row r="4" spans="1:3" x14ac:dyDescent="0.2">
      <c r="A4" s="1"/>
      <c r="B4" s="3" t="s">
        <v>6</v>
      </c>
      <c r="C4" s="3" t="s">
        <v>7</v>
      </c>
    </row>
    <row r="5" spans="1:3" x14ac:dyDescent="0.2">
      <c r="A5" s="1"/>
      <c r="B5" s="3" t="s">
        <v>8</v>
      </c>
      <c r="C5" s="3" t="s">
        <v>3</v>
      </c>
    </row>
    <row r="6" spans="1:3" x14ac:dyDescent="0.2">
      <c r="A6" s="1"/>
      <c r="B6" s="3" t="s">
        <v>9</v>
      </c>
      <c r="C6" s="3" t="s">
        <v>10</v>
      </c>
    </row>
    <row r="7" spans="1:3" x14ac:dyDescent="0.2">
      <c r="A7" s="1"/>
      <c r="B7" s="3" t="s">
        <v>11</v>
      </c>
      <c r="C7" s="3" t="s">
        <v>12</v>
      </c>
    </row>
    <row r="8" spans="1:3" x14ac:dyDescent="0.2">
      <c r="A8" s="1"/>
      <c r="B8" s="3" t="s">
        <v>13</v>
      </c>
      <c r="C8" s="3" t="s">
        <v>14</v>
      </c>
    </row>
    <row r="9" spans="1:3" x14ac:dyDescent="0.2">
      <c r="A9" s="1"/>
      <c r="B9" s="3" t="s">
        <v>15</v>
      </c>
      <c r="C9" s="3" t="s">
        <v>16</v>
      </c>
    </row>
    <row r="10" spans="1:3" x14ac:dyDescent="0.2">
      <c r="A10" s="1"/>
      <c r="B10" s="3" t="s">
        <v>17</v>
      </c>
      <c r="C10" s="3" t="s">
        <v>18</v>
      </c>
    </row>
    <row r="11" spans="1:3" x14ac:dyDescent="0.2">
      <c r="A11" s="1"/>
      <c r="B11" s="3" t="s">
        <v>19</v>
      </c>
      <c r="C11" s="3" t="s">
        <v>20</v>
      </c>
    </row>
    <row r="12" spans="1:3" x14ac:dyDescent="0.2">
      <c r="A12" s="1"/>
      <c r="B12" s="3" t="s">
        <v>21</v>
      </c>
      <c r="C12" s="3" t="s">
        <v>22</v>
      </c>
    </row>
    <row r="13" spans="1:3" x14ac:dyDescent="0.2">
      <c r="A13" s="1"/>
      <c r="B13" s="3" t="s">
        <v>23</v>
      </c>
      <c r="C13" s="3" t="s">
        <v>24</v>
      </c>
    </row>
    <row r="14" spans="1:3" x14ac:dyDescent="0.2">
      <c r="A14" s="1"/>
      <c r="B14" s="3" t="s">
        <v>25</v>
      </c>
      <c r="C14" s="3" t="s">
        <v>26</v>
      </c>
    </row>
    <row r="15" spans="1:3" x14ac:dyDescent="0.2">
      <c r="A15" s="1"/>
      <c r="B15" s="3" t="s">
        <v>27</v>
      </c>
      <c r="C15" s="3" t="s">
        <v>28</v>
      </c>
    </row>
    <row r="16" spans="1:3" x14ac:dyDescent="0.2">
      <c r="A16" s="1"/>
      <c r="B16" s="3" t="s">
        <v>29</v>
      </c>
      <c r="C16" s="3" t="s">
        <v>30</v>
      </c>
    </row>
    <row r="17" spans="1:3" x14ac:dyDescent="0.2">
      <c r="A17" s="1" t="s">
        <v>31</v>
      </c>
      <c r="B17" s="3" t="s">
        <v>32</v>
      </c>
      <c r="C17" s="3" t="s">
        <v>33</v>
      </c>
    </row>
    <row r="18" spans="1:3" x14ac:dyDescent="0.2">
      <c r="A18" s="1"/>
      <c r="B18" s="3" t="s">
        <v>34</v>
      </c>
      <c r="C18" s="3" t="s">
        <v>35</v>
      </c>
    </row>
    <row r="19" spans="1:3" x14ac:dyDescent="0.2">
      <c r="A19" s="1"/>
      <c r="B19" s="3" t="s">
        <v>36</v>
      </c>
      <c r="C19" s="3" t="s">
        <v>37</v>
      </c>
    </row>
    <row r="20" spans="1:3" x14ac:dyDescent="0.2">
      <c r="A20" s="1"/>
      <c r="B20" s="3" t="s">
        <v>38</v>
      </c>
      <c r="C20" s="3" t="s">
        <v>39</v>
      </c>
    </row>
    <row r="21" spans="1:3" x14ac:dyDescent="0.2">
      <c r="A21" s="1"/>
      <c r="B21" s="3" t="s">
        <v>40</v>
      </c>
      <c r="C21" s="3" t="s">
        <v>41</v>
      </c>
    </row>
    <row r="22" spans="1:3" x14ac:dyDescent="0.2">
      <c r="A22" s="1"/>
      <c r="B22" s="3" t="s">
        <v>42</v>
      </c>
      <c r="C22" s="3" t="s">
        <v>43</v>
      </c>
    </row>
    <row r="23" spans="1:3" x14ac:dyDescent="0.2">
      <c r="A23" s="1"/>
      <c r="B23" s="3" t="s">
        <v>44</v>
      </c>
      <c r="C23" s="3" t="s">
        <v>45</v>
      </c>
    </row>
    <row r="24" spans="1:3" x14ac:dyDescent="0.2">
      <c r="A24" s="1"/>
      <c r="B24" s="3" t="s">
        <v>46</v>
      </c>
      <c r="C24" s="3" t="s">
        <v>47</v>
      </c>
    </row>
    <row r="25" spans="1:3" x14ac:dyDescent="0.2">
      <c r="A25" s="1"/>
      <c r="B25" s="3" t="s">
        <v>48</v>
      </c>
      <c r="C25" s="3" t="s">
        <v>49</v>
      </c>
    </row>
    <row r="26" spans="1:3" x14ac:dyDescent="0.2">
      <c r="A26" s="1"/>
      <c r="B26" s="3" t="s">
        <v>50</v>
      </c>
      <c r="C26" s="3" t="s">
        <v>51</v>
      </c>
    </row>
    <row r="27" spans="1:3" x14ac:dyDescent="0.2">
      <c r="A27" s="1"/>
      <c r="B27" s="3" t="s">
        <v>52</v>
      </c>
      <c r="C27" s="3" t="s">
        <v>53</v>
      </c>
    </row>
    <row r="28" spans="1:3" x14ac:dyDescent="0.2">
      <c r="A28" s="1"/>
      <c r="B28" s="3" t="s">
        <v>54</v>
      </c>
      <c r="C28" s="3" t="s">
        <v>55</v>
      </c>
    </row>
    <row r="29" spans="1:3" x14ac:dyDescent="0.2">
      <c r="A29" s="1"/>
      <c r="B29" s="3" t="s">
        <v>56</v>
      </c>
      <c r="C29" s="3" t="s">
        <v>57</v>
      </c>
    </row>
    <row r="30" spans="1:3" x14ac:dyDescent="0.2">
      <c r="A30" s="1"/>
      <c r="B30" s="3" t="s">
        <v>58</v>
      </c>
      <c r="C30" s="3" t="s">
        <v>59</v>
      </c>
    </row>
    <row r="31" spans="1:3" x14ac:dyDescent="0.2">
      <c r="A31" s="1"/>
      <c r="B31" s="3" t="s">
        <v>60</v>
      </c>
      <c r="C31" s="3" t="s">
        <v>61</v>
      </c>
    </row>
    <row r="32" spans="1:3" x14ac:dyDescent="0.2">
      <c r="A32" s="1"/>
      <c r="B32" s="3" t="s">
        <v>62</v>
      </c>
      <c r="C32" s="3" t="s">
        <v>63</v>
      </c>
    </row>
    <row r="33" spans="1:7" x14ac:dyDescent="0.2">
      <c r="A33" s="1"/>
      <c r="B33" s="3" t="s">
        <v>64</v>
      </c>
      <c r="C33" s="3" t="s">
        <v>65</v>
      </c>
    </row>
    <row r="34" spans="1:7" x14ac:dyDescent="0.2">
      <c r="A34" s="1"/>
      <c r="B34" s="3" t="s">
        <v>66</v>
      </c>
      <c r="C34" s="3" t="s">
        <v>67</v>
      </c>
    </row>
    <row r="36" spans="1:7" x14ac:dyDescent="0.2">
      <c r="A36" s="3" t="s">
        <v>197</v>
      </c>
      <c r="B36" s="3" t="s">
        <v>287</v>
      </c>
      <c r="F36">
        <v>875</v>
      </c>
      <c r="G36">
        <f>F36/F$38</f>
        <v>0.48076923076923078</v>
      </c>
    </row>
    <row r="37" spans="1:7" x14ac:dyDescent="0.2">
      <c r="A37" s="1" t="s">
        <v>199</v>
      </c>
      <c r="B37" s="3" t="s">
        <v>200</v>
      </c>
      <c r="C37" s="3" t="s">
        <v>288</v>
      </c>
      <c r="F37">
        <v>945</v>
      </c>
      <c r="G37">
        <f>F37/F$38</f>
        <v>0.51923076923076927</v>
      </c>
    </row>
    <row r="38" spans="1:7" x14ac:dyDescent="0.2">
      <c r="A38" s="1"/>
      <c r="B38" s="5" t="s">
        <v>202</v>
      </c>
      <c r="C38" s="5" t="s">
        <v>289</v>
      </c>
      <c r="F38">
        <f>SUM(F36:F37)</f>
        <v>1820</v>
      </c>
    </row>
    <row r="39" spans="1:7" x14ac:dyDescent="0.2">
      <c r="A39" s="1"/>
      <c r="B39" s="5" t="s">
        <v>204</v>
      </c>
      <c r="C39" s="6" t="s">
        <v>290</v>
      </c>
    </row>
    <row r="40" spans="1:7" x14ac:dyDescent="0.2">
      <c r="A40" s="1"/>
      <c r="B40" s="1"/>
      <c r="C40" s="1"/>
    </row>
    <row r="41" spans="1:7" x14ac:dyDescent="0.2">
      <c r="A41" s="1"/>
      <c r="B41" s="1"/>
      <c r="C41" s="2" t="s">
        <v>1</v>
      </c>
    </row>
    <row r="42" spans="1:7" x14ac:dyDescent="0.2">
      <c r="A42" s="1"/>
      <c r="B42" s="3" t="s">
        <v>206</v>
      </c>
      <c r="C42" s="3" t="s">
        <v>291</v>
      </c>
    </row>
    <row r="43" spans="1:7" x14ac:dyDescent="0.2">
      <c r="A43" s="1"/>
      <c r="B43" s="3" t="s">
        <v>208</v>
      </c>
      <c r="C43" s="3" t="s">
        <v>292</v>
      </c>
      <c r="F43">
        <v>369</v>
      </c>
      <c r="G43">
        <f>F43/F$49*0.74</f>
        <v>0.15693103448275864</v>
      </c>
    </row>
    <row r="44" spans="1:7" x14ac:dyDescent="0.2">
      <c r="A44" s="1"/>
      <c r="B44" s="3" t="s">
        <v>210</v>
      </c>
      <c r="C44" s="3" t="s">
        <v>293</v>
      </c>
      <c r="F44">
        <v>417</v>
      </c>
      <c r="G44">
        <f t="shared" ref="G44:G48" si="0">F44/F$49*0.74</f>
        <v>0.1773448275862069</v>
      </c>
    </row>
    <row r="45" spans="1:7" x14ac:dyDescent="0.2">
      <c r="A45" s="1"/>
      <c r="B45" s="3" t="s">
        <v>212</v>
      </c>
      <c r="C45" s="3" t="s">
        <v>294</v>
      </c>
      <c r="F45">
        <v>295</v>
      </c>
      <c r="G45">
        <f t="shared" si="0"/>
        <v>0.12545977011494253</v>
      </c>
    </row>
    <row r="46" spans="1:7" x14ac:dyDescent="0.2">
      <c r="A46" s="1" t="s">
        <v>214</v>
      </c>
      <c r="B46" s="3" t="s">
        <v>215</v>
      </c>
      <c r="C46" s="3" t="s">
        <v>295</v>
      </c>
      <c r="F46">
        <v>295</v>
      </c>
      <c r="G46">
        <f t="shared" si="0"/>
        <v>0.12545977011494253</v>
      </c>
    </row>
    <row r="47" spans="1:7" x14ac:dyDescent="0.2">
      <c r="A47" s="1"/>
      <c r="B47" s="3" t="s">
        <v>217</v>
      </c>
      <c r="C47" s="3" t="s">
        <v>296</v>
      </c>
      <c r="F47">
        <v>200</v>
      </c>
      <c r="G47">
        <f t="shared" si="0"/>
        <v>8.5057471264367815E-2</v>
      </c>
    </row>
    <row r="48" spans="1:7" x14ac:dyDescent="0.2">
      <c r="A48" s="1"/>
      <c r="B48" s="3" t="s">
        <v>219</v>
      </c>
      <c r="C48" s="3" t="s">
        <v>297</v>
      </c>
      <c r="F48">
        <v>164</v>
      </c>
      <c r="G48">
        <f t="shared" si="0"/>
        <v>6.9747126436781604E-2</v>
      </c>
    </row>
    <row r="49" spans="1:6" x14ac:dyDescent="0.2">
      <c r="A49" s="1"/>
      <c r="B49" s="3" t="s">
        <v>221</v>
      </c>
      <c r="C49" s="3" t="s">
        <v>298</v>
      </c>
      <c r="F49">
        <f>SUM(F43:F48)</f>
        <v>1740</v>
      </c>
    </row>
    <row r="50" spans="1:6" x14ac:dyDescent="0.2">
      <c r="A50" s="1"/>
      <c r="B50" s="5" t="s">
        <v>202</v>
      </c>
      <c r="C50" s="5" t="s">
        <v>289</v>
      </c>
    </row>
    <row r="52" spans="1:6" x14ac:dyDescent="0.2">
      <c r="A52" s="1"/>
      <c r="B52" s="1"/>
      <c r="C52" s="2" t="s">
        <v>1</v>
      </c>
    </row>
    <row r="53" spans="1:6" x14ac:dyDescent="0.2">
      <c r="A53" s="1"/>
      <c r="B53" s="3" t="s">
        <v>299</v>
      </c>
      <c r="C53" s="3" t="s">
        <v>300</v>
      </c>
      <c r="E53">
        <v>265</v>
      </c>
      <c r="F53">
        <f>E53/E$59</f>
        <v>0.1466519092418373</v>
      </c>
    </row>
    <row r="54" spans="1:6" x14ac:dyDescent="0.2">
      <c r="A54" s="1"/>
      <c r="B54" s="3" t="s">
        <v>301</v>
      </c>
      <c r="C54" s="3" t="s">
        <v>302</v>
      </c>
      <c r="E54">
        <v>513</v>
      </c>
      <c r="F54">
        <f t="shared" ref="F54:F58" si="1">E54/E$59</f>
        <v>0.28389596015495294</v>
      </c>
    </row>
    <row r="55" spans="1:6" x14ac:dyDescent="0.2">
      <c r="A55" s="1"/>
      <c r="B55" s="3" t="s">
        <v>303</v>
      </c>
      <c r="C55" s="3" t="s">
        <v>304</v>
      </c>
      <c r="E55">
        <v>599</v>
      </c>
      <c r="F55">
        <f t="shared" si="1"/>
        <v>0.33148865522966242</v>
      </c>
    </row>
    <row r="56" spans="1:6" x14ac:dyDescent="0.2">
      <c r="A56" s="1" t="s">
        <v>305</v>
      </c>
      <c r="B56" s="3" t="s">
        <v>306</v>
      </c>
      <c r="C56" s="3" t="s">
        <v>218</v>
      </c>
      <c r="E56">
        <v>222</v>
      </c>
      <c r="F56">
        <f t="shared" si="1"/>
        <v>0.12285556170448257</v>
      </c>
    </row>
    <row r="57" spans="1:6" x14ac:dyDescent="0.2">
      <c r="A57" s="1"/>
      <c r="B57" s="3" t="s">
        <v>307</v>
      </c>
      <c r="C57" s="3" t="s">
        <v>308</v>
      </c>
      <c r="E57">
        <v>131</v>
      </c>
      <c r="F57">
        <f t="shared" si="1"/>
        <v>7.2495849474266738E-2</v>
      </c>
    </row>
    <row r="58" spans="1:6" x14ac:dyDescent="0.2">
      <c r="A58" s="1"/>
      <c r="B58" s="3" t="s">
        <v>309</v>
      </c>
      <c r="C58" s="3" t="s">
        <v>310</v>
      </c>
      <c r="E58">
        <v>77</v>
      </c>
      <c r="F58">
        <f t="shared" si="1"/>
        <v>4.2612064194798009E-2</v>
      </c>
    </row>
    <row r="59" spans="1:6" x14ac:dyDescent="0.2">
      <c r="E59">
        <f>SUM(E53:E58)</f>
        <v>1807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0"/>
  <sheetViews>
    <sheetView workbookViewId="0">
      <selection activeCell="C15" sqref="C15:C19"/>
    </sheetView>
  </sheetViews>
  <sheetFormatPr baseColWidth="10" defaultColWidth="10.6640625" defaultRowHeight="16" x14ac:dyDescent="0.2"/>
  <cols>
    <col min="7" max="7" width="11.83203125" bestFit="1" customWidth="1"/>
  </cols>
  <sheetData>
    <row r="1" spans="1:7" x14ac:dyDescent="0.2">
      <c r="A1" s="7" t="s">
        <v>311</v>
      </c>
      <c r="B1" s="7" t="s">
        <v>312</v>
      </c>
      <c r="C1" s="7" t="s">
        <v>313</v>
      </c>
    </row>
    <row r="2" spans="1:7" x14ac:dyDescent="0.2">
      <c r="A2" s="1" t="s">
        <v>314</v>
      </c>
      <c r="B2" s="1"/>
      <c r="C2" s="2" t="s">
        <v>1</v>
      </c>
    </row>
    <row r="3" spans="1:7" x14ac:dyDescent="0.2">
      <c r="A3" s="1"/>
      <c r="B3" s="3" t="s">
        <v>197</v>
      </c>
      <c r="C3" s="3" t="s">
        <v>315</v>
      </c>
      <c r="F3">
        <v>905</v>
      </c>
      <c r="G3">
        <f>F3/F$5</f>
        <v>0.49024918743228602</v>
      </c>
    </row>
    <row r="4" spans="1:7" x14ac:dyDescent="0.2">
      <c r="A4" s="1" t="s">
        <v>199</v>
      </c>
      <c r="B4" s="3" t="s">
        <v>200</v>
      </c>
      <c r="C4" s="3" t="s">
        <v>316</v>
      </c>
      <c r="F4">
        <v>941</v>
      </c>
      <c r="G4">
        <f>F4/F$5</f>
        <v>0.50975081256771393</v>
      </c>
    </row>
    <row r="5" spans="1:7" x14ac:dyDescent="0.2">
      <c r="A5" s="1"/>
      <c r="B5" s="5" t="s">
        <v>202</v>
      </c>
      <c r="C5" s="5" t="s">
        <v>317</v>
      </c>
      <c r="F5">
        <f>SUM(F3:F4)</f>
        <v>1846</v>
      </c>
    </row>
    <row r="6" spans="1:7" x14ac:dyDescent="0.2">
      <c r="A6" s="1"/>
      <c r="B6" s="5" t="s">
        <v>204</v>
      </c>
      <c r="C6" s="6" t="s">
        <v>318</v>
      </c>
    </row>
    <row r="7" spans="1:7" x14ac:dyDescent="0.2">
      <c r="A7" s="1"/>
      <c r="B7" s="1"/>
      <c r="C7" s="1"/>
    </row>
    <row r="8" spans="1:7" x14ac:dyDescent="0.2">
      <c r="A8" s="1"/>
      <c r="B8" s="1"/>
      <c r="C8" s="1"/>
    </row>
    <row r="9" spans="1:7" x14ac:dyDescent="0.2">
      <c r="A9" s="1"/>
      <c r="B9" s="1"/>
      <c r="C9" s="1"/>
    </row>
    <row r="10" spans="1:7" x14ac:dyDescent="0.2">
      <c r="A10" s="1"/>
      <c r="B10" s="1"/>
      <c r="C10" s="1"/>
    </row>
    <row r="11" spans="1:7" x14ac:dyDescent="0.2">
      <c r="A11" s="1"/>
      <c r="B11" s="1"/>
      <c r="C11" s="1"/>
    </row>
    <row r="12" spans="1:7" x14ac:dyDescent="0.2">
      <c r="A12" s="1"/>
      <c r="B12" s="1"/>
      <c r="C12" s="1"/>
    </row>
    <row r="13" spans="1:7" x14ac:dyDescent="0.2">
      <c r="A13" s="1"/>
      <c r="B13" s="1"/>
      <c r="C13" s="2" t="s">
        <v>1</v>
      </c>
    </row>
    <row r="14" spans="1:7" x14ac:dyDescent="0.2">
      <c r="A14" s="1"/>
      <c r="B14" s="3" t="s">
        <v>208</v>
      </c>
      <c r="C14" s="3">
        <v>27.64</v>
      </c>
      <c r="F14">
        <v>317</v>
      </c>
      <c r="G14">
        <f>F14/F$20</f>
        <v>0.18344907407407407</v>
      </c>
    </row>
    <row r="15" spans="1:7" x14ac:dyDescent="0.2">
      <c r="A15" s="1"/>
      <c r="B15" s="3" t="s">
        <v>210</v>
      </c>
      <c r="C15" s="3">
        <v>22.81</v>
      </c>
      <c r="F15">
        <v>426</v>
      </c>
      <c r="G15">
        <f t="shared" ref="G15:G19" si="0">F15/F$20</f>
        <v>0.24652777777777779</v>
      </c>
    </row>
    <row r="16" spans="1:7" x14ac:dyDescent="0.2">
      <c r="A16" s="1" t="s">
        <v>214</v>
      </c>
      <c r="B16" s="3" t="s">
        <v>212</v>
      </c>
      <c r="C16" s="3">
        <v>20.22</v>
      </c>
      <c r="F16">
        <v>364</v>
      </c>
      <c r="G16">
        <f t="shared" si="0"/>
        <v>0.21064814814814814</v>
      </c>
    </row>
    <row r="17" spans="1:7" x14ac:dyDescent="0.2">
      <c r="A17" s="1"/>
      <c r="B17" s="3" t="s">
        <v>215</v>
      </c>
      <c r="C17" s="3">
        <v>14.53</v>
      </c>
      <c r="F17">
        <v>302</v>
      </c>
      <c r="G17">
        <f t="shared" si="0"/>
        <v>0.17476851851851852</v>
      </c>
    </row>
    <row r="18" spans="1:7" x14ac:dyDescent="0.2">
      <c r="A18" s="1"/>
      <c r="B18" s="3" t="s">
        <v>217</v>
      </c>
      <c r="C18" s="3">
        <v>9.27</v>
      </c>
      <c r="F18">
        <v>195</v>
      </c>
      <c r="G18">
        <f t="shared" si="0"/>
        <v>0.11284722222222222</v>
      </c>
    </row>
    <row r="19" spans="1:7" x14ac:dyDescent="0.2">
      <c r="A19" s="1"/>
      <c r="B19" s="3" t="s">
        <v>319</v>
      </c>
      <c r="C19" s="3">
        <v>5.54</v>
      </c>
      <c r="F19">
        <v>124</v>
      </c>
      <c r="G19">
        <f t="shared" si="0"/>
        <v>7.1759259259259259E-2</v>
      </c>
    </row>
    <row r="20" spans="1:7" x14ac:dyDescent="0.2">
      <c r="A20" s="1"/>
      <c r="B20" s="5" t="s">
        <v>202</v>
      </c>
      <c r="C20" s="5" t="s">
        <v>317</v>
      </c>
      <c r="F20">
        <f>SUM(F14:F19)</f>
        <v>1728</v>
      </c>
    </row>
    <row r="21" spans="1:7" x14ac:dyDescent="0.2">
      <c r="A21" s="1"/>
      <c r="B21" s="5" t="s">
        <v>204</v>
      </c>
      <c r="C21" s="6" t="s">
        <v>320</v>
      </c>
    </row>
    <row r="22" spans="1:7" x14ac:dyDescent="0.2">
      <c r="A22" s="1"/>
      <c r="B22" s="1"/>
      <c r="C22" s="1"/>
    </row>
    <row r="23" spans="1:7" x14ac:dyDescent="0.2">
      <c r="A23" s="1"/>
      <c r="B23" s="1"/>
      <c r="C23" s="1"/>
    </row>
    <row r="24" spans="1:7" x14ac:dyDescent="0.2">
      <c r="A24" s="1"/>
      <c r="B24" s="1"/>
      <c r="C24" s="1"/>
    </row>
    <row r="25" spans="1:7" x14ac:dyDescent="0.2">
      <c r="A25" s="1"/>
      <c r="B25" s="1"/>
      <c r="C25" s="1"/>
    </row>
    <row r="26" spans="1:7" x14ac:dyDescent="0.2">
      <c r="A26" s="1"/>
      <c r="B26" s="1"/>
      <c r="C26" s="1"/>
    </row>
    <row r="27" spans="1:7" x14ac:dyDescent="0.2">
      <c r="A27" s="1"/>
      <c r="B27" s="1"/>
      <c r="C27" s="1"/>
    </row>
    <row r="28" spans="1:7" x14ac:dyDescent="0.2">
      <c r="A28" s="1"/>
      <c r="B28" s="1"/>
      <c r="C28" s="1"/>
    </row>
    <row r="29" spans="1:7" x14ac:dyDescent="0.2">
      <c r="A29" s="1"/>
      <c r="B29" s="1"/>
      <c r="C29" s="1"/>
    </row>
    <row r="30" spans="1:7" x14ac:dyDescent="0.2">
      <c r="A30" s="1"/>
      <c r="B30" s="1"/>
      <c r="C30" s="2" t="s">
        <v>1</v>
      </c>
    </row>
    <row r="31" spans="1:7" x14ac:dyDescent="0.2">
      <c r="A31" s="1"/>
      <c r="B31" s="3" t="s">
        <v>321</v>
      </c>
      <c r="C31" s="3" t="s">
        <v>322</v>
      </c>
    </row>
    <row r="32" spans="1:7" x14ac:dyDescent="0.2">
      <c r="A32" s="1"/>
      <c r="B32" s="3" t="s">
        <v>323</v>
      </c>
      <c r="C32" s="3" t="s">
        <v>324</v>
      </c>
    </row>
    <row r="33" spans="1:7" x14ac:dyDescent="0.2">
      <c r="A33" s="1"/>
      <c r="B33" s="3" t="s">
        <v>325</v>
      </c>
      <c r="C33" s="3" t="s">
        <v>326</v>
      </c>
    </row>
    <row r="34" spans="1:7" x14ac:dyDescent="0.2">
      <c r="A34" s="1" t="s">
        <v>327</v>
      </c>
      <c r="B34" s="3" t="s">
        <v>328</v>
      </c>
      <c r="C34" s="3" t="s">
        <v>329</v>
      </c>
    </row>
    <row r="35" spans="1:7" x14ac:dyDescent="0.2">
      <c r="A35" s="1"/>
      <c r="B35" s="3" t="s">
        <v>330</v>
      </c>
      <c r="C35" s="3" t="s">
        <v>331</v>
      </c>
    </row>
    <row r="36" spans="1:7" x14ac:dyDescent="0.2">
      <c r="A36" s="1"/>
      <c r="B36" s="3" t="s">
        <v>332</v>
      </c>
      <c r="C36" s="3" t="s">
        <v>333</v>
      </c>
    </row>
    <row r="37" spans="1:7" x14ac:dyDescent="0.2">
      <c r="A37" s="1"/>
      <c r="B37" s="5" t="s">
        <v>202</v>
      </c>
      <c r="C37" s="5" t="s">
        <v>317</v>
      </c>
    </row>
    <row r="38" spans="1:7" x14ac:dyDescent="0.2">
      <c r="A38" s="1"/>
      <c r="B38" s="5" t="s">
        <v>204</v>
      </c>
      <c r="C38" s="4" t="s">
        <v>334</v>
      </c>
    </row>
    <row r="39" spans="1:7" x14ac:dyDescent="0.2">
      <c r="A39" s="1"/>
      <c r="B39" s="1"/>
      <c r="C39" s="1"/>
    </row>
    <row r="40" spans="1:7" x14ac:dyDescent="0.2">
      <c r="A40" s="1"/>
      <c r="B40" s="1"/>
      <c r="C40" s="1"/>
    </row>
    <row r="41" spans="1:7" x14ac:dyDescent="0.2">
      <c r="A41" s="1"/>
      <c r="B41" s="1"/>
      <c r="C41" s="1"/>
    </row>
    <row r="42" spans="1:7" x14ac:dyDescent="0.2">
      <c r="A42" s="1"/>
      <c r="B42" s="1"/>
      <c r="C42" s="1"/>
    </row>
    <row r="43" spans="1:7" x14ac:dyDescent="0.2">
      <c r="A43" s="1"/>
      <c r="B43" s="1"/>
      <c r="C43" s="1"/>
    </row>
    <row r="44" spans="1:7" x14ac:dyDescent="0.2">
      <c r="A44" s="1"/>
      <c r="B44" s="1"/>
      <c r="C44" s="1"/>
    </row>
    <row r="45" spans="1:7" x14ac:dyDescent="0.2">
      <c r="A45" s="17"/>
      <c r="B45" s="17"/>
      <c r="C45" s="2" t="s">
        <v>1</v>
      </c>
    </row>
    <row r="46" spans="1:7" x14ac:dyDescent="0.2">
      <c r="A46" s="17"/>
      <c r="B46" s="17"/>
      <c r="C46" s="8" t="s">
        <v>335</v>
      </c>
    </row>
    <row r="47" spans="1:7" x14ac:dyDescent="0.2">
      <c r="A47" s="1"/>
      <c r="B47" s="3" t="s">
        <v>336</v>
      </c>
      <c r="C47" s="3">
        <v>17</v>
      </c>
      <c r="F47">
        <f>237+144</f>
        <v>381</v>
      </c>
      <c r="G47">
        <f>F47/F$51</f>
        <v>0.20695274307441608</v>
      </c>
    </row>
    <row r="48" spans="1:7" x14ac:dyDescent="0.2">
      <c r="A48" s="1"/>
      <c r="B48" s="3" t="s">
        <v>337</v>
      </c>
      <c r="C48" s="3">
        <v>27</v>
      </c>
      <c r="F48">
        <f>335+202</f>
        <v>537</v>
      </c>
      <c r="G48">
        <f t="shared" ref="G48:G49" si="1">F48/F$51</f>
        <v>0.29168929929386206</v>
      </c>
    </row>
    <row r="49" spans="1:7" x14ac:dyDescent="0.2">
      <c r="A49" s="1" t="s">
        <v>228</v>
      </c>
      <c r="B49" s="3" t="s">
        <v>338</v>
      </c>
      <c r="C49" s="3">
        <v>15</v>
      </c>
      <c r="F49">
        <v>311</v>
      </c>
      <c r="G49">
        <f t="shared" si="1"/>
        <v>0.16892992938620316</v>
      </c>
    </row>
    <row r="50" spans="1:7" x14ac:dyDescent="0.2">
      <c r="A50" s="1"/>
      <c r="B50" s="3" t="s">
        <v>339</v>
      </c>
      <c r="C50" s="3">
        <v>41</v>
      </c>
      <c r="F50">
        <f>567+45</f>
        <v>612</v>
      </c>
      <c r="G50">
        <f>F50/F$51</f>
        <v>0.33242802824551876</v>
      </c>
    </row>
    <row r="51" spans="1:7" x14ac:dyDescent="0.2">
      <c r="A51" s="1"/>
      <c r="B51" s="5" t="s">
        <v>202</v>
      </c>
      <c r="C51" s="5" t="s">
        <v>340</v>
      </c>
      <c r="F51">
        <f>SUM(F47:F50)</f>
        <v>1841</v>
      </c>
    </row>
    <row r="53" spans="1:7" x14ac:dyDescent="0.2">
      <c r="B53" s="10" t="s">
        <v>377</v>
      </c>
      <c r="C53" s="11"/>
    </row>
    <row r="54" spans="1:7" x14ac:dyDescent="0.2">
      <c r="B54" s="11" t="s">
        <v>222</v>
      </c>
      <c r="C54" s="11">
        <v>1</v>
      </c>
    </row>
    <row r="55" spans="1:7" x14ac:dyDescent="0.2">
      <c r="B55" s="11" t="s">
        <v>374</v>
      </c>
      <c r="C55" s="11">
        <v>2</v>
      </c>
    </row>
    <row r="56" spans="1:7" x14ac:dyDescent="0.2">
      <c r="B56" s="11" t="s">
        <v>375</v>
      </c>
      <c r="C56" s="11">
        <v>3</v>
      </c>
    </row>
    <row r="57" spans="1:7" x14ac:dyDescent="0.2">
      <c r="B57" s="11" t="s">
        <v>376</v>
      </c>
      <c r="C57" s="11">
        <v>4</v>
      </c>
    </row>
    <row r="58" spans="1:7" x14ac:dyDescent="0.2">
      <c r="B58" s="11" t="s">
        <v>338</v>
      </c>
      <c r="C58" s="11">
        <v>5</v>
      </c>
    </row>
    <row r="59" spans="1:7" x14ac:dyDescent="0.2">
      <c r="B59" s="11" t="s">
        <v>231</v>
      </c>
      <c r="C59" s="11">
        <v>6</v>
      </c>
    </row>
    <row r="60" spans="1:7" x14ac:dyDescent="0.2">
      <c r="B60" s="11" t="s">
        <v>233</v>
      </c>
      <c r="C60" s="11">
        <v>7</v>
      </c>
    </row>
  </sheetData>
  <mergeCells count="2">
    <mergeCell ref="A45:A46"/>
    <mergeCell ref="B45:B46"/>
  </mergeCells>
  <hyperlinks>
    <hyperlink ref="C38" r:id="rId1" location="Tabulados" xr:uid="{00000000-0004-0000-04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4"/>
  <sheetViews>
    <sheetView topLeftCell="A22" workbookViewId="0">
      <selection activeCell="C36" sqref="C36"/>
    </sheetView>
  </sheetViews>
  <sheetFormatPr baseColWidth="10" defaultColWidth="10.6640625" defaultRowHeight="16" x14ac:dyDescent="0.2"/>
  <cols>
    <col min="7" max="7" width="11.83203125" bestFit="1" customWidth="1"/>
  </cols>
  <sheetData>
    <row r="1" spans="1:3" x14ac:dyDescent="0.2">
      <c r="A1" s="1" t="s">
        <v>116</v>
      </c>
      <c r="B1" s="1"/>
      <c r="C1" s="2" t="s">
        <v>1</v>
      </c>
    </row>
    <row r="2" spans="1:3" x14ac:dyDescent="0.2">
      <c r="A2" s="1"/>
      <c r="B2" s="3" t="s">
        <v>2</v>
      </c>
      <c r="C2" s="3" t="s">
        <v>117</v>
      </c>
    </row>
    <row r="3" spans="1:3" x14ac:dyDescent="0.2">
      <c r="A3" s="1"/>
      <c r="B3" s="3" t="s">
        <v>118</v>
      </c>
      <c r="C3" s="3" t="s">
        <v>119</v>
      </c>
    </row>
    <row r="4" spans="1:3" x14ac:dyDescent="0.2">
      <c r="A4" s="1"/>
      <c r="B4" s="3" t="s">
        <v>120</v>
      </c>
      <c r="C4" s="3" t="s">
        <v>121</v>
      </c>
    </row>
    <row r="5" spans="1:3" x14ac:dyDescent="0.2">
      <c r="A5" s="1"/>
      <c r="B5" s="3" t="s">
        <v>122</v>
      </c>
      <c r="C5" s="3" t="s">
        <v>123</v>
      </c>
    </row>
    <row r="6" spans="1:3" x14ac:dyDescent="0.2">
      <c r="A6" s="1"/>
      <c r="B6" s="3" t="s">
        <v>124</v>
      </c>
      <c r="C6" s="3" t="s">
        <v>41</v>
      </c>
    </row>
    <row r="7" spans="1:3" x14ac:dyDescent="0.2">
      <c r="A7" s="1"/>
      <c r="B7" s="3" t="s">
        <v>125</v>
      </c>
      <c r="C7" s="3" t="s">
        <v>126</v>
      </c>
    </row>
    <row r="8" spans="1:3" x14ac:dyDescent="0.2">
      <c r="A8" s="1"/>
      <c r="B8" s="3" t="s">
        <v>127</v>
      </c>
      <c r="C8" s="3" t="s">
        <v>128</v>
      </c>
    </row>
    <row r="9" spans="1:3" x14ac:dyDescent="0.2">
      <c r="A9" s="1"/>
      <c r="B9" s="3" t="s">
        <v>129</v>
      </c>
      <c r="C9" s="3" t="s">
        <v>130</v>
      </c>
    </row>
    <row r="10" spans="1:3" x14ac:dyDescent="0.2">
      <c r="A10" s="1"/>
      <c r="B10" s="3" t="s">
        <v>131</v>
      </c>
      <c r="C10" s="3" t="s">
        <v>132</v>
      </c>
    </row>
    <row r="11" spans="1:3" x14ac:dyDescent="0.2">
      <c r="A11" s="1"/>
      <c r="B11" s="3" t="s">
        <v>133</v>
      </c>
      <c r="C11" s="3" t="s">
        <v>134</v>
      </c>
    </row>
    <row r="12" spans="1:3" x14ac:dyDescent="0.2">
      <c r="A12" s="1"/>
      <c r="B12" s="3" t="s">
        <v>135</v>
      </c>
      <c r="C12" s="3" t="s">
        <v>136</v>
      </c>
    </row>
    <row r="13" spans="1:3" x14ac:dyDescent="0.2">
      <c r="A13" s="1" t="s">
        <v>31</v>
      </c>
      <c r="B13" s="3" t="s">
        <v>137</v>
      </c>
      <c r="C13" s="3" t="s">
        <v>138</v>
      </c>
    </row>
    <row r="14" spans="1:3" x14ac:dyDescent="0.2">
      <c r="A14" s="1"/>
      <c r="B14" s="3" t="s">
        <v>139</v>
      </c>
      <c r="C14" s="3" t="s">
        <v>140</v>
      </c>
    </row>
    <row r="15" spans="1:3" x14ac:dyDescent="0.2">
      <c r="A15" s="1"/>
      <c r="B15" s="3" t="s">
        <v>141</v>
      </c>
      <c r="C15" s="3" t="s">
        <v>142</v>
      </c>
    </row>
    <row r="16" spans="1:3" x14ac:dyDescent="0.2">
      <c r="A16" s="1"/>
      <c r="B16" s="3" t="s">
        <v>143</v>
      </c>
      <c r="C16" s="3" t="s">
        <v>144</v>
      </c>
    </row>
    <row r="17" spans="1:7" x14ac:dyDescent="0.2">
      <c r="A17" s="1"/>
      <c r="B17" s="3" t="s">
        <v>145</v>
      </c>
      <c r="C17" s="3" t="s">
        <v>146</v>
      </c>
    </row>
    <row r="18" spans="1:7" x14ac:dyDescent="0.2">
      <c r="A18" s="1"/>
      <c r="B18" s="3" t="s">
        <v>147</v>
      </c>
      <c r="C18" s="3" t="s">
        <v>148</v>
      </c>
    </row>
    <row r="19" spans="1:7" x14ac:dyDescent="0.2">
      <c r="A19" s="1"/>
      <c r="B19" s="3" t="s">
        <v>149</v>
      </c>
      <c r="C19" s="3" t="s">
        <v>150</v>
      </c>
    </row>
    <row r="20" spans="1:7" x14ac:dyDescent="0.2">
      <c r="A20" s="1"/>
      <c r="B20" s="3" t="s">
        <v>151</v>
      </c>
      <c r="C20" s="3" t="s">
        <v>152</v>
      </c>
    </row>
    <row r="21" spans="1:7" x14ac:dyDescent="0.2">
      <c r="A21" s="1"/>
      <c r="B21" s="3" t="s">
        <v>153</v>
      </c>
      <c r="C21" s="3" t="s">
        <v>154</v>
      </c>
    </row>
    <row r="22" spans="1:7" x14ac:dyDescent="0.2">
      <c r="A22" s="1"/>
      <c r="B22" s="3" t="s">
        <v>155</v>
      </c>
      <c r="C22" s="3" t="s">
        <v>156</v>
      </c>
    </row>
    <row r="23" spans="1:7" x14ac:dyDescent="0.2">
      <c r="A23" s="1"/>
      <c r="B23" s="3" t="s">
        <v>157</v>
      </c>
      <c r="C23" s="3" t="s">
        <v>158</v>
      </c>
    </row>
    <row r="24" spans="1:7" x14ac:dyDescent="0.2">
      <c r="A24" s="1"/>
      <c r="B24" s="3" t="s">
        <v>159</v>
      </c>
      <c r="C24" s="3" t="s">
        <v>160</v>
      </c>
    </row>
    <row r="25" spans="1:7" x14ac:dyDescent="0.2">
      <c r="A25" s="1"/>
      <c r="B25" s="3" t="s">
        <v>161</v>
      </c>
      <c r="C25" s="3" t="s">
        <v>162</v>
      </c>
    </row>
    <row r="26" spans="1:7" x14ac:dyDescent="0.2">
      <c r="A26" s="1"/>
      <c r="B26" s="3" t="s">
        <v>163</v>
      </c>
      <c r="C26" s="3" t="s">
        <v>104</v>
      </c>
    </row>
    <row r="28" spans="1:7" x14ac:dyDescent="0.2">
      <c r="A28" s="3" t="s">
        <v>197</v>
      </c>
      <c r="B28" s="3" t="s">
        <v>262</v>
      </c>
      <c r="F28">
        <v>793</v>
      </c>
      <c r="G28">
        <f>F28/F$30</f>
        <v>0.48890258939580766</v>
      </c>
    </row>
    <row r="29" spans="1:7" x14ac:dyDescent="0.2">
      <c r="A29" s="1" t="s">
        <v>199</v>
      </c>
      <c r="B29" s="3" t="s">
        <v>200</v>
      </c>
      <c r="C29" s="3" t="s">
        <v>263</v>
      </c>
      <c r="F29">
        <v>829</v>
      </c>
      <c r="G29">
        <f>F29/F$30</f>
        <v>0.51109741060419234</v>
      </c>
    </row>
    <row r="30" spans="1:7" x14ac:dyDescent="0.2">
      <c r="A30" s="1"/>
      <c r="B30" s="5" t="s">
        <v>202</v>
      </c>
      <c r="C30" s="5" t="s">
        <v>264</v>
      </c>
      <c r="F30">
        <f>SUM(F28:F29)</f>
        <v>1622</v>
      </c>
    </row>
    <row r="31" spans="1:7" x14ac:dyDescent="0.2">
      <c r="A31" s="1"/>
      <c r="B31" s="5" t="s">
        <v>204</v>
      </c>
      <c r="C31" s="6" t="s">
        <v>265</v>
      </c>
    </row>
    <row r="32" spans="1:7" x14ac:dyDescent="0.2">
      <c r="A32" s="1"/>
      <c r="B32" s="1"/>
      <c r="C32" s="1"/>
    </row>
    <row r="33" spans="1:7" x14ac:dyDescent="0.2">
      <c r="A33" s="1"/>
      <c r="B33" s="1"/>
      <c r="C33" s="1"/>
    </row>
    <row r="34" spans="1:7" x14ac:dyDescent="0.2">
      <c r="A34" s="1"/>
      <c r="B34" s="1"/>
      <c r="C34" s="2" t="s">
        <v>1</v>
      </c>
    </row>
    <row r="35" spans="1:7" x14ac:dyDescent="0.2">
      <c r="A35" s="1"/>
      <c r="B35" s="3" t="s">
        <v>206</v>
      </c>
      <c r="C35" s="3" t="s">
        <v>266</v>
      </c>
    </row>
    <row r="36" spans="1:7" x14ac:dyDescent="0.2">
      <c r="A36" s="1"/>
      <c r="B36" s="3" t="s">
        <v>208</v>
      </c>
      <c r="C36" s="3" t="s">
        <v>267</v>
      </c>
      <c r="F36">
        <v>274</v>
      </c>
      <c r="G36">
        <f>F36/F$42*0.72</f>
        <v>0.12646153846153846</v>
      </c>
    </row>
    <row r="37" spans="1:7" x14ac:dyDescent="0.2">
      <c r="A37" s="1"/>
      <c r="B37" s="3" t="s">
        <v>210</v>
      </c>
      <c r="C37" s="3" t="s">
        <v>268</v>
      </c>
      <c r="F37">
        <v>377</v>
      </c>
      <c r="G37">
        <f t="shared" ref="G37:G41" si="0">F37/F$42*0.72</f>
        <v>0.17399999999999999</v>
      </c>
    </row>
    <row r="38" spans="1:7" x14ac:dyDescent="0.2">
      <c r="A38" s="1"/>
      <c r="B38" s="3" t="s">
        <v>212</v>
      </c>
      <c r="C38" s="3" t="s">
        <v>269</v>
      </c>
      <c r="F38">
        <v>304</v>
      </c>
      <c r="G38">
        <f t="shared" si="0"/>
        <v>0.1403076923076923</v>
      </c>
    </row>
    <row r="39" spans="1:7" x14ac:dyDescent="0.2">
      <c r="A39" s="1" t="s">
        <v>214</v>
      </c>
      <c r="B39" s="3" t="s">
        <v>215</v>
      </c>
      <c r="C39" s="3" t="s">
        <v>270</v>
      </c>
      <c r="F39">
        <v>265</v>
      </c>
      <c r="G39">
        <f t="shared" si="0"/>
        <v>0.12230769230769231</v>
      </c>
    </row>
    <row r="40" spans="1:7" x14ac:dyDescent="0.2">
      <c r="A40" s="1"/>
      <c r="B40" s="3" t="s">
        <v>217</v>
      </c>
      <c r="C40" s="3" t="s">
        <v>271</v>
      </c>
      <c r="F40">
        <v>196</v>
      </c>
      <c r="G40">
        <f t="shared" si="0"/>
        <v>9.0461538461538454E-2</v>
      </c>
    </row>
    <row r="41" spans="1:7" x14ac:dyDescent="0.2">
      <c r="A41" s="1"/>
      <c r="B41" s="3" t="s">
        <v>219</v>
      </c>
      <c r="C41" s="3" t="s">
        <v>272</v>
      </c>
      <c r="F41">
        <v>144</v>
      </c>
      <c r="G41">
        <f t="shared" si="0"/>
        <v>6.6461538461538461E-2</v>
      </c>
    </row>
    <row r="42" spans="1:7" x14ac:dyDescent="0.2">
      <c r="A42" s="1"/>
      <c r="B42" s="3" t="s">
        <v>221</v>
      </c>
      <c r="C42" s="3" t="s">
        <v>273</v>
      </c>
      <c r="F42">
        <f>SUM(F36:F41)</f>
        <v>1560</v>
      </c>
    </row>
    <row r="43" spans="1:7" x14ac:dyDescent="0.2">
      <c r="A43" s="1"/>
      <c r="B43" s="5" t="s">
        <v>202</v>
      </c>
      <c r="C43" s="5" t="s">
        <v>264</v>
      </c>
    </row>
    <row r="44" spans="1:7" x14ac:dyDescent="0.2">
      <c r="A44" s="1"/>
      <c r="B44" s="5"/>
      <c r="C44" s="5"/>
    </row>
    <row r="45" spans="1:7" x14ac:dyDescent="0.2">
      <c r="A45" s="1"/>
      <c r="B45" s="1"/>
      <c r="C45" s="2" t="s">
        <v>1</v>
      </c>
    </row>
    <row r="46" spans="1:7" x14ac:dyDescent="0.2">
      <c r="A46" s="1"/>
      <c r="B46" s="3" t="s">
        <v>274</v>
      </c>
      <c r="C46" s="3" t="s">
        <v>275</v>
      </c>
      <c r="F46">
        <v>19</v>
      </c>
      <c r="G46">
        <f>F46/F$54</f>
        <v>1.2101910828025478E-2</v>
      </c>
    </row>
    <row r="47" spans="1:7" x14ac:dyDescent="0.2">
      <c r="A47" s="1"/>
      <c r="B47" s="3" t="s">
        <v>276</v>
      </c>
      <c r="C47" s="3" t="s">
        <v>104</v>
      </c>
      <c r="F47">
        <v>22</v>
      </c>
      <c r="G47">
        <f t="shared" ref="G47:G53" si="1">F47/F$54</f>
        <v>1.4012738853503185E-2</v>
      </c>
    </row>
    <row r="48" spans="1:7" x14ac:dyDescent="0.2">
      <c r="A48" s="1"/>
      <c r="B48" s="3" t="s">
        <v>277</v>
      </c>
      <c r="C48" s="3" t="s">
        <v>278</v>
      </c>
      <c r="F48">
        <v>80</v>
      </c>
      <c r="G48">
        <f t="shared" si="1"/>
        <v>5.0955414012738856E-2</v>
      </c>
    </row>
    <row r="49" spans="1:7" x14ac:dyDescent="0.2">
      <c r="A49" s="1"/>
      <c r="B49" s="3" t="s">
        <v>279</v>
      </c>
      <c r="C49" s="3" t="s">
        <v>280</v>
      </c>
      <c r="F49">
        <v>224</v>
      </c>
      <c r="G49">
        <f t="shared" si="1"/>
        <v>0.14267515923566879</v>
      </c>
    </row>
    <row r="50" spans="1:7" x14ac:dyDescent="0.2">
      <c r="A50" s="1" t="s">
        <v>281</v>
      </c>
      <c r="B50" s="3" t="s">
        <v>247</v>
      </c>
      <c r="C50" s="3" t="s">
        <v>282</v>
      </c>
      <c r="F50">
        <v>372</v>
      </c>
      <c r="G50">
        <f t="shared" si="1"/>
        <v>0.23694267515923567</v>
      </c>
    </row>
    <row r="51" spans="1:7" x14ac:dyDescent="0.2">
      <c r="A51" s="1"/>
      <c r="B51" s="3" t="s">
        <v>226</v>
      </c>
      <c r="C51" s="3" t="s">
        <v>283</v>
      </c>
      <c r="F51">
        <v>185</v>
      </c>
      <c r="G51">
        <f t="shared" si="1"/>
        <v>0.1178343949044586</v>
      </c>
    </row>
    <row r="52" spans="1:7" x14ac:dyDescent="0.2">
      <c r="A52" s="1"/>
      <c r="B52" s="3" t="s">
        <v>231</v>
      </c>
      <c r="C52" s="3" t="s">
        <v>284</v>
      </c>
      <c r="F52">
        <v>359</v>
      </c>
      <c r="G52">
        <f t="shared" si="1"/>
        <v>0.22866242038216561</v>
      </c>
    </row>
    <row r="53" spans="1:7" x14ac:dyDescent="0.2">
      <c r="A53" s="1"/>
      <c r="B53" s="3" t="s">
        <v>233</v>
      </c>
      <c r="C53" s="3" t="s">
        <v>285</v>
      </c>
      <c r="F53">
        <v>309</v>
      </c>
      <c r="G53">
        <f t="shared" si="1"/>
        <v>0.19681528662420383</v>
      </c>
    </row>
    <row r="54" spans="1:7" x14ac:dyDescent="0.2">
      <c r="A54" s="1"/>
      <c r="B54" s="5" t="s">
        <v>202</v>
      </c>
      <c r="C54" s="5" t="s">
        <v>286</v>
      </c>
      <c r="F54">
        <f>SUM(F46:F53)</f>
        <v>1570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6228-5D28-8D4E-90BA-CA1DD918EE01}">
  <dimension ref="A1:N10"/>
  <sheetViews>
    <sheetView tabSelected="1" workbookViewId="0">
      <selection activeCell="C15" sqref="C15"/>
    </sheetView>
  </sheetViews>
  <sheetFormatPr baseColWidth="10" defaultRowHeight="16" x14ac:dyDescent="0.2"/>
  <cols>
    <col min="2" max="6" width="19.83203125" bestFit="1" customWidth="1"/>
    <col min="7" max="7" width="20.1640625" bestFit="1" customWidth="1"/>
    <col min="8" max="8" width="20" bestFit="1" customWidth="1"/>
    <col min="9" max="9" width="18.5" bestFit="1" customWidth="1"/>
    <col min="10" max="10" width="20.33203125" bestFit="1" customWidth="1"/>
    <col min="11" max="11" width="21.1640625" bestFit="1" customWidth="1"/>
    <col min="12" max="12" width="22.1640625" bestFit="1" customWidth="1"/>
    <col min="13" max="13" width="21.1640625" bestFit="1" customWidth="1"/>
    <col min="14" max="14" width="22.5" bestFit="1" customWidth="1"/>
  </cols>
  <sheetData>
    <row r="1" spans="1:14" x14ac:dyDescent="0.2">
      <c r="A1" t="s">
        <v>378</v>
      </c>
      <c r="B1" t="s">
        <v>385</v>
      </c>
      <c r="C1" t="s">
        <v>386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</row>
    <row r="2" spans="1:14" x14ac:dyDescent="0.2">
      <c r="A2" t="s">
        <v>379</v>
      </c>
      <c r="B2" s="13">
        <v>0.161</v>
      </c>
      <c r="C2" s="14">
        <v>0.151</v>
      </c>
      <c r="D2" s="14">
        <v>0.13600000000000001</v>
      </c>
      <c r="E2" s="14">
        <v>0.105</v>
      </c>
      <c r="F2" s="14">
        <v>8.7999999999999995E-2</v>
      </c>
      <c r="G2" s="14">
        <v>0.11</v>
      </c>
      <c r="H2" s="13">
        <v>0.51</v>
      </c>
      <c r="I2" s="13">
        <v>0.49</v>
      </c>
      <c r="J2" s="12"/>
      <c r="K2" s="12"/>
      <c r="L2" s="12"/>
      <c r="M2" s="12"/>
      <c r="N2" s="12"/>
    </row>
    <row r="3" spans="1:14" x14ac:dyDescent="0.2">
      <c r="A3" t="s">
        <v>380</v>
      </c>
      <c r="B3" s="13">
        <v>0.16309999999999999</v>
      </c>
      <c r="C3" s="14">
        <v>0.16420000000000001</v>
      </c>
      <c r="D3" s="14">
        <v>0.15260000000000001</v>
      </c>
      <c r="E3" s="14">
        <v>0.1217</v>
      </c>
      <c r="F3" s="14">
        <v>9.2999999999999999E-2</v>
      </c>
      <c r="G3" s="14">
        <v>8.7599999999999997E-2</v>
      </c>
      <c r="H3" s="13">
        <v>0.50700000000000001</v>
      </c>
      <c r="I3" s="13">
        <v>0.49299999999999999</v>
      </c>
      <c r="J3" s="12"/>
      <c r="K3" s="12"/>
      <c r="L3" s="12"/>
      <c r="M3" s="12"/>
      <c r="N3" s="12"/>
    </row>
    <row r="4" spans="1:14" x14ac:dyDescent="0.2">
      <c r="A4" t="s">
        <v>381</v>
      </c>
      <c r="B4" s="13">
        <v>0.14649999999999999</v>
      </c>
      <c r="C4" s="15">
        <v>0.161</v>
      </c>
      <c r="D4" s="15">
        <v>0.1371</v>
      </c>
      <c r="E4" s="15">
        <v>0.1358</v>
      </c>
      <c r="F4" s="15">
        <v>0.11</v>
      </c>
      <c r="G4" s="15">
        <v>0.10829999999999999</v>
      </c>
      <c r="H4" s="15">
        <v>0.51100000000000001</v>
      </c>
      <c r="I4" s="13">
        <v>0.48899999999999999</v>
      </c>
      <c r="J4" s="12"/>
      <c r="K4" s="12"/>
      <c r="L4" s="12"/>
      <c r="M4" s="12"/>
      <c r="N4" s="12"/>
    </row>
    <row r="5" spans="1:14" x14ac:dyDescent="0.2">
      <c r="A5" t="s">
        <v>382</v>
      </c>
      <c r="B5" s="13">
        <v>0.17460000000000001</v>
      </c>
      <c r="C5" s="15">
        <v>0.15740000000000001</v>
      </c>
      <c r="D5" s="15">
        <v>0.12740000000000001</v>
      </c>
      <c r="E5" s="15">
        <v>0.1142</v>
      </c>
      <c r="F5" s="15">
        <v>8.6499999999999994E-2</v>
      </c>
      <c r="G5" s="15">
        <v>7.8700000000000006E-2</v>
      </c>
      <c r="H5" s="15">
        <v>0.50619999999999998</v>
      </c>
      <c r="I5" s="13">
        <v>0.49370000000000003</v>
      </c>
      <c r="J5" s="12"/>
      <c r="K5" s="12"/>
      <c r="L5" s="12"/>
      <c r="M5" s="12"/>
      <c r="N5" s="12"/>
    </row>
    <row r="6" spans="1:14" x14ac:dyDescent="0.2">
      <c r="A6" t="s">
        <v>383</v>
      </c>
      <c r="B6" s="13">
        <v>0.27639999999999998</v>
      </c>
      <c r="C6" s="15">
        <v>0.2281</v>
      </c>
      <c r="D6" s="15">
        <v>0.20219999999999999</v>
      </c>
      <c r="E6" s="15">
        <v>0.14530000000000001</v>
      </c>
      <c r="F6" s="15">
        <v>9.2700000000000005E-2</v>
      </c>
      <c r="G6" s="15">
        <v>5.5399999999999998E-2</v>
      </c>
      <c r="H6" s="16">
        <v>0.51400000000000001</v>
      </c>
      <c r="I6" s="13">
        <v>0.48599999999999999</v>
      </c>
      <c r="J6" s="12"/>
      <c r="K6" s="12"/>
      <c r="L6" s="12"/>
      <c r="M6" s="12"/>
      <c r="N6" s="12"/>
    </row>
    <row r="7" spans="1:14" x14ac:dyDescent="0.2">
      <c r="A7" t="s">
        <v>384</v>
      </c>
      <c r="B7" s="13">
        <v>0.155</v>
      </c>
      <c r="C7" s="15">
        <v>0.14599999999999999</v>
      </c>
      <c r="D7" s="15">
        <v>0.13200000000000001</v>
      </c>
      <c r="E7" s="15">
        <v>0.107</v>
      </c>
      <c r="F7" s="15">
        <v>8.5000000000000006E-2</v>
      </c>
      <c r="G7" s="15">
        <v>9.2999999999999999E-2</v>
      </c>
      <c r="H7" s="15">
        <v>0.499</v>
      </c>
      <c r="I7" s="13">
        <v>0.501</v>
      </c>
      <c r="J7" s="12"/>
      <c r="K7" s="12"/>
      <c r="L7" s="12"/>
      <c r="M7" s="12"/>
      <c r="N7" s="12"/>
    </row>
    <row r="8" spans="1:14" x14ac:dyDescent="0.2">
      <c r="C8" s="3"/>
      <c r="D8" s="3"/>
      <c r="E8" s="3"/>
      <c r="F8" s="3"/>
      <c r="G8" s="3"/>
    </row>
    <row r="9" spans="1:14" x14ac:dyDescent="0.2">
      <c r="C9" s="3"/>
      <c r="D9" s="3"/>
      <c r="E9" s="3"/>
      <c r="F9" s="3"/>
      <c r="G9" s="3"/>
    </row>
    <row r="10" spans="1:14" x14ac:dyDescent="0.2">
      <c r="C10" s="3"/>
      <c r="D10" s="3"/>
      <c r="E10" s="3"/>
      <c r="F10" s="3"/>
      <c r="G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Argentina</vt:lpstr>
      <vt:lpstr>Brazil</vt:lpstr>
      <vt:lpstr>Chile</vt:lpstr>
      <vt:lpstr>Colombia</vt:lpstr>
      <vt:lpstr>Mexico</vt:lpstr>
      <vt:lpstr>Peru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Julian G</cp:lastModifiedBy>
  <dcterms:created xsi:type="dcterms:W3CDTF">2020-12-16T21:19:05Z</dcterms:created>
  <dcterms:modified xsi:type="dcterms:W3CDTF">2021-05-05T18:41:25Z</dcterms:modified>
</cp:coreProperties>
</file>