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6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7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drawings/drawing8.xml" ContentType="application/vnd.openxmlformats-officedocument.drawing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drawings/drawing10.xml" ContentType="application/vnd.openxmlformats-officedocument.drawing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89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harts/chart90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drawings/drawing11.xml" ContentType="application/vnd.openxmlformats-officedocument.drawing+xml"/>
  <Override PartName="/xl/charts/chart91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charts/chart92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drawings/drawing12.xml" ContentType="application/vnd.openxmlformats-officedocument.drawing+xml"/>
  <Override PartName="/xl/charts/chart93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charts/chart94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drawings/drawing13.xml" ContentType="application/vnd.openxmlformats-officedocument.drawing+xml"/>
  <Override PartName="/xl/charts/chart95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charts/chart96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charts/chart97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charts/chart98.xml" ContentType="application/vnd.openxmlformats-officedocument.drawingml.chart+xml"/>
  <Override PartName="/xl/charts/style98.xml" ContentType="application/vnd.ms-office.chartstyle+xml"/>
  <Override PartName="/xl/charts/colors9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lsuedu-my.sharepoint.com/personal/jose_miguel_escalona_dlsu_edu_ph/Documents/THESIS/WORKING/[Results]/"/>
    </mc:Choice>
  </mc:AlternateContent>
  <xr:revisionPtr revIDLastSave="10517" documentId="8_{4562A675-7182-4B69-ACBC-DEB31C8F1556}" xr6:coauthVersionLast="47" xr6:coauthVersionMax="47" xr10:uidLastSave="{80432E35-9F88-45E7-AF07-128022BE0947}"/>
  <bookViews>
    <workbookView xWindow="-120" yWindow="-120" windowWidth="20730" windowHeight="11760" firstSheet="3" activeTab="3" xr2:uid="{08263C92-85D4-4B59-BD1E-E385C5CE910B}"/>
  </bookViews>
  <sheets>
    <sheet name="API Calls per Time Unit" sheetId="25" r:id="rId1"/>
    <sheet name="Malware Types" sheetId="8" r:id="rId2"/>
    <sheet name="0 - Data Clustering" sheetId="2" r:id="rId3"/>
    <sheet name="1 - Model on Dataset Config" sheetId="10" r:id="rId4"/>
    <sheet name="2 - Initial Performance" sheetId="4" r:id="rId5"/>
    <sheet name="3 - Tuning Params" sheetId="9" r:id="rId6"/>
    <sheet name="4 - Model Robustness (70-30)" sheetId="21" r:id="rId7"/>
    <sheet name="4 - Model Robustness (100-0)" sheetId="7" state="hidden" r:id="rId8"/>
    <sheet name="5 - Model Rob. (MalType; 70-30)" sheetId="14" state="hidden" r:id="rId9"/>
    <sheet name="5 - Model Rob. (MalType; 100-0)" sheetId="22" state="hidden" r:id="rId10"/>
    <sheet name="6 - Repeated Holdout" sheetId="16" r:id="rId11"/>
    <sheet name="7 - McNemar" sheetId="17" r:id="rId12"/>
    <sheet name="8 - Fit-Predict Time" sheetId="12" r:id="rId13"/>
    <sheet name="9 - Model File Size" sheetId="15" r:id="rId14"/>
    <sheet name="10 - Model Exclusivity" sheetId="23" r:id="rId15"/>
    <sheet name="11 - Model Generalization" sheetId="24" r:id="rId16"/>
    <sheet name="12 - API Calls per Malware" sheetId="18" r:id="rId17"/>
    <sheet name="13 - Post THES3 Defense" sheetId="26" r:id="rId18"/>
    <sheet name="x - System Specifications" sheetId="20" r:id="rId19"/>
  </sheets>
  <definedNames>
    <definedName name="_xlnm._FilterDatabase" localSheetId="16" hidden="1">'12 - API Calls per Malware'!$A$1:$K$244</definedName>
    <definedName name="_xlnm._FilterDatabase" localSheetId="9" hidden="1">'5 - Model Rob. (MalType; 100-0)'!#REF!</definedName>
    <definedName name="_xlnm._FilterDatabase" localSheetId="8" hidden="1">'5 - Model Rob. (MalType; 70-30)'!#REF!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6" i="26" l="1"/>
  <c r="C106" i="26" s="1"/>
  <c r="AD3" i="26" a="1"/>
  <c r="AD3" i="26" s="1"/>
  <c r="N3" i="26" a="1"/>
  <c r="R8" i="26" s="1"/>
  <c r="C99" i="26" l="1"/>
  <c r="C102" i="26"/>
  <c r="C95" i="26"/>
  <c r="C103" i="26"/>
  <c r="C100" i="26"/>
  <c r="C101" i="26"/>
  <c r="C96" i="26"/>
  <c r="C104" i="26"/>
  <c r="C94" i="26"/>
  <c r="C97" i="26"/>
  <c r="C105" i="26"/>
  <c r="C98" i="26"/>
  <c r="T4" i="26"/>
  <c r="T5" i="26"/>
  <c r="AJ4" i="26"/>
  <c r="R4" i="26"/>
  <c r="T6" i="26"/>
  <c r="AJ5" i="26"/>
  <c r="R5" i="26"/>
  <c r="T7" i="26"/>
  <c r="AJ6" i="26"/>
  <c r="R6" i="26"/>
  <c r="T8" i="26"/>
  <c r="AH4" i="26"/>
  <c r="R7" i="26"/>
  <c r="AH5" i="26"/>
  <c r="AH6" i="26"/>
  <c r="AJ3" i="26"/>
  <c r="AH3" i="26"/>
  <c r="N3" i="26"/>
  <c r="D102" i="25"/>
  <c r="D101" i="25"/>
  <c r="D10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7" i="25"/>
  <c r="D86" i="25"/>
  <c r="D85" i="25"/>
  <c r="D84" i="25"/>
  <c r="D83" i="25"/>
  <c r="D82" i="25"/>
  <c r="D81" i="25"/>
  <c r="D80" i="25"/>
  <c r="D79" i="25"/>
  <c r="D78" i="25"/>
  <c r="D77" i="25"/>
  <c r="D76" i="25"/>
  <c r="D75" i="25"/>
  <c r="D74" i="25"/>
  <c r="D73" i="25"/>
  <c r="D72" i="25"/>
  <c r="D71" i="25"/>
  <c r="D70" i="25"/>
  <c r="D69" i="25"/>
  <c r="D68" i="25"/>
  <c r="D67" i="25"/>
  <c r="D66" i="25"/>
  <c r="D65" i="25"/>
  <c r="D64" i="25"/>
  <c r="D63" i="25"/>
  <c r="D62" i="25"/>
  <c r="D61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G102" i="25"/>
  <c r="G101" i="25"/>
  <c r="G100" i="25"/>
  <c r="G99" i="25"/>
  <c r="G98" i="25"/>
  <c r="G97" i="25"/>
  <c r="G96" i="25"/>
  <c r="G95" i="25"/>
  <c r="G94" i="25"/>
  <c r="G93" i="25"/>
  <c r="G92" i="25"/>
  <c r="G91" i="25"/>
  <c r="G90" i="25"/>
  <c r="G89" i="25"/>
  <c r="G88" i="25"/>
  <c r="G87" i="25"/>
  <c r="G86" i="25"/>
  <c r="G85" i="25"/>
  <c r="G84" i="25"/>
  <c r="G83" i="25"/>
  <c r="G82" i="25"/>
  <c r="G81" i="25"/>
  <c r="G80" i="25"/>
  <c r="G79" i="25"/>
  <c r="G78" i="25"/>
  <c r="G77" i="25"/>
  <c r="G76" i="25"/>
  <c r="G75" i="25"/>
  <c r="G74" i="25"/>
  <c r="G73" i="25"/>
  <c r="G72" i="25"/>
  <c r="G71" i="25"/>
  <c r="G70" i="25"/>
  <c r="G69" i="25"/>
  <c r="G68" i="25"/>
  <c r="G67" i="25"/>
  <c r="G66" i="25"/>
  <c r="G65" i="25"/>
  <c r="G64" i="25"/>
  <c r="G63" i="25"/>
  <c r="G62" i="25"/>
  <c r="G61" i="25"/>
  <c r="G60" i="25"/>
  <c r="G59" i="25"/>
  <c r="G58" i="25"/>
  <c r="G57" i="25"/>
  <c r="G56" i="25"/>
  <c r="G55" i="25"/>
  <c r="G54" i="25"/>
  <c r="G53" i="25"/>
  <c r="G52" i="25"/>
  <c r="G51" i="25"/>
  <c r="G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  <c r="G17" i="25"/>
  <c r="G16" i="25"/>
  <c r="G15" i="25"/>
  <c r="G14" i="25"/>
  <c r="G13" i="25"/>
  <c r="G12" i="25"/>
  <c r="G11" i="25"/>
  <c r="G10" i="25"/>
  <c r="G9" i="25"/>
  <c r="G8" i="25"/>
  <c r="G7" i="25"/>
  <c r="G6" i="25"/>
  <c r="G5" i="25"/>
  <c r="G4" i="25"/>
  <c r="G3" i="25"/>
  <c r="K2" i="25" a="1"/>
  <c r="K2" i="25" s="1"/>
  <c r="L2" i="25" s="1"/>
  <c r="I2" i="25" a="1"/>
  <c r="I2" i="25" s="1"/>
  <c r="J2" i="25" s="1"/>
  <c r="E5" i="17"/>
  <c r="E6" i="17"/>
  <c r="E7" i="17"/>
  <c r="E8" i="17"/>
  <c r="E9" i="17"/>
  <c r="E10" i="17"/>
  <c r="E11" i="17"/>
  <c r="E12" i="17"/>
  <c r="E13" i="17"/>
  <c r="E14" i="17"/>
  <c r="E15" i="17"/>
  <c r="E16" i="17"/>
  <c r="AA44" i="16"/>
  <c r="Z45" i="16"/>
  <c r="AA45" i="16" s="1"/>
  <c r="Z53" i="16"/>
  <c r="AA53" i="16" s="1"/>
  <c r="Y53" i="16"/>
  <c r="Y52" i="16"/>
  <c r="Y51" i="16"/>
  <c r="Y50" i="16"/>
  <c r="Y49" i="16"/>
  <c r="Y48" i="16"/>
  <c r="Y47" i="16"/>
  <c r="Y46" i="16"/>
  <c r="Y45" i="16"/>
  <c r="Y44" i="16"/>
  <c r="Y43" i="16"/>
  <c r="Y42" i="16"/>
  <c r="Y41" i="16"/>
  <c r="Y40" i="16"/>
  <c r="Y39" i="16"/>
  <c r="H3" i="16"/>
  <c r="I3" i="16"/>
  <c r="S3" i="16"/>
  <c r="T3" i="16"/>
  <c r="Y3" i="16"/>
  <c r="AD3" i="16"/>
  <c r="Z39" i="16" s="1"/>
  <c r="AA39" i="16" s="1"/>
  <c r="AH3" i="16"/>
  <c r="AI3" i="16"/>
  <c r="AJ3" i="16"/>
  <c r="AK3" i="16"/>
  <c r="AL3" i="16"/>
  <c r="AQ3" i="16"/>
  <c r="AR3" i="16"/>
  <c r="AS3" i="16"/>
  <c r="AT3" i="16"/>
  <c r="AU3" i="16"/>
  <c r="AZ3" i="16"/>
  <c r="BA3" i="16"/>
  <c r="BB3" i="16"/>
  <c r="BC3" i="16"/>
  <c r="BD3" i="16"/>
  <c r="H4" i="16"/>
  <c r="I4" i="16"/>
  <c r="AD4" i="16" s="1"/>
  <c r="Z40" i="16" s="1"/>
  <c r="AA40" i="16" s="1"/>
  <c r="S4" i="16"/>
  <c r="U4" i="16" s="1"/>
  <c r="T4" i="16"/>
  <c r="AH4" i="16"/>
  <c r="AI4" i="16"/>
  <c r="AJ4" i="16"/>
  <c r="AK4" i="16"/>
  <c r="AL4" i="16"/>
  <c r="AQ4" i="16"/>
  <c r="AR4" i="16"/>
  <c r="AQ40" i="16" s="1"/>
  <c r="AS4" i="16"/>
  <c r="AT4" i="16"/>
  <c r="AU4" i="16"/>
  <c r="AZ4" i="16"/>
  <c r="BA4" i="16"/>
  <c r="BB4" i="16"/>
  <c r="BC4" i="16"/>
  <c r="BD4" i="16"/>
  <c r="H5" i="16"/>
  <c r="J5" i="16" s="1"/>
  <c r="I5" i="16"/>
  <c r="AD5" i="16" s="1"/>
  <c r="Z41" i="16" s="1"/>
  <c r="AA41" i="16" s="1"/>
  <c r="S5" i="16"/>
  <c r="T5" i="16"/>
  <c r="AH5" i="16"/>
  <c r="AI5" i="16"/>
  <c r="AJ5" i="16"/>
  <c r="AK5" i="16"/>
  <c r="AL5" i="16"/>
  <c r="AQ5" i="16"/>
  <c r="AR5" i="16"/>
  <c r="AS5" i="16"/>
  <c r="AT5" i="16"/>
  <c r="AU5" i="16"/>
  <c r="AZ5" i="16"/>
  <c r="AZ41" i="16" s="1"/>
  <c r="BA5" i="16"/>
  <c r="BB5" i="16"/>
  <c r="BC5" i="16"/>
  <c r="BD5" i="16"/>
  <c r="I6" i="16"/>
  <c r="AD6" i="16" s="1"/>
  <c r="Z42" i="16" s="1"/>
  <c r="T6" i="16"/>
  <c r="AH6" i="16"/>
  <c r="AI6" i="16"/>
  <c r="AJ6" i="16"/>
  <c r="AK6" i="16"/>
  <c r="AL6" i="16"/>
  <c r="AQ6" i="16"/>
  <c r="AR6" i="16"/>
  <c r="AS6" i="16"/>
  <c r="AT6" i="16"/>
  <c r="AU6" i="16"/>
  <c r="AZ6" i="16"/>
  <c r="AZ42" i="16" s="1"/>
  <c r="BA6" i="16"/>
  <c r="BB6" i="16"/>
  <c r="BC6" i="16"/>
  <c r="BD6" i="16"/>
  <c r="H7" i="16"/>
  <c r="I7" i="16"/>
  <c r="AD7" i="16" s="1"/>
  <c r="Z43" i="16" s="1"/>
  <c r="AA43" i="16" s="1"/>
  <c r="S7" i="16"/>
  <c r="T7" i="16"/>
  <c r="AH7" i="16"/>
  <c r="AI7" i="16"/>
  <c r="AJ7" i="16"/>
  <c r="AK7" i="16"/>
  <c r="AL7" i="16"/>
  <c r="AQ7" i="16"/>
  <c r="AR7" i="16"/>
  <c r="AS7" i="16"/>
  <c r="AT7" i="16"/>
  <c r="AU7" i="16"/>
  <c r="AZ7" i="16"/>
  <c r="BA7" i="16"/>
  <c r="BB7" i="16"/>
  <c r="BC7" i="16"/>
  <c r="BD7" i="16"/>
  <c r="H8" i="16"/>
  <c r="I8" i="16"/>
  <c r="AD8" i="16" s="1"/>
  <c r="Z44" i="16" s="1"/>
  <c r="S8" i="16"/>
  <c r="T8" i="16"/>
  <c r="U8" i="16" s="1"/>
  <c r="AH8" i="16"/>
  <c r="AI8" i="16"/>
  <c r="AJ8" i="16"/>
  <c r="AK8" i="16"/>
  <c r="AL8" i="16"/>
  <c r="AQ8" i="16"/>
  <c r="AR8" i="16"/>
  <c r="AS8" i="16"/>
  <c r="AT8" i="16"/>
  <c r="AU8" i="16"/>
  <c r="AZ8" i="16"/>
  <c r="BA8" i="16"/>
  <c r="BB8" i="16"/>
  <c r="BC8" i="16"/>
  <c r="BD8" i="16"/>
  <c r="H9" i="16"/>
  <c r="I9" i="16"/>
  <c r="AD9" i="16" s="1"/>
  <c r="S9" i="16"/>
  <c r="T9" i="16"/>
  <c r="AH9" i="16"/>
  <c r="AH45" i="16" s="1"/>
  <c r="AI9" i="16"/>
  <c r="AJ9" i="16"/>
  <c r="AK9" i="16"/>
  <c r="AL9" i="16"/>
  <c r="AQ9" i="16"/>
  <c r="AR9" i="16"/>
  <c r="AS9" i="16"/>
  <c r="AT9" i="16"/>
  <c r="AU9" i="16"/>
  <c r="AZ9" i="16"/>
  <c r="BA9" i="16"/>
  <c r="BB9" i="16"/>
  <c r="BC9" i="16"/>
  <c r="BD9" i="16"/>
  <c r="I10" i="16"/>
  <c r="AD10" i="16" s="1"/>
  <c r="Z46" i="16" s="1"/>
  <c r="T10" i="16"/>
  <c r="AH10" i="16"/>
  <c r="AH46" i="16" s="1"/>
  <c r="AI10" i="16"/>
  <c r="AJ10" i="16"/>
  <c r="AK10" i="16"/>
  <c r="AL10" i="16"/>
  <c r="AQ10" i="16"/>
  <c r="AR10" i="16"/>
  <c r="AS10" i="16"/>
  <c r="AT10" i="16"/>
  <c r="AU10" i="16"/>
  <c r="AZ10" i="16"/>
  <c r="BA10" i="16"/>
  <c r="BB10" i="16"/>
  <c r="BC10" i="16"/>
  <c r="BD10" i="16"/>
  <c r="H11" i="16"/>
  <c r="I11" i="16"/>
  <c r="AD11" i="16" s="1"/>
  <c r="Z47" i="16" s="1"/>
  <c r="AA47" i="16" s="1"/>
  <c r="S11" i="16"/>
  <c r="T11" i="16"/>
  <c r="AH11" i="16"/>
  <c r="AI11" i="16"/>
  <c r="AJ11" i="16"/>
  <c r="AK11" i="16"/>
  <c r="AL11" i="16"/>
  <c r="AQ11" i="16"/>
  <c r="AR11" i="16"/>
  <c r="AS11" i="16"/>
  <c r="AT11" i="16"/>
  <c r="AU11" i="16"/>
  <c r="AZ11" i="16"/>
  <c r="BA11" i="16"/>
  <c r="BB11" i="16"/>
  <c r="BC11" i="16"/>
  <c r="BD11" i="16"/>
  <c r="H12" i="16"/>
  <c r="I12" i="16"/>
  <c r="AD12" i="16" s="1"/>
  <c r="Z48" i="16" s="1"/>
  <c r="AA48" i="16" s="1"/>
  <c r="S12" i="16"/>
  <c r="T12" i="16"/>
  <c r="AH12" i="16"/>
  <c r="AI12" i="16"/>
  <c r="AJ12" i="16"/>
  <c r="AK12" i="16"/>
  <c r="AL12" i="16"/>
  <c r="AQ12" i="16"/>
  <c r="AR12" i="16"/>
  <c r="AS12" i="16"/>
  <c r="AT12" i="16"/>
  <c r="AU12" i="16"/>
  <c r="AZ12" i="16"/>
  <c r="AZ48" i="16" s="1"/>
  <c r="BA12" i="16"/>
  <c r="BB12" i="16"/>
  <c r="BC12" i="16"/>
  <c r="BD12" i="16"/>
  <c r="H13" i="16"/>
  <c r="I13" i="16"/>
  <c r="AD13" i="16" s="1"/>
  <c r="Z49" i="16" s="1"/>
  <c r="AA49" i="16" s="1"/>
  <c r="S13" i="16"/>
  <c r="T13" i="16"/>
  <c r="AH13" i="16"/>
  <c r="AI13" i="16"/>
  <c r="AJ13" i="16"/>
  <c r="AK13" i="16"/>
  <c r="AL13" i="16"/>
  <c r="AQ13" i="16"/>
  <c r="AR13" i="16"/>
  <c r="AS13" i="16"/>
  <c r="AT13" i="16"/>
  <c r="AU13" i="16"/>
  <c r="AZ13" i="16"/>
  <c r="BA13" i="16"/>
  <c r="BB13" i="16"/>
  <c r="BC13" i="16"/>
  <c r="BD13" i="16"/>
  <c r="H14" i="16"/>
  <c r="I14" i="16"/>
  <c r="AD14" i="16" s="1"/>
  <c r="Z50" i="16" s="1"/>
  <c r="AA50" i="16" s="1"/>
  <c r="S14" i="16"/>
  <c r="T14" i="16"/>
  <c r="AH14" i="16"/>
  <c r="AI14" i="16"/>
  <c r="AJ14" i="16"/>
  <c r="AK14" i="16"/>
  <c r="AL14" i="16"/>
  <c r="AQ14" i="16"/>
  <c r="AR14" i="16"/>
  <c r="AS14" i="16"/>
  <c r="AT14" i="16"/>
  <c r="AU14" i="16"/>
  <c r="AZ14" i="16"/>
  <c r="BA14" i="16"/>
  <c r="BB14" i="16"/>
  <c r="BC14" i="16"/>
  <c r="BD14" i="16"/>
  <c r="H15" i="16"/>
  <c r="I15" i="16"/>
  <c r="AD15" i="16" s="1"/>
  <c r="Z51" i="16" s="1"/>
  <c r="AA51" i="16" s="1"/>
  <c r="S15" i="16"/>
  <c r="T15" i="16"/>
  <c r="AH15" i="16"/>
  <c r="AH51" i="16" s="1"/>
  <c r="AI15" i="16"/>
  <c r="AJ15" i="16"/>
  <c r="AK15" i="16"/>
  <c r="AL15" i="16"/>
  <c r="AQ15" i="16"/>
  <c r="AR15" i="16"/>
  <c r="AS15" i="16"/>
  <c r="AT15" i="16"/>
  <c r="AU15" i="16"/>
  <c r="AZ15" i="16"/>
  <c r="BA15" i="16"/>
  <c r="BB15" i="16"/>
  <c r="BC15" i="16"/>
  <c r="BD15" i="16"/>
  <c r="H16" i="16"/>
  <c r="I16" i="16"/>
  <c r="AD16" i="16" s="1"/>
  <c r="Z52" i="16" s="1"/>
  <c r="AA52" i="16" s="1"/>
  <c r="S16" i="16"/>
  <c r="T16" i="16"/>
  <c r="AH16" i="16"/>
  <c r="AI16" i="16"/>
  <c r="AJ16" i="16"/>
  <c r="AK16" i="16"/>
  <c r="AL16" i="16"/>
  <c r="AQ16" i="16"/>
  <c r="AQ52" i="16" s="1"/>
  <c r="AR16" i="16"/>
  <c r="AS16" i="16"/>
  <c r="AT16" i="16"/>
  <c r="AU16" i="16"/>
  <c r="AZ16" i="16"/>
  <c r="BA16" i="16"/>
  <c r="BB16" i="16"/>
  <c r="BC16" i="16"/>
  <c r="BD16" i="16"/>
  <c r="H17" i="16"/>
  <c r="I17" i="16"/>
  <c r="AD17" i="16" s="1"/>
  <c r="S17" i="16"/>
  <c r="T17" i="16"/>
  <c r="AH17" i="16"/>
  <c r="AI17" i="16"/>
  <c r="AJ17" i="16"/>
  <c r="AK17" i="16"/>
  <c r="AL17" i="16"/>
  <c r="AQ17" i="16"/>
  <c r="AR17" i="16"/>
  <c r="AS17" i="16"/>
  <c r="AT17" i="16"/>
  <c r="AU17" i="16"/>
  <c r="AZ17" i="16"/>
  <c r="BA17" i="16"/>
  <c r="BB17" i="16"/>
  <c r="BC17" i="16"/>
  <c r="BD17" i="16"/>
  <c r="AN59" i="21"/>
  <c r="AK59" i="21"/>
  <c r="AN58" i="21"/>
  <c r="AK58" i="21"/>
  <c r="AN57" i="21"/>
  <c r="AK57" i="21"/>
  <c r="AN56" i="21"/>
  <c r="AK56" i="21"/>
  <c r="AN55" i="21"/>
  <c r="AK55" i="21"/>
  <c r="AN54" i="21"/>
  <c r="AK54" i="21"/>
  <c r="AN53" i="21"/>
  <c r="AK53" i="21"/>
  <c r="AN52" i="21"/>
  <c r="AK52" i="21"/>
  <c r="AN50" i="21"/>
  <c r="AK50" i="21"/>
  <c r="AN49" i="21"/>
  <c r="AK49" i="21"/>
  <c r="AN48" i="21"/>
  <c r="AK48" i="21"/>
  <c r="AN46" i="21"/>
  <c r="AK46" i="21"/>
  <c r="AN45" i="21"/>
  <c r="AK45" i="21"/>
  <c r="AN44" i="21"/>
  <c r="AK44" i="21"/>
  <c r="AN23" i="21"/>
  <c r="AK23" i="21"/>
  <c r="AN22" i="21"/>
  <c r="AK22" i="21"/>
  <c r="AN21" i="21"/>
  <c r="AK21" i="21"/>
  <c r="AN20" i="21"/>
  <c r="AK20" i="21"/>
  <c r="AN19" i="21"/>
  <c r="AK19" i="21"/>
  <c r="AN18" i="21"/>
  <c r="AK18" i="21"/>
  <c r="AN17" i="21"/>
  <c r="AK17" i="21"/>
  <c r="AN16" i="21"/>
  <c r="AK16" i="21"/>
  <c r="AN14" i="21"/>
  <c r="AK14" i="21"/>
  <c r="AN13" i="21"/>
  <c r="AK13" i="21"/>
  <c r="AN12" i="21"/>
  <c r="AK12" i="21"/>
  <c r="AN10" i="21"/>
  <c r="AK10" i="21"/>
  <c r="AN9" i="21"/>
  <c r="AK9" i="21"/>
  <c r="AN8" i="21"/>
  <c r="AK8" i="21"/>
  <c r="Q13" i="26" l="1"/>
  <c r="R13" i="26" s="1"/>
  <c r="Q14" i="26"/>
  <c r="R14" i="26" s="1"/>
  <c r="AK5" i="26"/>
  <c r="T3" i="26"/>
  <c r="R3" i="26"/>
  <c r="AI6" i="26"/>
  <c r="AI4" i="26"/>
  <c r="AK4" i="26"/>
  <c r="AI5" i="26"/>
  <c r="AK3" i="26"/>
  <c r="AI3" i="26"/>
  <c r="AK6" i="26"/>
  <c r="J18" i="25"/>
  <c r="J10" i="25"/>
  <c r="J25" i="25"/>
  <c r="J9" i="25"/>
  <c r="J24" i="25"/>
  <c r="J16" i="25"/>
  <c r="J8" i="25"/>
  <c r="L18" i="25"/>
  <c r="J23" i="25"/>
  <c r="J15" i="25"/>
  <c r="J7" i="25"/>
  <c r="L3" i="25"/>
  <c r="L11" i="25"/>
  <c r="L19" i="25"/>
  <c r="J22" i="25"/>
  <c r="J14" i="25"/>
  <c r="J6" i="25"/>
  <c r="L4" i="25"/>
  <c r="L12" i="25"/>
  <c r="L20" i="25"/>
  <c r="J21" i="25"/>
  <c r="J13" i="25"/>
  <c r="J5" i="25"/>
  <c r="L5" i="25"/>
  <c r="L13" i="25"/>
  <c r="L21" i="25"/>
  <c r="J20" i="25"/>
  <c r="J12" i="25"/>
  <c r="J4" i="25"/>
  <c r="L6" i="25"/>
  <c r="L14" i="25"/>
  <c r="L22" i="25"/>
  <c r="J17" i="25"/>
  <c r="L10" i="25"/>
  <c r="J19" i="25"/>
  <c r="J11" i="25"/>
  <c r="J3" i="25"/>
  <c r="L7" i="25"/>
  <c r="L15" i="25"/>
  <c r="L23" i="25"/>
  <c r="L8" i="25"/>
  <c r="L16" i="25"/>
  <c r="L24" i="25"/>
  <c r="L9" i="25"/>
  <c r="L17" i="25"/>
  <c r="L25" i="25"/>
  <c r="AH48" i="16"/>
  <c r="AQ43" i="16"/>
  <c r="AH42" i="16"/>
  <c r="AH39" i="16"/>
  <c r="AZ47" i="16"/>
  <c r="AZ51" i="16"/>
  <c r="AQ50" i="16"/>
  <c r="AH49" i="16"/>
  <c r="AQ47" i="16"/>
  <c r="AQ44" i="16"/>
  <c r="AH43" i="16"/>
  <c r="AH40" i="16"/>
  <c r="J3" i="16"/>
  <c r="AZ53" i="16"/>
  <c r="AH41" i="16"/>
  <c r="J13" i="16"/>
  <c r="AH44" i="16"/>
  <c r="AZ52" i="16"/>
  <c r="AQ51" i="16"/>
  <c r="AH50" i="16"/>
  <c r="U12" i="16"/>
  <c r="AQ45" i="16"/>
  <c r="AZ40" i="16"/>
  <c r="AZ39" i="16"/>
  <c r="AH47" i="16"/>
  <c r="AZ43" i="16"/>
  <c r="AQ42" i="16"/>
  <c r="AQ39" i="16"/>
  <c r="AZ50" i="16"/>
  <c r="AQ49" i="16"/>
  <c r="AZ44" i="16"/>
  <c r="AH53" i="16"/>
  <c r="AQ46" i="16"/>
  <c r="AH52" i="16"/>
  <c r="AZ49" i="16"/>
  <c r="AQ48" i="16"/>
  <c r="AQ53" i="16"/>
  <c r="AZ46" i="16"/>
  <c r="AZ45" i="16"/>
  <c r="AQ41" i="16"/>
  <c r="U11" i="16"/>
  <c r="U3" i="16"/>
  <c r="J14" i="16"/>
  <c r="U13" i="16"/>
  <c r="U7" i="16"/>
  <c r="J15" i="16"/>
  <c r="J4" i="16"/>
  <c r="J16" i="16"/>
  <c r="U16" i="16"/>
  <c r="U5" i="16"/>
  <c r="U9" i="16"/>
  <c r="U14" i="16"/>
  <c r="J8" i="16"/>
  <c r="J9" i="16"/>
  <c r="U15" i="16"/>
  <c r="J11" i="16"/>
  <c r="U17" i="16"/>
  <c r="J7" i="16"/>
  <c r="J17" i="16"/>
  <c r="J12" i="16"/>
  <c r="H10" i="23"/>
  <c r="BD34" i="16"/>
  <c r="BC34" i="16"/>
  <c r="BB34" i="16"/>
  <c r="BA34" i="16"/>
  <c r="AZ34" i="16"/>
  <c r="BD33" i="16"/>
  <c r="BC33" i="16"/>
  <c r="BB33" i="16"/>
  <c r="BA33" i="16"/>
  <c r="AZ33" i="16"/>
  <c r="BD32" i="16"/>
  <c r="BC32" i="16"/>
  <c r="BB32" i="16"/>
  <c r="BA32" i="16"/>
  <c r="AZ32" i="16"/>
  <c r="BD31" i="16"/>
  <c r="BC31" i="16"/>
  <c r="BB31" i="16"/>
  <c r="BA31" i="16"/>
  <c r="AZ31" i="16"/>
  <c r="BD30" i="16"/>
  <c r="BC30" i="16"/>
  <c r="BB30" i="16"/>
  <c r="BA30" i="16"/>
  <c r="AZ30" i="16"/>
  <c r="AZ66" i="16" s="1"/>
  <c r="BD29" i="16"/>
  <c r="BC29" i="16"/>
  <c r="BB29" i="16"/>
  <c r="BA29" i="16"/>
  <c r="AZ29" i="16"/>
  <c r="BD28" i="16"/>
  <c r="BC28" i="16"/>
  <c r="BB28" i="16"/>
  <c r="BA28" i="16"/>
  <c r="AZ28" i="16"/>
  <c r="BD27" i="16"/>
  <c r="BC27" i="16"/>
  <c r="BB27" i="16"/>
  <c r="BA27" i="16"/>
  <c r="AZ27" i="16"/>
  <c r="BD26" i="16"/>
  <c r="BC26" i="16"/>
  <c r="BB26" i="16"/>
  <c r="BA26" i="16"/>
  <c r="AZ26" i="16"/>
  <c r="BD25" i="16"/>
  <c r="BC25" i="16"/>
  <c r="BB25" i="16"/>
  <c r="BA25" i="16"/>
  <c r="AZ25" i="16"/>
  <c r="BD24" i="16"/>
  <c r="BC24" i="16"/>
  <c r="BB24" i="16"/>
  <c r="BA24" i="16"/>
  <c r="AZ24" i="16"/>
  <c r="BD23" i="16"/>
  <c r="BC23" i="16"/>
  <c r="BB23" i="16"/>
  <c r="BA23" i="16"/>
  <c r="AZ23" i="16"/>
  <c r="BD22" i="16"/>
  <c r="BC22" i="16"/>
  <c r="BB22" i="16"/>
  <c r="BA22" i="16"/>
  <c r="AZ22" i="16"/>
  <c r="AZ58" i="16" s="1"/>
  <c r="BD21" i="16"/>
  <c r="BC21" i="16"/>
  <c r="BB21" i="16"/>
  <c r="BA21" i="16"/>
  <c r="AZ21" i="16"/>
  <c r="BD20" i="16"/>
  <c r="BC20" i="16"/>
  <c r="BB20" i="16"/>
  <c r="BA20" i="16"/>
  <c r="AZ20" i="16"/>
  <c r="AU34" i="16"/>
  <c r="AT34" i="16"/>
  <c r="AS34" i="16"/>
  <c r="AR34" i="16"/>
  <c r="AQ34" i="16"/>
  <c r="AU33" i="16"/>
  <c r="AT33" i="16"/>
  <c r="AS33" i="16"/>
  <c r="AR33" i="16"/>
  <c r="AQ33" i="16"/>
  <c r="AU32" i="16"/>
  <c r="AT32" i="16"/>
  <c r="AS32" i="16"/>
  <c r="AR32" i="16"/>
  <c r="AQ32" i="16"/>
  <c r="AU31" i="16"/>
  <c r="AT31" i="16"/>
  <c r="AS31" i="16"/>
  <c r="AR31" i="16"/>
  <c r="AQ31" i="16"/>
  <c r="AU30" i="16"/>
  <c r="AT30" i="16"/>
  <c r="AS30" i="16"/>
  <c r="AR30" i="16"/>
  <c r="AQ30" i="16"/>
  <c r="AU29" i="16"/>
  <c r="AT29" i="16"/>
  <c r="AS29" i="16"/>
  <c r="AR29" i="16"/>
  <c r="AQ29" i="16"/>
  <c r="AQ65" i="16" s="1"/>
  <c r="AU28" i="16"/>
  <c r="AT28" i="16"/>
  <c r="AS28" i="16"/>
  <c r="AR28" i="16"/>
  <c r="AQ28" i="16"/>
  <c r="AU27" i="16"/>
  <c r="AT27" i="16"/>
  <c r="AS27" i="16"/>
  <c r="AR27" i="16"/>
  <c r="AQ27" i="16"/>
  <c r="AU26" i="16"/>
  <c r="AT26" i="16"/>
  <c r="AS26" i="16"/>
  <c r="AR26" i="16"/>
  <c r="AQ26" i="16"/>
  <c r="AU25" i="16"/>
  <c r="AT25" i="16"/>
  <c r="AS25" i="16"/>
  <c r="AR25" i="16"/>
  <c r="AQ25" i="16"/>
  <c r="AU24" i="16"/>
  <c r="AT24" i="16"/>
  <c r="AS24" i="16"/>
  <c r="AR24" i="16"/>
  <c r="AQ24" i="16"/>
  <c r="AU23" i="16"/>
  <c r="AT23" i="16"/>
  <c r="AS23" i="16"/>
  <c r="AR23" i="16"/>
  <c r="AQ23" i="16"/>
  <c r="AU22" i="16"/>
  <c r="AT22" i="16"/>
  <c r="AS22" i="16"/>
  <c r="AR22" i="16"/>
  <c r="AQ22" i="16"/>
  <c r="AU21" i="16"/>
  <c r="AT21" i="16"/>
  <c r="AS21" i="16"/>
  <c r="AR21" i="16"/>
  <c r="AQ21" i="16"/>
  <c r="AQ57" i="16" s="1"/>
  <c r="AU20" i="16"/>
  <c r="AT20" i="16"/>
  <c r="AS20" i="16"/>
  <c r="AR20" i="16"/>
  <c r="AQ20" i="16"/>
  <c r="AL34" i="16"/>
  <c r="AK34" i="16"/>
  <c r="AJ34" i="16"/>
  <c r="AI34" i="16"/>
  <c r="AH34" i="16"/>
  <c r="AL33" i="16"/>
  <c r="AK33" i="16"/>
  <c r="AJ33" i="16"/>
  <c r="AI33" i="16"/>
  <c r="AH33" i="16"/>
  <c r="AL32" i="16"/>
  <c r="AK32" i="16"/>
  <c r="AJ32" i="16"/>
  <c r="AI32" i="16"/>
  <c r="AH32" i="16"/>
  <c r="AL31" i="16"/>
  <c r="AK31" i="16"/>
  <c r="AJ31" i="16"/>
  <c r="AI31" i="16"/>
  <c r="AH31" i="16"/>
  <c r="AL30" i="16"/>
  <c r="AK30" i="16"/>
  <c r="AJ30" i="16"/>
  <c r="AI30" i="16"/>
  <c r="AH30" i="16"/>
  <c r="AL29" i="16"/>
  <c r="AK29" i="16"/>
  <c r="AJ29" i="16"/>
  <c r="AI29" i="16"/>
  <c r="AH29" i="16"/>
  <c r="AL28" i="16"/>
  <c r="AK28" i="16"/>
  <c r="AJ28" i="16"/>
  <c r="AI28" i="16"/>
  <c r="AH28" i="16"/>
  <c r="AH64" i="16" s="1"/>
  <c r="AL27" i="16"/>
  <c r="AK27" i="16"/>
  <c r="AJ27" i="16"/>
  <c r="AI27" i="16"/>
  <c r="AH27" i="16"/>
  <c r="AL26" i="16"/>
  <c r="AK26" i="16"/>
  <c r="AJ26" i="16"/>
  <c r="AI26" i="16"/>
  <c r="AH26" i="16"/>
  <c r="AL25" i="16"/>
  <c r="AK25" i="16"/>
  <c r="AJ25" i="16"/>
  <c r="AI25" i="16"/>
  <c r="AH25" i="16"/>
  <c r="AL24" i="16"/>
  <c r="AK24" i="16"/>
  <c r="AJ24" i="16"/>
  <c r="AI24" i="16"/>
  <c r="AH24" i="16"/>
  <c r="AL23" i="16"/>
  <c r="AK23" i="16"/>
  <c r="AJ23" i="16"/>
  <c r="AI23" i="16"/>
  <c r="AH23" i="16"/>
  <c r="AL22" i="16"/>
  <c r="AK22" i="16"/>
  <c r="AJ22" i="16"/>
  <c r="AI22" i="16"/>
  <c r="AH22" i="16"/>
  <c r="AL21" i="16"/>
  <c r="AK21" i="16"/>
  <c r="AJ21" i="16"/>
  <c r="AI21" i="16"/>
  <c r="AH21" i="16"/>
  <c r="AL20" i="16"/>
  <c r="AK20" i="16"/>
  <c r="AJ20" i="16"/>
  <c r="AI20" i="16"/>
  <c r="AH20" i="16"/>
  <c r="AH56" i="16" s="1"/>
  <c r="AC34" i="16"/>
  <c r="AB34" i="16"/>
  <c r="AA34" i="16"/>
  <c r="Z34" i="16"/>
  <c r="Y34" i="16"/>
  <c r="AC33" i="16"/>
  <c r="AB33" i="16"/>
  <c r="AA33" i="16"/>
  <c r="Z33" i="16"/>
  <c r="Y33" i="16"/>
  <c r="AC32" i="16"/>
  <c r="AB32" i="16"/>
  <c r="AA32" i="16"/>
  <c r="Z32" i="16"/>
  <c r="Y32" i="16"/>
  <c r="AC31" i="16"/>
  <c r="AB31" i="16"/>
  <c r="AA31" i="16"/>
  <c r="Z31" i="16"/>
  <c r="Y31" i="16"/>
  <c r="AC30" i="16"/>
  <c r="AB30" i="16"/>
  <c r="AA30" i="16"/>
  <c r="Z30" i="16"/>
  <c r="Y30" i="16"/>
  <c r="AC29" i="16"/>
  <c r="AB29" i="16"/>
  <c r="AA29" i="16"/>
  <c r="Z29" i="16"/>
  <c r="Y29" i="16"/>
  <c r="AC28" i="16"/>
  <c r="AB28" i="16"/>
  <c r="AA28" i="16"/>
  <c r="Z28" i="16"/>
  <c r="Y28" i="16"/>
  <c r="AC27" i="16"/>
  <c r="AB27" i="16"/>
  <c r="AA27" i="16"/>
  <c r="Z27" i="16"/>
  <c r="Y27" i="16"/>
  <c r="Y63" i="16" s="1"/>
  <c r="AC26" i="16"/>
  <c r="AB26" i="16"/>
  <c r="AA26" i="16"/>
  <c r="Z26" i="16"/>
  <c r="Y26" i="16"/>
  <c r="AC25" i="16"/>
  <c r="AB25" i="16"/>
  <c r="AA25" i="16"/>
  <c r="Z25" i="16"/>
  <c r="Y25" i="16"/>
  <c r="AC24" i="16"/>
  <c r="AB24" i="16"/>
  <c r="AA24" i="16"/>
  <c r="Z24" i="16"/>
  <c r="Y24" i="16"/>
  <c r="AC23" i="16"/>
  <c r="AB23" i="16"/>
  <c r="AA23" i="16"/>
  <c r="Z23" i="16"/>
  <c r="Y23" i="16"/>
  <c r="AC22" i="16"/>
  <c r="AB22" i="16"/>
  <c r="AA22" i="16"/>
  <c r="Z22" i="16"/>
  <c r="Y22" i="16"/>
  <c r="AC21" i="16"/>
  <c r="AB21" i="16"/>
  <c r="AA21" i="16"/>
  <c r="Z21" i="16"/>
  <c r="Y21" i="16"/>
  <c r="AC20" i="16"/>
  <c r="AB20" i="16"/>
  <c r="AA20" i="16"/>
  <c r="Z20" i="16"/>
  <c r="Y20" i="16"/>
  <c r="T71" i="16"/>
  <c r="BE34" i="16" s="1"/>
  <c r="BA70" i="16" s="1"/>
  <c r="T70" i="16"/>
  <c r="BE33" i="16" s="1"/>
  <c r="BA69" i="16" s="1"/>
  <c r="T69" i="16"/>
  <c r="BE32" i="16" s="1"/>
  <c r="BA68" i="16" s="1"/>
  <c r="T68" i="16"/>
  <c r="BE31" i="16" s="1"/>
  <c r="BA67" i="16" s="1"/>
  <c r="T67" i="16"/>
  <c r="BE30" i="16" s="1"/>
  <c r="BA66" i="16" s="1"/>
  <c r="BB66" i="16" s="1"/>
  <c r="T66" i="16"/>
  <c r="BE29" i="16" s="1"/>
  <c r="BA65" i="16" s="1"/>
  <c r="T65" i="16"/>
  <c r="BE28" i="16" s="1"/>
  <c r="BA64" i="16" s="1"/>
  <c r="T64" i="16"/>
  <c r="BE27" i="16" s="1"/>
  <c r="BA63" i="16" s="1"/>
  <c r="T63" i="16"/>
  <c r="BE26" i="16" s="1"/>
  <c r="BA62" i="16" s="1"/>
  <c r="T62" i="16"/>
  <c r="BE25" i="16" s="1"/>
  <c r="BA61" i="16" s="1"/>
  <c r="T61" i="16"/>
  <c r="BE24" i="16" s="1"/>
  <c r="BA60" i="16" s="1"/>
  <c r="T60" i="16"/>
  <c r="BE23" i="16" s="1"/>
  <c r="BA59" i="16" s="1"/>
  <c r="T59" i="16"/>
  <c r="BE22" i="16" s="1"/>
  <c r="BA58" i="16" s="1"/>
  <c r="BB58" i="16" s="1"/>
  <c r="T58" i="16"/>
  <c r="BE21" i="16" s="1"/>
  <c r="BA57" i="16" s="1"/>
  <c r="T57" i="16"/>
  <c r="BE20" i="16" s="1"/>
  <c r="BA56" i="16" s="1"/>
  <c r="T53" i="16"/>
  <c r="AM34" i="16" s="1"/>
  <c r="AI70" i="16" s="1"/>
  <c r="T52" i="16"/>
  <c r="AM33" i="16" s="1"/>
  <c r="AI69" i="16" s="1"/>
  <c r="T51" i="16"/>
  <c r="AM32" i="16" s="1"/>
  <c r="AI68" i="16" s="1"/>
  <c r="T50" i="16"/>
  <c r="AM31" i="16" s="1"/>
  <c r="AI67" i="16" s="1"/>
  <c r="T49" i="16"/>
  <c r="AM30" i="16" s="1"/>
  <c r="AI66" i="16" s="1"/>
  <c r="T48" i="16"/>
  <c r="AM29" i="16" s="1"/>
  <c r="AI65" i="16" s="1"/>
  <c r="T47" i="16"/>
  <c r="AM28" i="16" s="1"/>
  <c r="AI64" i="16" s="1"/>
  <c r="AJ64" i="16" s="1"/>
  <c r="T46" i="16"/>
  <c r="AM27" i="16" s="1"/>
  <c r="AI63" i="16" s="1"/>
  <c r="T45" i="16"/>
  <c r="AM26" i="16" s="1"/>
  <c r="AI62" i="16" s="1"/>
  <c r="T44" i="16"/>
  <c r="AM25" i="16" s="1"/>
  <c r="AI61" i="16" s="1"/>
  <c r="T43" i="16"/>
  <c r="AM24" i="16" s="1"/>
  <c r="AI60" i="16" s="1"/>
  <c r="T42" i="16"/>
  <c r="AM23" i="16" s="1"/>
  <c r="AI59" i="16" s="1"/>
  <c r="T41" i="16"/>
  <c r="AM22" i="16" s="1"/>
  <c r="AI58" i="16" s="1"/>
  <c r="T40" i="16"/>
  <c r="AM21" i="16" s="1"/>
  <c r="AI57" i="16" s="1"/>
  <c r="T39" i="16"/>
  <c r="AM20" i="16" s="1"/>
  <c r="AI56" i="16" s="1"/>
  <c r="AJ56" i="16" s="1"/>
  <c r="T35" i="16"/>
  <c r="AV34" i="16" s="1"/>
  <c r="AR70" i="16" s="1"/>
  <c r="T34" i="16"/>
  <c r="AV33" i="16" s="1"/>
  <c r="AR69" i="16" s="1"/>
  <c r="T33" i="16"/>
  <c r="AV32" i="16" s="1"/>
  <c r="AR68" i="16" s="1"/>
  <c r="T32" i="16"/>
  <c r="AV31" i="16" s="1"/>
  <c r="AR67" i="16" s="1"/>
  <c r="T31" i="16"/>
  <c r="AV30" i="16" s="1"/>
  <c r="AR66" i="16" s="1"/>
  <c r="T30" i="16"/>
  <c r="AV29" i="16" s="1"/>
  <c r="AR65" i="16" s="1"/>
  <c r="T29" i="16"/>
  <c r="AV28" i="16" s="1"/>
  <c r="AR64" i="16" s="1"/>
  <c r="T28" i="16"/>
  <c r="AV27" i="16" s="1"/>
  <c r="AR63" i="16" s="1"/>
  <c r="T27" i="16"/>
  <c r="AV26" i="16" s="1"/>
  <c r="AR62" i="16" s="1"/>
  <c r="T26" i="16"/>
  <c r="AV25" i="16" s="1"/>
  <c r="AR61" i="16" s="1"/>
  <c r="T25" i="16"/>
  <c r="AV24" i="16" s="1"/>
  <c r="AR60" i="16" s="1"/>
  <c r="T24" i="16"/>
  <c r="AV23" i="16" s="1"/>
  <c r="AR59" i="16" s="1"/>
  <c r="T23" i="16"/>
  <c r="AV22" i="16" s="1"/>
  <c r="AR58" i="16" s="1"/>
  <c r="T22" i="16"/>
  <c r="AV21" i="16" s="1"/>
  <c r="AR57" i="16" s="1"/>
  <c r="T21" i="16"/>
  <c r="AV20" i="16" s="1"/>
  <c r="AR56" i="16" s="1"/>
  <c r="AD34" i="16"/>
  <c r="Z70" i="16" s="1"/>
  <c r="AD33" i="16"/>
  <c r="Z69" i="16" s="1"/>
  <c r="AD32" i="16"/>
  <c r="Z68" i="16" s="1"/>
  <c r="AD31" i="16"/>
  <c r="Z67" i="16" s="1"/>
  <c r="AD30" i="16"/>
  <c r="Z66" i="16" s="1"/>
  <c r="AD29" i="16"/>
  <c r="Z65" i="16" s="1"/>
  <c r="AD28" i="16"/>
  <c r="Z64" i="16" s="1"/>
  <c r="AD27" i="16"/>
  <c r="Z63" i="16" s="1"/>
  <c r="AD26" i="16"/>
  <c r="Z62" i="16" s="1"/>
  <c r="AD25" i="16"/>
  <c r="Z61" i="16" s="1"/>
  <c r="AD24" i="16"/>
  <c r="Z60" i="16" s="1"/>
  <c r="AD23" i="16"/>
  <c r="Z59" i="16" s="1"/>
  <c r="AD22" i="16"/>
  <c r="Z58" i="16" s="1"/>
  <c r="AD21" i="16"/>
  <c r="Z57" i="16" s="1"/>
  <c r="AD20" i="16"/>
  <c r="Z56" i="16" s="1"/>
  <c r="I71" i="16"/>
  <c r="BE17" i="16" s="1"/>
  <c r="BA53" i="16" s="1"/>
  <c r="BB53" i="16" s="1"/>
  <c r="I70" i="16"/>
  <c r="BE16" i="16" s="1"/>
  <c r="BA52" i="16" s="1"/>
  <c r="BB52" i="16" s="1"/>
  <c r="I69" i="16"/>
  <c r="BE15" i="16" s="1"/>
  <c r="BA51" i="16" s="1"/>
  <c r="BB51" i="16" s="1"/>
  <c r="I68" i="16"/>
  <c r="BE14" i="16" s="1"/>
  <c r="BA50" i="16" s="1"/>
  <c r="I67" i="16"/>
  <c r="BE13" i="16" s="1"/>
  <c r="BA49" i="16" s="1"/>
  <c r="BB49" i="16" s="1"/>
  <c r="I66" i="16"/>
  <c r="BE12" i="16" s="1"/>
  <c r="BA48" i="16" s="1"/>
  <c r="BB48" i="16" s="1"/>
  <c r="I65" i="16"/>
  <c r="BE11" i="16" s="1"/>
  <c r="BA47" i="16" s="1"/>
  <c r="BB47" i="16" s="1"/>
  <c r="I64" i="16"/>
  <c r="BE10" i="16" s="1"/>
  <c r="BA46" i="16" s="1"/>
  <c r="I63" i="16"/>
  <c r="BE9" i="16" s="1"/>
  <c r="BA45" i="16" s="1"/>
  <c r="BB45" i="16" s="1"/>
  <c r="I62" i="16"/>
  <c r="BE8" i="16" s="1"/>
  <c r="BA44" i="16" s="1"/>
  <c r="BB44" i="16" s="1"/>
  <c r="I61" i="16"/>
  <c r="BE7" i="16" s="1"/>
  <c r="BA43" i="16" s="1"/>
  <c r="BB43" i="16" s="1"/>
  <c r="I60" i="16"/>
  <c r="BE6" i="16" s="1"/>
  <c r="BA42" i="16" s="1"/>
  <c r="I59" i="16"/>
  <c r="BE5" i="16" s="1"/>
  <c r="BA41" i="16" s="1"/>
  <c r="BB41" i="16" s="1"/>
  <c r="I58" i="16"/>
  <c r="BE4" i="16" s="1"/>
  <c r="BA40" i="16" s="1"/>
  <c r="BB40" i="16" s="1"/>
  <c r="I57" i="16"/>
  <c r="BE3" i="16" s="1"/>
  <c r="BA39" i="16" s="1"/>
  <c r="I53" i="16"/>
  <c r="AM17" i="16" s="1"/>
  <c r="AI53" i="16" s="1"/>
  <c r="I52" i="16"/>
  <c r="AM16" i="16" s="1"/>
  <c r="AI52" i="16" s="1"/>
  <c r="AJ52" i="16" s="1"/>
  <c r="I51" i="16"/>
  <c r="AM15" i="16" s="1"/>
  <c r="AI51" i="16" s="1"/>
  <c r="AJ51" i="16" s="1"/>
  <c r="I50" i="16"/>
  <c r="AM14" i="16" s="1"/>
  <c r="AI50" i="16" s="1"/>
  <c r="AJ50" i="16" s="1"/>
  <c r="I49" i="16"/>
  <c r="AM13" i="16" s="1"/>
  <c r="AI49" i="16" s="1"/>
  <c r="I48" i="16"/>
  <c r="AM12" i="16" s="1"/>
  <c r="AI48" i="16" s="1"/>
  <c r="AJ48" i="16" s="1"/>
  <c r="I47" i="16"/>
  <c r="AM11" i="16" s="1"/>
  <c r="AI47" i="16" s="1"/>
  <c r="AJ47" i="16" s="1"/>
  <c r="I46" i="16"/>
  <c r="AM10" i="16" s="1"/>
  <c r="AI46" i="16" s="1"/>
  <c r="I45" i="16"/>
  <c r="AM9" i="16" s="1"/>
  <c r="AI45" i="16" s="1"/>
  <c r="AJ45" i="16" s="1"/>
  <c r="I44" i="16"/>
  <c r="AM8" i="16" s="1"/>
  <c r="AI44" i="16" s="1"/>
  <c r="AJ44" i="16" s="1"/>
  <c r="I43" i="16"/>
  <c r="AM7" i="16" s="1"/>
  <c r="AI43" i="16" s="1"/>
  <c r="AJ43" i="16" s="1"/>
  <c r="I42" i="16"/>
  <c r="AM6" i="16" s="1"/>
  <c r="AI42" i="16" s="1"/>
  <c r="I41" i="16"/>
  <c r="AM5" i="16" s="1"/>
  <c r="AI41" i="16" s="1"/>
  <c r="I40" i="16"/>
  <c r="AM4" i="16" s="1"/>
  <c r="AI40" i="16" s="1"/>
  <c r="AJ40" i="16" s="1"/>
  <c r="I39" i="16"/>
  <c r="AM3" i="16" s="1"/>
  <c r="AI39" i="16" s="1"/>
  <c r="AJ39" i="16" s="1"/>
  <c r="I35" i="16"/>
  <c r="AV17" i="16" s="1"/>
  <c r="AR53" i="16" s="1"/>
  <c r="AS53" i="16" s="1"/>
  <c r="I34" i="16"/>
  <c r="AV16" i="16" s="1"/>
  <c r="AR52" i="16" s="1"/>
  <c r="AS52" i="16" s="1"/>
  <c r="I33" i="16"/>
  <c r="AV15" i="16" s="1"/>
  <c r="AR51" i="16" s="1"/>
  <c r="AS51" i="16" s="1"/>
  <c r="I32" i="16"/>
  <c r="AV14" i="16" s="1"/>
  <c r="AR50" i="16" s="1"/>
  <c r="AS50" i="16" s="1"/>
  <c r="I31" i="16"/>
  <c r="AV13" i="16" s="1"/>
  <c r="AR49" i="16" s="1"/>
  <c r="AS49" i="16" s="1"/>
  <c r="I30" i="16"/>
  <c r="AV12" i="16" s="1"/>
  <c r="AR48" i="16" s="1"/>
  <c r="I29" i="16"/>
  <c r="AV11" i="16" s="1"/>
  <c r="AR47" i="16" s="1"/>
  <c r="AS47" i="16" s="1"/>
  <c r="I28" i="16"/>
  <c r="AV10" i="16" s="1"/>
  <c r="AR46" i="16" s="1"/>
  <c r="I27" i="16"/>
  <c r="AV9" i="16" s="1"/>
  <c r="AR45" i="16" s="1"/>
  <c r="AS45" i="16" s="1"/>
  <c r="I26" i="16"/>
  <c r="AV8" i="16" s="1"/>
  <c r="AR44" i="16" s="1"/>
  <c r="AS44" i="16" s="1"/>
  <c r="I25" i="16"/>
  <c r="AV7" i="16" s="1"/>
  <c r="AR43" i="16" s="1"/>
  <c r="AS43" i="16" s="1"/>
  <c r="I24" i="16"/>
  <c r="AV6" i="16" s="1"/>
  <c r="AR42" i="16" s="1"/>
  <c r="I23" i="16"/>
  <c r="AV5" i="16" s="1"/>
  <c r="AR41" i="16" s="1"/>
  <c r="AS41" i="16" s="1"/>
  <c r="I22" i="16"/>
  <c r="AV4" i="16" s="1"/>
  <c r="AR40" i="16" s="1"/>
  <c r="AS40" i="16" s="1"/>
  <c r="I21" i="16"/>
  <c r="AV3" i="16" s="1"/>
  <c r="AR39" i="16" s="1"/>
  <c r="AS39" i="16" s="1"/>
  <c r="AE59" i="21"/>
  <c r="AE58" i="21"/>
  <c r="AE57" i="21"/>
  <c r="AE56" i="21"/>
  <c r="AE55" i="21"/>
  <c r="AE54" i="21"/>
  <c r="AE53" i="21"/>
  <c r="AE52" i="21"/>
  <c r="AE50" i="21"/>
  <c r="AE49" i="21"/>
  <c r="AE48" i="21"/>
  <c r="AE46" i="21"/>
  <c r="AE45" i="21"/>
  <c r="AE44" i="21"/>
  <c r="Z59" i="21"/>
  <c r="Z58" i="21"/>
  <c r="Z57" i="21"/>
  <c r="Z56" i="21"/>
  <c r="Z55" i="21"/>
  <c r="Z54" i="21"/>
  <c r="Z53" i="21"/>
  <c r="Z52" i="21"/>
  <c r="Z50" i="21"/>
  <c r="Z49" i="21"/>
  <c r="Z48" i="21"/>
  <c r="Z46" i="21"/>
  <c r="Z45" i="21"/>
  <c r="Z44" i="21"/>
  <c r="AE23" i="21"/>
  <c r="AE22" i="21"/>
  <c r="AE21" i="21"/>
  <c r="AE20" i="21"/>
  <c r="AE19" i="21"/>
  <c r="AE18" i="21"/>
  <c r="AE17" i="21"/>
  <c r="AE16" i="21"/>
  <c r="AE14" i="21"/>
  <c r="AE13" i="21"/>
  <c r="AE12" i="21"/>
  <c r="AE10" i="21"/>
  <c r="AE9" i="21"/>
  <c r="AE8" i="21"/>
  <c r="Z23" i="21"/>
  <c r="Z22" i="21"/>
  <c r="Z21" i="21"/>
  <c r="Z20" i="21"/>
  <c r="Z19" i="21"/>
  <c r="Z18" i="21"/>
  <c r="Z17" i="21"/>
  <c r="Z16" i="21"/>
  <c r="Z14" i="21"/>
  <c r="Z13" i="21"/>
  <c r="Z12" i="21"/>
  <c r="Z10" i="21"/>
  <c r="Z9" i="21"/>
  <c r="Z8" i="21"/>
  <c r="O4" i="23"/>
  <c r="O5" i="23"/>
  <c r="O7" i="23"/>
  <c r="O8" i="23"/>
  <c r="O9" i="23"/>
  <c r="O11" i="23"/>
  <c r="O12" i="23"/>
  <c r="O13" i="23"/>
  <c r="O14" i="23"/>
  <c r="O15" i="23"/>
  <c r="O16" i="23"/>
  <c r="O17" i="23"/>
  <c r="O18" i="23"/>
  <c r="O3" i="23"/>
  <c r="N4" i="23"/>
  <c r="N5" i="23"/>
  <c r="N7" i="23"/>
  <c r="N8" i="23"/>
  <c r="N9" i="23"/>
  <c r="N11" i="23"/>
  <c r="N12" i="23"/>
  <c r="N13" i="23"/>
  <c r="N14" i="23"/>
  <c r="N15" i="23"/>
  <c r="N16" i="23"/>
  <c r="N17" i="23"/>
  <c r="N18" i="23"/>
  <c r="N3" i="23"/>
  <c r="M4" i="23"/>
  <c r="M5" i="23"/>
  <c r="M7" i="23"/>
  <c r="M8" i="23"/>
  <c r="M9" i="23"/>
  <c r="M11" i="23"/>
  <c r="M12" i="23"/>
  <c r="M13" i="23"/>
  <c r="M14" i="23"/>
  <c r="M15" i="23"/>
  <c r="M16" i="23"/>
  <c r="M17" i="23"/>
  <c r="M18" i="23"/>
  <c r="M3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3" i="23"/>
  <c r="E27" i="17"/>
  <c r="E26" i="17"/>
  <c r="E25" i="17"/>
  <c r="E24" i="17"/>
  <c r="E23" i="17"/>
  <c r="E22" i="17"/>
  <c r="E21" i="17"/>
  <c r="E20" i="17"/>
  <c r="B77" i="22"/>
  <c r="C75" i="22"/>
  <c r="C74" i="22"/>
  <c r="C73" i="22"/>
  <c r="C72" i="22"/>
  <c r="C71" i="22"/>
  <c r="C70" i="22"/>
  <c r="C69" i="22"/>
  <c r="C68" i="22"/>
  <c r="C67" i="22"/>
  <c r="C66" i="22"/>
  <c r="C65" i="22"/>
  <c r="C77" i="22" s="1"/>
  <c r="F77" i="21"/>
  <c r="F76" i="21"/>
  <c r="F75" i="21"/>
  <c r="F74" i="21"/>
  <c r="F73" i="21"/>
  <c r="F72" i="21"/>
  <c r="F71" i="21"/>
  <c r="F70" i="21"/>
  <c r="F68" i="21"/>
  <c r="F67" i="21"/>
  <c r="F66" i="21"/>
  <c r="F64" i="21"/>
  <c r="F63" i="21"/>
  <c r="F62" i="21"/>
  <c r="F59" i="21"/>
  <c r="F58" i="21"/>
  <c r="F57" i="21"/>
  <c r="F56" i="21"/>
  <c r="F55" i="21"/>
  <c r="F54" i="21"/>
  <c r="F53" i="21"/>
  <c r="F52" i="21"/>
  <c r="F50" i="21"/>
  <c r="F49" i="21"/>
  <c r="F48" i="21"/>
  <c r="F46" i="21"/>
  <c r="F45" i="21"/>
  <c r="F44" i="21"/>
  <c r="F41" i="21"/>
  <c r="F40" i="21"/>
  <c r="F39" i="21"/>
  <c r="F38" i="21"/>
  <c r="F37" i="21"/>
  <c r="F36" i="21"/>
  <c r="F35" i="21"/>
  <c r="F34" i="21"/>
  <c r="F32" i="21"/>
  <c r="F31" i="21"/>
  <c r="F30" i="21"/>
  <c r="F28" i="21"/>
  <c r="F27" i="21"/>
  <c r="F26" i="21"/>
  <c r="F23" i="21"/>
  <c r="F22" i="21"/>
  <c r="F21" i="21"/>
  <c r="F20" i="21"/>
  <c r="F19" i="21"/>
  <c r="F18" i="21"/>
  <c r="F17" i="21"/>
  <c r="F16" i="21"/>
  <c r="F14" i="21"/>
  <c r="F13" i="21"/>
  <c r="F12" i="21"/>
  <c r="F10" i="21"/>
  <c r="F9" i="21"/>
  <c r="F8" i="21"/>
  <c r="H39" i="16"/>
  <c r="H71" i="16"/>
  <c r="H70" i="16"/>
  <c r="H69" i="16"/>
  <c r="H68" i="16"/>
  <c r="H67" i="16"/>
  <c r="H66" i="16"/>
  <c r="H65" i="16"/>
  <c r="H63" i="16"/>
  <c r="H62" i="16"/>
  <c r="H61" i="16"/>
  <c r="H59" i="16"/>
  <c r="H58" i="16"/>
  <c r="H57" i="16"/>
  <c r="S71" i="16"/>
  <c r="S70" i="16"/>
  <c r="S69" i="16"/>
  <c r="S68" i="16"/>
  <c r="S67" i="16"/>
  <c r="S66" i="16"/>
  <c r="S65" i="16"/>
  <c r="S63" i="16"/>
  <c r="S62" i="16"/>
  <c r="S61" i="16"/>
  <c r="S59" i="16"/>
  <c r="S58" i="16"/>
  <c r="S57" i="16"/>
  <c r="S53" i="16"/>
  <c r="S52" i="16"/>
  <c r="S51" i="16"/>
  <c r="S50" i="16"/>
  <c r="S49" i="16"/>
  <c r="S48" i="16"/>
  <c r="S47" i="16"/>
  <c r="S45" i="16"/>
  <c r="S44" i="16"/>
  <c r="S43" i="16"/>
  <c r="S41" i="16"/>
  <c r="S40" i="16"/>
  <c r="S39" i="16"/>
  <c r="H53" i="16"/>
  <c r="H52" i="16"/>
  <c r="H51" i="16"/>
  <c r="H50" i="16"/>
  <c r="H49" i="16"/>
  <c r="H48" i="16"/>
  <c r="H47" i="16"/>
  <c r="H45" i="16"/>
  <c r="H44" i="16"/>
  <c r="H43" i="16"/>
  <c r="H41" i="16"/>
  <c r="H40" i="16"/>
  <c r="S35" i="16"/>
  <c r="S34" i="16"/>
  <c r="S33" i="16"/>
  <c r="S32" i="16"/>
  <c r="S31" i="16"/>
  <c r="S30" i="16"/>
  <c r="S29" i="16"/>
  <c r="S27" i="16"/>
  <c r="S26" i="16"/>
  <c r="S25" i="16"/>
  <c r="S23" i="16"/>
  <c r="S22" i="16"/>
  <c r="S21" i="16"/>
  <c r="H35" i="16"/>
  <c r="H34" i="16"/>
  <c r="H33" i="16"/>
  <c r="H32" i="16"/>
  <c r="H31" i="16"/>
  <c r="H30" i="16"/>
  <c r="H29" i="16"/>
  <c r="H27" i="16"/>
  <c r="H26" i="16"/>
  <c r="H25" i="16"/>
  <c r="H23" i="16"/>
  <c r="H22" i="16"/>
  <c r="H21" i="16"/>
  <c r="C7" i="15"/>
  <c r="B7" i="15"/>
  <c r="C6" i="15"/>
  <c r="B6" i="15"/>
  <c r="C3" i="15"/>
  <c r="B3" i="15"/>
  <c r="C2" i="15"/>
  <c r="B2" i="15"/>
  <c r="B10" i="15" s="1"/>
  <c r="F16" i="7"/>
  <c r="B77" i="14"/>
  <c r="C74" i="14" s="1"/>
  <c r="E30" i="12"/>
  <c r="D30" i="12"/>
  <c r="E29" i="12"/>
  <c r="D29" i="12"/>
  <c r="E28" i="12"/>
  <c r="D28" i="12"/>
  <c r="E27" i="12"/>
  <c r="D27" i="12"/>
  <c r="C30" i="12"/>
  <c r="C29" i="12"/>
  <c r="C28" i="12"/>
  <c r="C27" i="12"/>
  <c r="D10" i="12"/>
  <c r="E10" i="12"/>
  <c r="D11" i="12"/>
  <c r="E11" i="12"/>
  <c r="D12" i="12"/>
  <c r="E12" i="12"/>
  <c r="D13" i="12"/>
  <c r="E13" i="12"/>
  <c r="C11" i="12"/>
  <c r="C12" i="12"/>
  <c r="C13" i="12"/>
  <c r="C10" i="12"/>
  <c r="F77" i="7"/>
  <c r="F76" i="7"/>
  <c r="F75" i="7"/>
  <c r="F74" i="7"/>
  <c r="F73" i="7"/>
  <c r="F72" i="7"/>
  <c r="F71" i="7"/>
  <c r="F70" i="7"/>
  <c r="F68" i="7"/>
  <c r="F67" i="7"/>
  <c r="F66" i="7"/>
  <c r="F64" i="7"/>
  <c r="F63" i="7"/>
  <c r="F62" i="7"/>
  <c r="F59" i="7"/>
  <c r="F58" i="7"/>
  <c r="F57" i="7"/>
  <c r="F56" i="7"/>
  <c r="F55" i="7"/>
  <c r="F54" i="7"/>
  <c r="F53" i="7"/>
  <c r="F52" i="7"/>
  <c r="F50" i="7"/>
  <c r="F49" i="7"/>
  <c r="F48" i="7"/>
  <c r="F46" i="7"/>
  <c r="F45" i="7"/>
  <c r="F44" i="7"/>
  <c r="F41" i="7"/>
  <c r="F40" i="7"/>
  <c r="F39" i="7"/>
  <c r="F38" i="7"/>
  <c r="F37" i="7"/>
  <c r="F36" i="7"/>
  <c r="F35" i="7"/>
  <c r="F34" i="7"/>
  <c r="F32" i="7"/>
  <c r="F31" i="7"/>
  <c r="F30" i="7"/>
  <c r="F28" i="7"/>
  <c r="F27" i="7"/>
  <c r="F26" i="7"/>
  <c r="F23" i="7"/>
  <c r="F22" i="7"/>
  <c r="F21" i="7"/>
  <c r="F20" i="7"/>
  <c r="F19" i="7"/>
  <c r="F18" i="7"/>
  <c r="F17" i="7"/>
  <c r="F14" i="7"/>
  <c r="F13" i="7"/>
  <c r="F12" i="7"/>
  <c r="F10" i="7"/>
  <c r="F9" i="7"/>
  <c r="F8" i="7"/>
  <c r="E65" i="10"/>
  <c r="E64" i="10"/>
  <c r="E69" i="10"/>
  <c r="E68" i="10"/>
  <c r="E67" i="10"/>
  <c r="E78" i="10"/>
  <c r="E77" i="10"/>
  <c r="E76" i="10"/>
  <c r="E75" i="10"/>
  <c r="E74" i="10"/>
  <c r="E73" i="10"/>
  <c r="E72" i="10"/>
  <c r="E71" i="10"/>
  <c r="E47" i="10"/>
  <c r="E46" i="10"/>
  <c r="E51" i="10"/>
  <c r="E50" i="10"/>
  <c r="E49" i="10"/>
  <c r="E60" i="10"/>
  <c r="E59" i="10"/>
  <c r="E58" i="10"/>
  <c r="E57" i="10"/>
  <c r="E56" i="10"/>
  <c r="E55" i="10"/>
  <c r="E54" i="10"/>
  <c r="E53" i="10"/>
  <c r="E29" i="10"/>
  <c r="E28" i="10"/>
  <c r="E33" i="10"/>
  <c r="E32" i="10"/>
  <c r="E31" i="10"/>
  <c r="E42" i="10"/>
  <c r="E41" i="10"/>
  <c r="E40" i="10"/>
  <c r="E39" i="10"/>
  <c r="E38" i="10"/>
  <c r="E37" i="10"/>
  <c r="E36" i="10"/>
  <c r="E35" i="10"/>
  <c r="E24" i="10"/>
  <c r="E23" i="10"/>
  <c r="E22" i="10"/>
  <c r="E21" i="10"/>
  <c r="E20" i="10"/>
  <c r="E19" i="10"/>
  <c r="E18" i="10"/>
  <c r="E17" i="10"/>
  <c r="E15" i="10"/>
  <c r="E14" i="10"/>
  <c r="E13" i="10"/>
  <c r="E11" i="10"/>
  <c r="E10" i="10"/>
  <c r="E63" i="10"/>
  <c r="E45" i="10"/>
  <c r="E27" i="10"/>
  <c r="E9" i="10"/>
  <c r="G4" i="8"/>
  <c r="F4" i="8"/>
  <c r="C31" i="8"/>
  <c r="B31" i="8"/>
  <c r="B17" i="8"/>
  <c r="D12" i="8"/>
  <c r="D11" i="8"/>
  <c r="D10" i="8"/>
  <c r="D9" i="8"/>
  <c r="D8" i="8"/>
  <c r="D7" i="8"/>
  <c r="D6" i="8"/>
  <c r="D5" i="8"/>
  <c r="D4" i="8"/>
  <c r="D3" i="8"/>
  <c r="D2" i="8"/>
  <c r="D80" i="10"/>
  <c r="C80" i="10"/>
  <c r="B13" i="8"/>
  <c r="C3" i="8" s="1"/>
  <c r="P9" i="2"/>
  <c r="P8" i="2"/>
  <c r="P7" i="2"/>
  <c r="P6" i="2"/>
  <c r="P5" i="2"/>
  <c r="I24" i="2"/>
  <c r="M9" i="2"/>
  <c r="O9" i="2"/>
  <c r="O6" i="2"/>
  <c r="O7" i="2"/>
  <c r="O8" i="2"/>
  <c r="O5" i="2"/>
  <c r="M8" i="2"/>
  <c r="M7" i="2"/>
  <c r="M6" i="2"/>
  <c r="M5" i="2"/>
  <c r="R8" i="2"/>
  <c r="R9" i="2"/>
  <c r="R7" i="2"/>
  <c r="R6" i="2"/>
  <c r="R5" i="2"/>
  <c r="S4" i="26" l="1"/>
  <c r="Q11" i="26"/>
  <c r="R11" i="26" s="1"/>
  <c r="U7" i="26"/>
  <c r="Q12" i="26"/>
  <c r="R12" i="26" s="1"/>
  <c r="S3" i="26"/>
  <c r="S8" i="26"/>
  <c r="S6" i="26"/>
  <c r="U3" i="26"/>
  <c r="U8" i="26"/>
  <c r="U5" i="26"/>
  <c r="U4" i="26"/>
  <c r="U6" i="26"/>
  <c r="S7" i="26"/>
  <c r="S5" i="26"/>
  <c r="AJ53" i="16"/>
  <c r="AA57" i="16"/>
  <c r="AA69" i="16"/>
  <c r="AA58" i="16"/>
  <c r="AA66" i="16"/>
  <c r="AA70" i="16"/>
  <c r="AA61" i="16"/>
  <c r="BB39" i="16"/>
  <c r="AS48" i="16"/>
  <c r="AJ41" i="16"/>
  <c r="AJ49" i="16"/>
  <c r="BB50" i="16"/>
  <c r="AJ62" i="16"/>
  <c r="AJ70" i="16"/>
  <c r="AS70" i="16"/>
  <c r="Y61" i="16"/>
  <c r="Y69" i="16"/>
  <c r="AH62" i="16"/>
  <c r="AH70" i="16"/>
  <c r="AQ63" i="16"/>
  <c r="AZ56" i="16"/>
  <c r="BB56" i="16" s="1"/>
  <c r="AZ64" i="16"/>
  <c r="BB64" i="16" s="1"/>
  <c r="BB65" i="16"/>
  <c r="Y58" i="16"/>
  <c r="Y66" i="16"/>
  <c r="AH59" i="16"/>
  <c r="AH67" i="16"/>
  <c r="AJ67" i="16" s="1"/>
  <c r="AQ60" i="16"/>
  <c r="AS60" i="16" s="1"/>
  <c r="AQ68" i="16"/>
  <c r="AS68" i="16" s="1"/>
  <c r="AZ61" i="16"/>
  <c r="BB61" i="16" s="1"/>
  <c r="AZ69" i="16"/>
  <c r="BB69" i="16" s="1"/>
  <c r="AS57" i="16"/>
  <c r="AS65" i="16"/>
  <c r="Y60" i="16"/>
  <c r="AA60" i="16" s="1"/>
  <c r="Y68" i="16"/>
  <c r="AA68" i="16" s="1"/>
  <c r="AH61" i="16"/>
  <c r="AJ61" i="16" s="1"/>
  <c r="AH69" i="16"/>
  <c r="AJ69" i="16" s="1"/>
  <c r="AQ62" i="16"/>
  <c r="AS62" i="16" s="1"/>
  <c r="AQ70" i="16"/>
  <c r="AZ63" i="16"/>
  <c r="AS66" i="16"/>
  <c r="Y57" i="16"/>
  <c r="Y65" i="16"/>
  <c r="AA65" i="16" s="1"/>
  <c r="AH58" i="16"/>
  <c r="AJ58" i="16" s="1"/>
  <c r="AH66" i="16"/>
  <c r="AJ66" i="16" s="1"/>
  <c r="AQ59" i="16"/>
  <c r="AQ67" i="16"/>
  <c r="AS67" i="16" s="1"/>
  <c r="AZ60" i="16"/>
  <c r="BB60" i="16" s="1"/>
  <c r="AZ68" i="16"/>
  <c r="BB68" i="16" s="1"/>
  <c r="Y62" i="16"/>
  <c r="AA62" i="16" s="1"/>
  <c r="Y70" i="16"/>
  <c r="AH63" i="16"/>
  <c r="AQ56" i="16"/>
  <c r="AS56" i="16" s="1"/>
  <c r="AQ64" i="16"/>
  <c r="AS64" i="16" s="1"/>
  <c r="AZ57" i="16"/>
  <c r="BB57" i="16" s="1"/>
  <c r="AZ65" i="16"/>
  <c r="Y59" i="16"/>
  <c r="Y67" i="16"/>
  <c r="AA67" i="16" s="1"/>
  <c r="AH60" i="16"/>
  <c r="AJ60" i="16" s="1"/>
  <c r="AH68" i="16"/>
  <c r="AJ68" i="16" s="1"/>
  <c r="AQ61" i="16"/>
  <c r="AS61" i="16" s="1"/>
  <c r="AQ69" i="16"/>
  <c r="AS69" i="16" s="1"/>
  <c r="AZ62" i="16"/>
  <c r="BB62" i="16" s="1"/>
  <c r="AZ70" i="16"/>
  <c r="BB70" i="16" s="1"/>
  <c r="Y56" i="16"/>
  <c r="AA56" i="16" s="1"/>
  <c r="Y64" i="16"/>
  <c r="AA64" i="16" s="1"/>
  <c r="AH57" i="16"/>
  <c r="AJ57" i="16" s="1"/>
  <c r="AH65" i="16"/>
  <c r="AJ65" i="16" s="1"/>
  <c r="AQ58" i="16"/>
  <c r="AS58" i="16" s="1"/>
  <c r="AQ66" i="16"/>
  <c r="AZ59" i="16"/>
  <c r="AZ67" i="16"/>
  <c r="BB67" i="16" s="1"/>
  <c r="B11" i="15"/>
  <c r="C10" i="15"/>
  <c r="C11" i="15"/>
  <c r="J21" i="16"/>
  <c r="J22" i="16"/>
  <c r="J23" i="16"/>
  <c r="J25" i="16"/>
  <c r="J26" i="16"/>
  <c r="J27" i="16"/>
  <c r="J29" i="16"/>
  <c r="J30" i="16"/>
  <c r="J31" i="16"/>
  <c r="J32" i="16"/>
  <c r="J33" i="16"/>
  <c r="J34" i="16"/>
  <c r="J35" i="16"/>
  <c r="U21" i="16"/>
  <c r="U22" i="16"/>
  <c r="U23" i="16"/>
  <c r="U25" i="16"/>
  <c r="U26" i="16"/>
  <c r="U27" i="16"/>
  <c r="U29" i="16"/>
  <c r="U30" i="16"/>
  <c r="U31" i="16"/>
  <c r="U32" i="16"/>
  <c r="U33" i="16"/>
  <c r="U34" i="16"/>
  <c r="U35" i="16"/>
  <c r="J40" i="16"/>
  <c r="J41" i="16"/>
  <c r="J43" i="16"/>
  <c r="J44" i="16"/>
  <c r="J45" i="16"/>
  <c r="J47" i="16"/>
  <c r="J48" i="16"/>
  <c r="J49" i="16"/>
  <c r="J50" i="16"/>
  <c r="J51" i="16"/>
  <c r="J52" i="16"/>
  <c r="J53" i="16"/>
  <c r="U39" i="16"/>
  <c r="U40" i="16"/>
  <c r="U41" i="16"/>
  <c r="U43" i="16"/>
  <c r="U44" i="16"/>
  <c r="U45" i="16"/>
  <c r="U47" i="16"/>
  <c r="U48" i="16"/>
  <c r="U49" i="16"/>
  <c r="U50" i="16"/>
  <c r="U51" i="16"/>
  <c r="U52" i="16"/>
  <c r="U53" i="16"/>
  <c r="U57" i="16"/>
  <c r="U58" i="16"/>
  <c r="U59" i="16"/>
  <c r="U61" i="16"/>
  <c r="U62" i="16"/>
  <c r="U63" i="16"/>
  <c r="U65" i="16"/>
  <c r="U66" i="16"/>
  <c r="U67" i="16"/>
  <c r="U68" i="16"/>
  <c r="U69" i="16"/>
  <c r="U70" i="16"/>
  <c r="U71" i="16"/>
  <c r="J57" i="16"/>
  <c r="J58" i="16"/>
  <c r="J59" i="16"/>
  <c r="J61" i="16"/>
  <c r="J62" i="16"/>
  <c r="J63" i="16"/>
  <c r="J65" i="16"/>
  <c r="J66" i="16"/>
  <c r="J67" i="16"/>
  <c r="J68" i="16"/>
  <c r="J69" i="16"/>
  <c r="J70" i="16"/>
  <c r="J71" i="16"/>
  <c r="J39" i="16"/>
  <c r="D13" i="8"/>
  <c r="C67" i="14"/>
  <c r="C75" i="14"/>
  <c r="C68" i="14"/>
  <c r="C70" i="14"/>
  <c r="C71" i="14"/>
  <c r="C72" i="14"/>
  <c r="C65" i="14"/>
  <c r="C69" i="14"/>
  <c r="C73" i="14"/>
  <c r="C66" i="14"/>
  <c r="C9" i="8"/>
  <c r="C8" i="8"/>
  <c r="C6" i="8"/>
  <c r="C5" i="8"/>
  <c r="B16" i="8"/>
  <c r="C7" i="8"/>
  <c r="C10" i="8"/>
  <c r="C2" i="8"/>
  <c r="C12" i="8"/>
  <c r="C4" i="8"/>
  <c r="C11" i="8"/>
  <c r="C77" i="14" l="1"/>
  <c r="C1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Miguel Escalona</author>
  </authors>
  <commentList>
    <comment ref="I1" authorId="0" shapeId="0" xr:uid="{B13B114C-DB69-44D2-AC30-BD13FBA10558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J1" authorId="0" shapeId="0" xr:uid="{8E571F76-3D03-44AF-8CA6-5991B9720EE2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Avg(Folds) - Test</t>
        </r>
      </text>
    </comment>
    <comment ref="T1" authorId="0" shapeId="0" xr:uid="{BAD6EC51-E287-4093-B603-5FAD306CB0FD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U1" authorId="0" shapeId="0" xr:uid="{D108DF8D-058D-4A09-B858-ACAC2C2C8E27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Avg(Folds) - Test</t>
        </r>
      </text>
    </comment>
    <comment ref="AD1" authorId="0" shapeId="0" xr:uid="{05790A42-08A4-487B-9C22-BD2412DFBD20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M1" authorId="0" shapeId="0" xr:uid="{314A8885-522D-472D-9198-D9135F84C597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V1" authorId="0" shapeId="0" xr:uid="{085C4668-720B-4C31-996F-82D75564F534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BE1" authorId="0" shapeId="0" xr:uid="{B20339C0-5216-4C8A-85B5-DC054B17DBF6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D18" authorId="0" shapeId="0" xr:uid="{951A6AE5-6D51-41DB-8C96-997CBBA1050A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M18" authorId="0" shapeId="0" xr:uid="{81B0E949-1199-4089-BA56-9BAEF5668703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V18" authorId="0" shapeId="0" xr:uid="{9DCA947E-08CC-4913-8074-EBEDD821E149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BE18" authorId="0" shapeId="0" xr:uid="{0E4008BC-DCB8-4B14-B3D3-0033B17B669F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I19" authorId="0" shapeId="0" xr:uid="{1EB9F5DA-409E-426B-9D84-018CD6B2296A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J19" authorId="0" shapeId="0" xr:uid="{8994D23B-659D-4E07-8A8E-940D406DF324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Avg(Folds) - Test</t>
        </r>
      </text>
    </comment>
    <comment ref="T19" authorId="0" shapeId="0" xr:uid="{46A14AD0-D6C9-48AA-9BDD-B23637BCD117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U19" authorId="0" shapeId="0" xr:uid="{8C9350D4-4554-476A-8A36-B8958B6DEB1F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Avg(Folds) - Test</t>
        </r>
      </text>
    </comment>
    <comment ref="I37" authorId="0" shapeId="0" xr:uid="{7F91F059-6114-45D4-8AD7-9D5CB6109B60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J37" authorId="0" shapeId="0" xr:uid="{D2A554AC-93EC-4D60-A6A4-F04C03C2717F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Avg(Folds) - Test</t>
        </r>
      </text>
    </comment>
    <comment ref="T37" authorId="0" shapeId="0" xr:uid="{D722B705-F4BF-4C7F-9F54-4AEE902CC3FF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U37" authorId="0" shapeId="0" xr:uid="{17C636AA-B76F-4319-82EC-7CF0A9E0DFEF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Avg(Folds) - Test</t>
        </r>
      </text>
    </comment>
    <comment ref="Z37" authorId="0" shapeId="0" xr:uid="{0B31DB16-E764-4408-84BA-36F92AD37D85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A37" authorId="0" shapeId="0" xr:uid="{8EFAF687-283E-46E4-A86F-2365F1D54CCB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I37" authorId="0" shapeId="0" xr:uid="{327B777C-4423-4807-9A6D-70E7A4E9712D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J37" authorId="0" shapeId="0" xr:uid="{FCE60868-3136-4B60-8054-A2AF6057B222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R37" authorId="0" shapeId="0" xr:uid="{DD1420FA-631C-43BB-A675-07034656D3EF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S37" authorId="0" shapeId="0" xr:uid="{A5125125-1704-4E60-BB16-1C03250E291E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BA37" authorId="0" shapeId="0" xr:uid="{D30DBDF0-4D41-40C8-8BC8-476EE8794E6D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BB37" authorId="0" shapeId="0" xr:uid="{F964DD8D-D52F-4C8C-BBDE-BEFAA76A1A05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Z54" authorId="0" shapeId="0" xr:uid="{906DC69B-BB23-405F-B6BE-2FEC0F12E7A9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A54" authorId="0" shapeId="0" xr:uid="{333BBDC7-6D3A-48B3-8982-6555858C7DD3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I54" authorId="0" shapeId="0" xr:uid="{2A7B4B17-6649-4B6B-9874-2822C88A5020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J54" authorId="0" shapeId="0" xr:uid="{69FBECA1-BE41-4586-907E-ECBA0300CFE4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R54" authorId="0" shapeId="0" xr:uid="{737A28D6-D3B0-4C07-B497-769D86EC8F56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AS54" authorId="0" shapeId="0" xr:uid="{EE416E8D-372F-4E02-B28F-1F7E25D01CB1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BA54" authorId="0" shapeId="0" xr:uid="{1B54C359-7EF6-4DF2-A8F6-B849FF730DB2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BB54" authorId="0" shapeId="0" xr:uid="{635F288A-FF98-49F1-871F-7E8C92F2280C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I55" authorId="0" shapeId="0" xr:uid="{FFF0F2AA-9763-4DCB-A0BC-80EC5EA9F829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J55" authorId="0" shapeId="0" xr:uid="{52EDD80E-99C2-4472-96EE-A350F1BC3582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Avg(Folds) - Test</t>
        </r>
      </text>
    </comment>
    <comment ref="T55" authorId="0" shapeId="0" xr:uid="{52B5429F-5A6C-4D1E-A773-3524F8142754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Don't change values.
It is linked to Sheet 4</t>
        </r>
      </text>
    </comment>
    <comment ref="U55" authorId="0" shapeId="0" xr:uid="{7FA245C2-F8D9-4E2A-A6F5-155BD3489D12}">
      <text>
        <r>
          <rPr>
            <b/>
            <sz val="9"/>
            <color indexed="81"/>
            <rFont val="Tahoma"/>
            <family val="2"/>
          </rPr>
          <t>Jose Miguel Escalona:</t>
        </r>
        <r>
          <rPr>
            <sz val="9"/>
            <color indexed="81"/>
            <rFont val="Tahoma"/>
            <family val="2"/>
          </rPr>
          <t xml:space="preserve">
Avg(Folds) - Test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<sst xmlns="http://schemas.openxmlformats.org/spreadsheetml/2006/main" count="4472" uniqueCount="716">
  <si>
    <t>Malware Type</t>
  </si>
  <si>
    <t>Quantity</t>
  </si>
  <si>
    <t>% of Verified Mal. Samples</t>
  </si>
  <si>
    <t>% of Entire Source Dataset</t>
  </si>
  <si>
    <t>Raw Malicious Samples</t>
  </si>
  <si>
    <t>Verified Malicious Samples</t>
  </si>
  <si>
    <t>Trojan</t>
  </si>
  <si>
    <t>Downloader</t>
  </si>
  <si>
    <t>PUA</t>
  </si>
  <si>
    <t>Adware</t>
  </si>
  <si>
    <t>Ransomware</t>
  </si>
  <si>
    <t>Miner</t>
  </si>
  <si>
    <t>Virus</t>
  </si>
  <si>
    <t>Spyware</t>
  </si>
  <si>
    <t>Hacktool</t>
  </si>
  <si>
    <t>Dropper</t>
  </si>
  <si>
    <t>Worm</t>
  </si>
  <si>
    <t>Total</t>
  </si>
  <si>
    <t>Falsely Labelled</t>
  </si>
  <si>
    <t>% of Entire Dataset</t>
  </si>
  <si>
    <t>No False</t>
  </si>
  <si>
    <t>No False + No 1%</t>
  </si>
  <si>
    <t>Updated:</t>
  </si>
  <si>
    <t>Date Updated:</t>
  </si>
  <si>
    <t>March 2, 2024</t>
  </si>
  <si>
    <t>Clustering Technique</t>
  </si>
  <si>
    <t>Configuration</t>
  </si>
  <si>
    <t>Silhouette Score</t>
  </si>
  <si>
    <t># of Clusters</t>
  </si>
  <si>
    <t>Cluster Time (s)</t>
  </si>
  <si>
    <t>DBSCAN Metric Test</t>
  </si>
  <si>
    <t>K-Means</t>
  </si>
  <si>
    <t xml:space="preserve"> {'algorithm': 'lloyd'}</t>
  </si>
  <si>
    <t>Metric</t>
  </si>
  <si>
    <t>Silhouette
Score</t>
  </si>
  <si>
    <t># of Verified 
Malicious Samples</t>
  </si>
  <si>
    <t># of Noisy Clusters</t>
  </si>
  <si>
    <t>% of Noisy Clusters</t>
  </si>
  <si>
    <t># of Single-Item 
Clusters</t>
  </si>
  <si>
    <t>% of Single-Item 
Clusters</t>
  </si>
  <si>
    <t># of Clusters Left_x000D_
(No Single-Item &amp; Noisy Clusters)</t>
  </si>
  <si>
    <t># of Samples Left
(No Single-Item &amp; Noisy Clusters)</t>
  </si>
  <si>
    <t>% of Samples left from 
Verified Malicious Samples</t>
  </si>
  <si>
    <t xml:space="preserve"> {'algorithm': 'elkan'}</t>
  </si>
  <si>
    <t>cityblock</t>
  </si>
  <si>
    <t>Bisecting K-Means</t>
  </si>
  <si>
    <t>euclidean</t>
  </si>
  <si>
    <t>l1</t>
  </si>
  <si>
    <t>MiniBatch K-Means</t>
  </si>
  <si>
    <t xml:space="preserve"> {'reassignment_ratio': 0.01}</t>
  </si>
  <si>
    <t>l2</t>
  </si>
  <si>
    <t xml:space="preserve"> {'reassignment_ratio': 0.1}</t>
  </si>
  <si>
    <t>manhattan</t>
  </si>
  <si>
    <t xml:space="preserve"> {'reassignment_ratio': 0.3}</t>
  </si>
  <si>
    <t>DBSCAN</t>
  </si>
  <si>
    <t xml:space="preserve"> {'metric': 'cityblock', 'min_samples': 1}</t>
  </si>
  <si>
    <t>Clusters post removal of Single &amp; Mixed Item Clusters</t>
  </si>
  <si>
    <t xml:space="preserve"> {'metric': 'cityblock', 'min_samples': 3}</t>
  </si>
  <si>
    <t xml:space="preserve"> {'metric': 'cityblock', 'min_samples': 5}</t>
  </si>
  <si>
    <t>Cluster Quantity</t>
  </si>
  <si>
    <t xml:space="preserve"> {'metric': 'euclidean', 'min_samples': 1}</t>
  </si>
  <si>
    <t xml:space="preserve"> {'metric': 'euclidean', 'min_samples': 3}</t>
  </si>
  <si>
    <t xml:space="preserve"> {'metric': 'euclidean', 'min_samples': 5}</t>
  </si>
  <si>
    <t xml:space="preserve"> {'metric': 'l1', 'min_samples': 1}</t>
  </si>
  <si>
    <t xml:space="preserve"> {'metric': 'l1', 'min_samples': 3}</t>
  </si>
  <si>
    <t xml:space="preserve"> {'metric': 'l1', 'min_samples': 5}</t>
  </si>
  <si>
    <t xml:space="preserve"> {'metric': 'l2', 'min_samples': 1}</t>
  </si>
  <si>
    <t xml:space="preserve"> {'metric': 'l2', 'min_samples': 3}</t>
  </si>
  <si>
    <t xml:space="preserve"> {'metric': 'l2', 'min_samples': 5}</t>
  </si>
  <si>
    <t xml:space="preserve"> {'metric': 'manhattan', 'min_samples': 1}</t>
  </si>
  <si>
    <t xml:space="preserve"> {'metric': 'manhattan', 'min_samples': 3}</t>
  </si>
  <si>
    <t xml:space="preserve"> {'metric': 'manhattan', 'min_samples': 5}</t>
  </si>
  <si>
    <t>Birch</t>
  </si>
  <si>
    <t xml:space="preserve"> {'branching_factor':25}</t>
  </si>
  <si>
    <t xml:space="preserve"> {'branching_factor':50}</t>
  </si>
  <si>
    <t xml:space="preserve"> {'branching_factor':75}</t>
  </si>
  <si>
    <t xml:space="preserve"> {'branching_factor':100}</t>
  </si>
  <si>
    <t>March 7, 2024</t>
  </si>
  <si>
    <t>Machine:</t>
  </si>
  <si>
    <t>LTP</t>
  </si>
  <si>
    <t>Model:</t>
  </si>
  <si>
    <t>Laptop</t>
  </si>
  <si>
    <t>Dataset Var.:</t>
  </si>
  <si>
    <t>No False Labels</t>
  </si>
  <si>
    <t>Dataset Split:</t>
  </si>
  <si>
    <t>Test/Holdout</t>
  </si>
  <si>
    <t>Tuning:</t>
  </si>
  <si>
    <t>v2</t>
  </si>
  <si>
    <t>LGBM TB</t>
  </si>
  <si>
    <t>Difference 
+ No False
- No False &amp; No 1%</t>
  </si>
  <si>
    <t>0 (Benign)</t>
  </si>
  <si>
    <t>Precision</t>
  </si>
  <si>
    <t>Recall</t>
  </si>
  <si>
    <t>F1-Score</t>
  </si>
  <si>
    <t>Support</t>
  </si>
  <si>
    <t>1 (Malicious)</t>
  </si>
  <si>
    <t>Macro Avg.</t>
  </si>
  <si>
    <t>Weighted Avg.</t>
  </si>
  <si>
    <t>ROC-AUC</t>
  </si>
  <si>
    <t>Overall Accuracy</t>
  </si>
  <si>
    <t>LGBM IB</t>
  </si>
  <si>
    <t>CATB TB</t>
  </si>
  <si>
    <t>CATB IB</t>
  </si>
  <si>
    <t>"Average"</t>
  </si>
  <si>
    <t>March 17, 2024</t>
  </si>
  <si>
    <t>"Ryzen"</t>
  </si>
  <si>
    <t>Ryzen3b</t>
  </si>
  <si>
    <t>Dataset Variation:</t>
  </si>
  <si>
    <t>Training/Validation</t>
  </si>
  <si>
    <t>v3</t>
  </si>
  <si>
    <t>Default</t>
  </si>
  <si>
    <t>Tuned (Auto)</t>
  </si>
  <si>
    <t>Tuned</t>
  </si>
  <si>
    <t>AUC-ROC</t>
  </si>
  <si>
    <t>CAT IB</t>
  </si>
  <si>
    <t>Date:</t>
  </si>
  <si>
    <t>March 16, 2024</t>
  </si>
  <si>
    <t>RYZEN2b</t>
  </si>
  <si>
    <t>Parameters</t>
  </si>
  <si>
    <t>{'boost_from_average': 'True', 'boosting_type': 'gbdt', 'cat_l2': 10, 'class_weight': 'balanced', 'data_sample_strategy': 'goss', 'device': 'gpu', 'enable_bundle': 'True', 'gpu_use_dp': 'False', 'learning_rate': 0.2, 'max_bin': 255, 'max_depth': 100, 'n_estimators': 1000, 'num_leaves': 64, 'objective': 'binary', 'tree_learner': 'feature'}</t>
  </si>
  <si>
    <t>{'boost_from_average': 'True', 'boosting_type': 'gbdt', 'cat_l2': 10, 'class_weight': 'balanced', 'data_sample_strategy': 'goss', 'device': 'gpu', 'enable_bundle': 'True', 'gpu_use_dp': 'False', 'learning_rate': 0.1, 'max_bin': 255, 'max_depth': 500, 'n_estimators': 1000, 'num_leaves': 64, 'objective': 'binary', 'tree_learner': 'feature'}</t>
  </si>
  <si>
    <t>LGBM TB (Manual)</t>
  </si>
  <si>
    <t>{'boost_from_average': 'True', 'boosting_type': 'gbdt', 'cat_l2': 10, 'class_weight': 'balanced', 'data_sample_strategy': 'goss', 'device': 'gpu', 'enable_bundle': 'True', 'gpu_use_dp': 'False', 'learning_rate': 0.1, 'max_bin': 255, 'max_depth': 5, 'n_estimators': 500, 'num_leaves': 16, 'objective': 'binary', 'tree_learner': 'feature'}</t>
  </si>
  <si>
    <t>LGBM IB (Manual)</t>
  </si>
  <si>
    <t>{'boost_from_average': 'True', 'boosting_type': 'gbdt', 'cat_l2': 5, 'class_weight': 'balanced', 'data_sample_strategy': 'goss', 'device': 'gpu', 'enable_bundle': 'True', 'gpu_use_dp': 'False', 'learning_rate': 0.1, 'max_bin': 255, 'max_depth': 5, 'n_estimators': 1000, 'num_leaves': 32, 'objective': 'binary', 'tree_learner': 'feature'}</t>
  </si>
  <si>
    <t>{'boosting_type': 'Ordered', 'bootstrap_type': 'Bayesian', 'gpu_cat_features_storage': 'CpuPinnedMemory', 'grow_policy': 'SymmetricTree', 'l2_leaf_reg': 1, 'learning_rate': 0.1, 'max_depth': 10, 'n_estimators': 500, 'objective': 'Logloss', 'task_type': 'GPU'}</t>
  </si>
  <si>
    <t>CATB TB (Manual)</t>
  </si>
  <si>
    <t>CATB IB (Manual)</t>
  </si>
  <si>
    <t>{'boosting_type': 'Ordered', 'bootstrap_type': 'Bayesian', 'gpu_cat_features_storage': 'CpuPinnedMemory', 'grow_policy': 'SymmetricTree', 'l2_leaf_reg': 1, 'learning_rate': 0.2, 'max_depth': 10, 'n_estimators': 100, 'objective': 'Logloss', 'task_type': 'GPU'}</t>
  </si>
  <si>
    <t>Default -&gt; Tuned (M)</t>
  </si>
  <si>
    <t>Default LGBM TB</t>
  </si>
  <si>
    <t>Accuracy</t>
  </si>
  <si>
    <t>F1 Score</t>
  </si>
  <si>
    <t>Tuned LGBM TB</t>
  </si>
  <si>
    <t>Default LGBM IB</t>
  </si>
  <si>
    <t>Tuned LGBM IB</t>
  </si>
  <si>
    <t>Default CATB TB</t>
  </si>
  <si>
    <t>Tuned CATB TB</t>
  </si>
  <si>
    <t>Default CATB IB</t>
  </si>
  <si>
    <t>Tuned CATB IB</t>
  </si>
  <si>
    <t>Remember the quantities:</t>
  </si>
  <si>
    <t>%</t>
  </si>
  <si>
    <t>&lt;== It seems all Dropper samples went to Train Split (either for Training or Validation)</t>
  </si>
  <si>
    <t>&lt;== 1/3 samples were found in the Test/Holdout Split</t>
  </si>
  <si>
    <t>Default LightGBM TB</t>
  </si>
  <si>
    <t>Validation</t>
  </si>
  <si>
    <t>Test</t>
  </si>
  <si>
    <t>Difference</t>
  </si>
  <si>
    <t>Tuned LightGBM TB</t>
  </si>
  <si>
    <t>Fold 1</t>
  </si>
  <si>
    <t>Fold 2</t>
  </si>
  <si>
    <t>Fold 3</t>
  </si>
  <si>
    <t>Fold 4</t>
  </si>
  <si>
    <t>Fold 5</t>
  </si>
  <si>
    <t>Average</t>
  </si>
  <si>
    <t>Default LightGBM IB</t>
  </si>
  <si>
    <t>Tuned LightGBM IB</t>
  </si>
  <si>
    <t>Default CatBoost TB</t>
  </si>
  <si>
    <t>Tuned CatBoost TB</t>
  </si>
  <si>
    <t>Default CatBoost IB</t>
  </si>
  <si>
    <t>Tuned CatBoost IB</t>
  </si>
  <si>
    <t>Null Hypothesis: "The models' performance are equal."</t>
  </si>
  <si>
    <t>Comparison</t>
  </si>
  <si>
    <t>pvalue</t>
  </si>
  <si>
    <t>statistic</t>
  </si>
  <si>
    <t>conclusion</t>
  </si>
  <si>
    <t>DEFAULT LGBM TB vs DEFAULT CATBOOST TB</t>
  </si>
  <si>
    <t>DEFAULT LGBM IB vs DEFAULT CATBOOST IB</t>
  </si>
  <si>
    <t>TUNED LGBM TB vs TUNED CATBOOST TB</t>
  </si>
  <si>
    <t>TUNED LGBM IB vs TUNED CATBOOST IB</t>
  </si>
  <si>
    <t>DEFAULT LGBM TB vs TUNED LGBM TB</t>
  </si>
  <si>
    <t>DEFAULT LGBM IB vs TUNED LGBM IB</t>
  </si>
  <si>
    <t>DEFAULT CATBOOST TB vs TUNED CATBOOST TB</t>
  </si>
  <si>
    <t>DEFAULT CATBOOST IB vs TUNED CATBOOST IB</t>
  </si>
  <si>
    <t>α</t>
  </si>
  <si>
    <t>10 Round Fit Time</t>
  </si>
  <si>
    <t>Best Time (s)</t>
  </si>
  <si>
    <t>Average Time (s)</t>
  </si>
  <si>
    <t>Worst Time (s)</t>
  </si>
  <si>
    <t>Default -&gt; Tuned Difference</t>
  </si>
  <si>
    <t>10 Round Predict Time (ns/sample)</t>
  </si>
  <si>
    <t>Best Time (ns)</t>
  </si>
  <si>
    <t>Average Time (ns)</t>
  </si>
  <si>
    <t>Worst Time (ns)</t>
  </si>
  <si>
    <t>Default Configuration</t>
  </si>
  <si>
    <t>LightGBM</t>
  </si>
  <si>
    <t>CatBoost</t>
  </si>
  <si>
    <t>Time-based Behavior</t>
  </si>
  <si>
    <t>Instance-based Behavior</t>
  </si>
  <si>
    <t>Tuned Configuration</t>
  </si>
  <si>
    <t>Size Difference</t>
  </si>
  <si>
    <t>Notable API Calls</t>
  </si>
  <si>
    <t>RegOpenKeyExW</t>
  </si>
  <si>
    <t>NtClose</t>
  </si>
  <si>
    <t>RegCloseKey</t>
  </si>
  <si>
    <t>LdrGetDllHandle</t>
  </si>
  <si>
    <t>NtAllocateVirtualMemory</t>
  </si>
  <si>
    <t>LoadResource</t>
  </si>
  <si>
    <t>LdrGetProcedureAddress</t>
  </si>
  <si>
    <t>LdrLoadDll</t>
  </si>
  <si>
    <t>NtCreateFile</t>
  </si>
  <si>
    <t>RegQueryValueExW</t>
  </si>
  <si>
    <t>SetErrorMode</t>
  </si>
  <si>
    <t>FindResourceExW</t>
  </si>
  <si>
    <t>GetSystemMetrics</t>
  </si>
  <si>
    <t>NtQueryAttributesFile</t>
  </si>
  <si>
    <t>NtReadFile</t>
  </si>
  <si>
    <t>SetFilePointer</t>
  </si>
  <si>
    <t>FindFirstFileExW</t>
  </si>
  <si>
    <t>NtOpenKey</t>
  </si>
  <si>
    <t>LoadStringA</t>
  </si>
  <si>
    <t>NtQueryValueKey</t>
  </si>
  <si>
    <t>NtMapViewOfSection</t>
  </si>
  <si>
    <t>NtWriteFile</t>
  </si>
  <si>
    <t>RegOpenKeyExA</t>
  </si>
  <si>
    <t>NtCreateSection</t>
  </si>
  <si>
    <t>NtFreeVirtualMemory</t>
  </si>
  <si>
    <t>GetSystemWindowsDirectoryW</t>
  </si>
  <si>
    <t>GetSystemTimeAsFileTime</t>
  </si>
  <si>
    <t>NtUnmapViewOfSection</t>
  </si>
  <si>
    <t>GetSystemDirectoryW</t>
  </si>
  <si>
    <t>DrawTextExW</t>
  </si>
  <si>
    <t>RegQueryValueExA</t>
  </si>
  <si>
    <t>GetSystemInfo</t>
  </si>
  <si>
    <t>CreateThread</t>
  </si>
  <si>
    <t>NtProtectVirtualMemory</t>
  </si>
  <si>
    <t>NtOpenFile</t>
  </si>
  <si>
    <t>LoadStringW</t>
  </si>
  <si>
    <t>RegCreateKeyExW</t>
  </si>
  <si>
    <t>NtDelayExecution</t>
  </si>
  <si>
    <t>NtCreateMutant</t>
  </si>
  <si>
    <t>GetFileAttributesW</t>
  </si>
  <si>
    <t>RegQueryInfoKeyW</t>
  </si>
  <si>
    <t>NtQueryInformationFile</t>
  </si>
  <si>
    <t>NtDuplicateObject</t>
  </si>
  <si>
    <t>CryptAcquireContextW</t>
  </si>
  <si>
    <t>SetUnhandledExceptionFilter</t>
  </si>
  <si>
    <t>LdrUnloadDll</t>
  </si>
  <si>
    <t>GetNativeSystemInfo</t>
  </si>
  <si>
    <t>GetFileSize</t>
  </si>
  <si>
    <t>CreateActCtxW</t>
  </si>
  <si>
    <t>NtOpenProcess</t>
  </si>
  <si>
    <t>RegCreateKeyExA</t>
  </si>
  <si>
    <t>GetTempPathW</t>
  </si>
  <si>
    <t>CoInitializeEx</t>
  </si>
  <si>
    <t>CreateToolhelp32Snapshot</t>
  </si>
  <si>
    <t>OleInitialize</t>
  </si>
  <si>
    <t>Process32NextW</t>
  </si>
  <si>
    <t>LookupAccountSidW</t>
  </si>
  <si>
    <t>GetVolumeNameForVolumeMountPointW</t>
  </si>
  <si>
    <t>Process32FirstW</t>
  </si>
  <si>
    <t>SearchPathW</t>
  </si>
  <si>
    <t>WSAStartup</t>
  </si>
  <si>
    <t>NtQuerySystemInformation</t>
  </si>
  <si>
    <t>CoCreateInstanceEx</t>
  </si>
  <si>
    <t>RegEnumKeyW</t>
  </si>
  <si>
    <t>NtDeviceIoControlFile</t>
  </si>
  <si>
    <t>NtOpenSection</t>
  </si>
  <si>
    <t>CreateDirectoryW</t>
  </si>
  <si>
    <t>EnumWindows</t>
  </si>
  <si>
    <t>RegSetValueExA</t>
  </si>
  <si>
    <t>FindResourceA</t>
  </si>
  <si>
    <t>IsDebuggerPresent</t>
  </si>
  <si>
    <t>GlobalMemoryStatusEx</t>
  </si>
  <si>
    <t>NtOpenKeyEx</t>
  </si>
  <si>
    <t>NtEnumerateKey</t>
  </si>
  <si>
    <t>SetWindowsHookExA</t>
  </si>
  <si>
    <t>NtEnumerateValueKey</t>
  </si>
  <si>
    <t>LookupPrivilegeValueW</t>
  </si>
  <si>
    <t>OutputDebugStringA</t>
  </si>
  <si>
    <t>GetCursorPos</t>
  </si>
  <si>
    <t>NtResumeThread</t>
  </si>
  <si>
    <t>RegEnumKeyExW</t>
  </si>
  <si>
    <t>SizeofResource</t>
  </si>
  <si>
    <t>socket</t>
  </si>
  <si>
    <t>NtTerminateThread</t>
  </si>
  <si>
    <t>FindResourceExA</t>
  </si>
  <si>
    <t>FindResourceW</t>
  </si>
  <si>
    <t>NtCreateThreadEx</t>
  </si>
  <si>
    <t>SetWindowsHookExW</t>
  </si>
  <si>
    <t>CoCreateInstance</t>
  </si>
  <si>
    <t>NtQueryDirectoryFile</t>
  </si>
  <si>
    <t>GetComputerNameW</t>
  </si>
  <si>
    <t>DeviceIoControl</t>
  </si>
  <si>
    <t>RegSetValueExW</t>
  </si>
  <si>
    <t>__exception__</t>
  </si>
  <si>
    <t>NtOpenDirectoryObject</t>
  </si>
  <si>
    <t>FindWindowA</t>
  </si>
  <si>
    <t>GetUserNameW</t>
  </si>
  <si>
    <t>RegEnumValueW</t>
  </si>
  <si>
    <t>CreateProcessInternalW</t>
  </si>
  <si>
    <t>NtOpenMutant</t>
  </si>
  <si>
    <t>SetEndOfFile</t>
  </si>
  <si>
    <t>CopyFileA</t>
  </si>
  <si>
    <t>SHGetFolderPathW</t>
  </si>
  <si>
    <t>DeleteFileW</t>
  </si>
  <si>
    <t>CryptHashData</t>
  </si>
  <si>
    <t>SetFileAttributesW</t>
  </si>
  <si>
    <t>CryptCreateHash</t>
  </si>
  <si>
    <t>NtSetInformationFile</t>
  </si>
  <si>
    <t>closesocket</t>
  </si>
  <si>
    <t>CryptDecrypt</t>
  </si>
  <si>
    <t>SetFilePointerEx</t>
  </si>
  <si>
    <t>GetFileVersionInfoW</t>
  </si>
  <si>
    <t>GetSystemDirectoryA</t>
  </si>
  <si>
    <t>GetFileType</t>
  </si>
  <si>
    <t>NtQueryKey</t>
  </si>
  <si>
    <t>RemoveDirectoryA</t>
  </si>
  <si>
    <t>GetFileVersionInfoSizeW</t>
  </si>
  <si>
    <t>UuidCreate</t>
  </si>
  <si>
    <t>CoUninitialize</t>
  </si>
  <si>
    <t>timeGetTime</t>
  </si>
  <si>
    <t>SHGetSpecialFolderLocation</t>
  </si>
  <si>
    <t>NtSetValueKey</t>
  </si>
  <si>
    <t>CryptGenKey</t>
  </si>
  <si>
    <t>CoInitializeSecurity</t>
  </si>
  <si>
    <t>GetTimeZoneInformation</t>
  </si>
  <si>
    <t>GetShortPathNameW</t>
  </si>
  <si>
    <t>WriteConsoleA</t>
  </si>
  <si>
    <t>CryptExportKey</t>
  </si>
  <si>
    <t>FindWindowW</t>
  </si>
  <si>
    <t>GetForegroundWindow</t>
  </si>
  <si>
    <t>RemoveDirectoryW</t>
  </si>
  <si>
    <t>select</t>
  </si>
  <si>
    <t>SetFileTime</t>
  </si>
  <si>
    <t>GetFileSizeEx</t>
  </si>
  <si>
    <t>ioctlsocket</t>
  </si>
  <si>
    <t>NtCreateKey</t>
  </si>
  <si>
    <t>connect</t>
  </si>
  <si>
    <t>WriteProcessMemory</t>
  </si>
  <si>
    <t>CoGetClassObject</t>
  </si>
  <si>
    <t>ReadProcessMemory</t>
  </si>
  <si>
    <t>Thread32Next</t>
  </si>
  <si>
    <t>Thread32First</t>
  </si>
  <si>
    <t>MoveFileWithProgressW</t>
  </si>
  <si>
    <t>getaddrinfo</t>
  </si>
  <si>
    <t>GetVolumePathNamesForVolumeNameW</t>
  </si>
  <si>
    <t>OpenSCManagerA</t>
  </si>
  <si>
    <t>CopyFileW</t>
  </si>
  <si>
    <t>GlobalMemoryStatus</t>
  </si>
  <si>
    <t>IWbemServices_ExecQuery</t>
  </si>
  <si>
    <t>GetFileAttributesExW</t>
  </si>
  <si>
    <t>CryptDecodeObjectEx</t>
  </si>
  <si>
    <t>RtlAddVectoredExceptionHandler</t>
  </si>
  <si>
    <t>GetUserNameA</t>
  </si>
  <si>
    <t>GetAdaptersInfo</t>
  </si>
  <si>
    <t>OpenServiceA</t>
  </si>
  <si>
    <t>GetSystemWindowsDirectoryA</t>
  </si>
  <si>
    <t>CertOpenStore</t>
  </si>
  <si>
    <t>RegEnumKeyExA</t>
  </si>
  <si>
    <t>GetFileInformationByHandle</t>
  </si>
  <si>
    <t>FindWindowExW</t>
  </si>
  <si>
    <t>CreateJobObjectW</t>
  </si>
  <si>
    <t>InternetSetOptionA</t>
  </si>
  <si>
    <t>MessageBoxTimeoutW</t>
  </si>
  <si>
    <t>InternetOpenA</t>
  </si>
  <si>
    <t>CreateServiceA</t>
  </si>
  <si>
    <t>NtWriteVirtualMemory</t>
  </si>
  <si>
    <t>GetAsyncKeyState</t>
  </si>
  <si>
    <t>NtGetContextThread</t>
  </si>
  <si>
    <t>NtReadVirtualMemory</t>
  </si>
  <si>
    <t>StartServiceA</t>
  </si>
  <si>
    <t>GetDiskFreeSpaceW</t>
  </si>
  <si>
    <t>GetComputerNameA</t>
  </si>
  <si>
    <t>OpenSCManagerW</t>
  </si>
  <si>
    <t>NtOpenThread</t>
  </si>
  <si>
    <t>InternetConnectA</t>
  </si>
  <si>
    <t>NtTerminateProcess</t>
  </si>
  <si>
    <t>RegEnumValueA</t>
  </si>
  <si>
    <t>InternetCrackUrlA</t>
  </si>
  <si>
    <t>InternetOpenW</t>
  </si>
  <si>
    <t>GetDiskFreeSpaceExW</t>
  </si>
  <si>
    <t>InternetConnectW</t>
  </si>
  <si>
    <t>HttpOpenRequestW</t>
  </si>
  <si>
    <t>RegDeleteKeyW</t>
  </si>
  <si>
    <t>OpenServiceW</t>
  </si>
  <si>
    <t>FindWindowExA</t>
  </si>
  <si>
    <t>DrawTextExA</t>
  </si>
  <si>
    <t>DeleteUrlCacheEntryA</t>
  </si>
  <si>
    <t>UnhookWindowsHookEx</t>
  </si>
  <si>
    <t>bind</t>
  </si>
  <si>
    <t>getsockname</t>
  </si>
  <si>
    <t>ShellExecuteExW</t>
  </si>
  <si>
    <t>NtSetContextThread</t>
  </si>
  <si>
    <t>CryptEncrypt</t>
  </si>
  <si>
    <t>DeleteUrlCacheEntryW</t>
  </si>
  <si>
    <t>InternetCrackUrlW</t>
  </si>
  <si>
    <t>gethostbyname</t>
  </si>
  <si>
    <t>HttpOpenRequestA</t>
  </si>
  <si>
    <t>setsockopt</t>
  </si>
  <si>
    <t>send</t>
  </si>
  <si>
    <t>CopyFileExW</t>
  </si>
  <si>
    <t>WSARecv</t>
  </si>
  <si>
    <t>shutdown</t>
  </si>
  <si>
    <t>RegDeleteValueW</t>
  </si>
  <si>
    <t>GetKeyState</t>
  </si>
  <si>
    <t>recv</t>
  </si>
  <si>
    <t>SetStdHandle</t>
  </si>
  <si>
    <t>MessageBoxTimeoutA</t>
  </si>
  <si>
    <t>CryptAcquireContextA</t>
  </si>
  <si>
    <t>RegQueryInfoKeyA</t>
  </si>
  <si>
    <t>NtQueueApcThread</t>
  </si>
  <si>
    <t>GetAdaptersAddresses</t>
  </si>
  <si>
    <t>NtSuspendThread</t>
  </si>
  <si>
    <t>CryptProtectData</t>
  </si>
  <si>
    <t>GetVolumePathNameW</t>
  </si>
  <si>
    <t>InternetCloseHandle</t>
  </si>
  <si>
    <t>GetBestInterfaceEx</t>
  </si>
  <si>
    <t>RtlDecompressBuffer</t>
  </si>
  <si>
    <t>Module32FirstW</t>
  </si>
  <si>
    <t>Module32NextW</t>
  </si>
  <si>
    <t>RegisterHotKey</t>
  </si>
  <si>
    <t>HttpSendRequestA</t>
  </si>
  <si>
    <t>StartServiceW</t>
  </si>
  <si>
    <t>DnsQuery_A</t>
  </si>
  <si>
    <t>InternetOpenUrlA</t>
  </si>
  <si>
    <t>CreateServiceW</t>
  </si>
  <si>
    <t>RegDeleteValueA</t>
  </si>
  <si>
    <t>InternetGetConnectedState</t>
  </si>
  <si>
    <t>GetUserNameExA</t>
  </si>
  <si>
    <t>GetKeyboardState</t>
  </si>
  <si>
    <t>InternetQueryOptionA</t>
  </si>
  <si>
    <t>HttpQueryInfoA</t>
  </si>
  <si>
    <t>InternetReadFile</t>
  </si>
  <si>
    <t>RtlRemoveVectoredExceptionHandler</t>
  </si>
  <si>
    <t>GetAddrInfoW</t>
  </si>
  <si>
    <t>EnumServicesStatusA</t>
  </si>
  <si>
    <t>CreateRemoteThread</t>
  </si>
  <si>
    <t>sendto</t>
  </si>
  <si>
    <t>InternetOpenUrlW</t>
  </si>
  <si>
    <t>WSASocketA</t>
  </si>
  <si>
    <t>SetInformationJobObject</t>
  </si>
  <si>
    <t>WSASocketW</t>
  </si>
  <si>
    <t>SendNotifyMessageW</t>
  </si>
  <si>
    <t>ControlService</t>
  </si>
  <si>
    <t>ObtainUserAgentString</t>
  </si>
  <si>
    <t>InternetSetStatusCallback</t>
  </si>
  <si>
    <t>GetFileInformationByHandleEx</t>
  </si>
  <si>
    <t>SetFileInformationByHandle</t>
  </si>
  <si>
    <t>NetUserGetInfo</t>
  </si>
  <si>
    <t>CPU</t>
  </si>
  <si>
    <t>RAM</t>
  </si>
  <si>
    <t>GPU</t>
  </si>
  <si>
    <t>OS</t>
  </si>
  <si>
    <t>Component</t>
  </si>
  <si>
    <t>Specifications</t>
  </si>
  <si>
    <t>Notes</t>
  </si>
  <si>
    <t>Ryzen 3 1200</t>
  </si>
  <si>
    <t>4 Cores 4 Threads @ 3.1GHz</t>
  </si>
  <si>
    <t>12GB DDR4</t>
  </si>
  <si>
    <t>DDR4 2133MHz</t>
  </si>
  <si>
    <t>Nvidia GTX1050Ti</t>
  </si>
  <si>
    <t>768 CUDA Cores, 4GB VRAM</t>
  </si>
  <si>
    <t>Windows 10</t>
  </si>
  <si>
    <t>Ryzen3c</t>
  </si>
  <si>
    <t>Training on entire Train Split</t>
  </si>
  <si>
    <t>Training on 70% of Train Split</t>
  </si>
  <si>
    <t>Model: RYZEN3b (Trained on 70:30)</t>
  </si>
  <si>
    <t>Model: RYZEN3c (Trained on 100:0)</t>
  </si>
  <si>
    <t>via Test (10%) of Exclusive Dataset</t>
  </si>
  <si>
    <t>via Non-Exclusive Dataset</t>
  </si>
  <si>
    <t>via External Test (Original Test Dataset)</t>
  </si>
  <si>
    <t>Exclusivity Test
(Train &amp; Test)</t>
  </si>
  <si>
    <t>Exclusivity Test
(Existing Models)</t>
  </si>
  <si>
    <t>Original</t>
  </si>
  <si>
    <t>via Exclusive Dataset</t>
  </si>
  <si>
    <t>Original Model</t>
  </si>
  <si>
    <t>Exclusivity Model</t>
  </si>
  <si>
    <t>Exclusivity Test
(via Original Test Dataset)</t>
  </si>
  <si>
    <t>DEFAULT LIGHTGBM TB vs DEFAULT LIGHTGBM IB</t>
  </si>
  <si>
    <t>Index</t>
  </si>
  <si>
    <t>DEFAULT CATBOOST TB vs DEFAULT CATBOOST IB</t>
  </si>
  <si>
    <t>TUNED LIGHTGBM TB vs TUNED LIGHTGBM IB</t>
  </si>
  <si>
    <t>TUNED CATBOOST TB vs TUNED CATBOOST IB</t>
  </si>
  <si>
    <t>Time-based Models</t>
  </si>
  <si>
    <t>LGBM</t>
  </si>
  <si>
    <t>SVM</t>
  </si>
  <si>
    <t>MLP</t>
  </si>
  <si>
    <t>Benign</t>
  </si>
  <si>
    <t>Malicious</t>
  </si>
  <si>
    <t>Instance-based Models</t>
  </si>
  <si>
    <t>Davies Bouldin Score</t>
  </si>
  <si>
    <t xml:space="preserve"> </t>
  </si>
  <si>
    <t>Time-based</t>
  </si>
  <si>
    <t>Instance-based</t>
  </si>
  <si>
    <t>Time Unit</t>
  </si>
  <si>
    <t>API (Str)</t>
  </si>
  <si>
    <t>Instances</t>
  </si>
  <si>
    <t>t_0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</si>
  <si>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</si>
  <si>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</si>
  <si>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</si>
  <si>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</si>
  <si>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</si>
  <si>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</si>
  <si>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</si>
  <si>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</si>
  <si>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</si>
  <si>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</si>
  <si>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</si>
  <si>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</si>
  <si>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</si>
  <si>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</si>
  <si>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</si>
  <si>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</si>
  <si>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</si>
  <si>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</si>
  <si>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</si>
  <si>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</si>
  <si>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</si>
  <si>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</si>
  <si>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</si>
  <si>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</si>
  <si>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</si>
  <si>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</si>
  <si>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</si>
  <si>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</si>
  <si>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</si>
  <si>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</si>
  <si>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t_31</t>
  </si>
  <si>
    <t>t_32</t>
  </si>
  <si>
    <t>t_33</t>
  </si>
  <si>
    <t>t_34</t>
  </si>
  <si>
    <t>t_35</t>
  </si>
  <si>
    <t>t_36</t>
  </si>
  <si>
    <t>t_37</t>
  </si>
  <si>
    <t>t_38</t>
  </si>
  <si>
    <t>t_39</t>
  </si>
  <si>
    <t>t_40</t>
  </si>
  <si>
    <t>t_41</t>
  </si>
  <si>
    <t>t_42</t>
  </si>
  <si>
    <t>t_43</t>
  </si>
  <si>
    <t>t_44</t>
  </si>
  <si>
    <t>t_45</t>
  </si>
  <si>
    <t>t_46</t>
  </si>
  <si>
    <t>t_47</t>
  </si>
  <si>
    <t>t_48</t>
  </si>
  <si>
    <t>t_49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</si>
  <si>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</si>
  <si>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</si>
  <si>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</si>
  <si>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</si>
  <si>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</si>
  <si>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</si>
  <si>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</si>
  <si>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</si>
  <si>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</si>
  <si>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</si>
  <si>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</si>
  <si>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</si>
  <si>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</si>
  <si>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</si>
  <si>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</si>
  <si>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</si>
  <si>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</si>
  <si>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</si>
  <si>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</si>
  <si>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t_69</t>
  </si>
  <si>
    <t>t_70</t>
  </si>
  <si>
    <t>t_71</t>
  </si>
  <si>
    <t>t_72</t>
  </si>
  <si>
    <t>t_73</t>
  </si>
  <si>
    <t>t_74</t>
  </si>
  <si>
    <t>t_75</t>
  </si>
  <si>
    <t>t_76</t>
  </si>
  <si>
    <t>t_77</t>
  </si>
  <si>
    <t>t_78</t>
  </si>
  <si>
    <t>t_79</t>
  </si>
  <si>
    <t>t_80</t>
  </si>
  <si>
    <t>t_81</t>
  </si>
  <si>
    <t>t_82</t>
  </si>
  <si>
    <t>t_83</t>
  </si>
  <si>
    <t>t_84</t>
  </si>
  <si>
    <t>t_85</t>
  </si>
  <si>
    <t>t_86</t>
  </si>
  <si>
    <t>t_87</t>
  </si>
  <si>
    <t>t_88</t>
  </si>
  <si>
    <t>t_89</t>
  </si>
  <si>
    <t>t_90</t>
  </si>
  <si>
    <t>t_91</t>
  </si>
  <si>
    <t>t_92</t>
  </si>
  <si>
    <t>t_93</t>
  </si>
  <si>
    <t>t_94</t>
  </si>
  <si>
    <t>t_95</t>
  </si>
  <si>
    <t>t_96</t>
  </si>
  <si>
    <t>t_97</t>
  </si>
  <si>
    <t>t_98</t>
  </si>
  <si>
    <t>t_99</t>
  </si>
  <si>
    <t>Δ</t>
  </si>
  <si>
    <t>Default Time-based LightGBM</t>
  </si>
  <si>
    <t>Tuned Time-based LightGBM</t>
  </si>
  <si>
    <t>Default Time-based CatBoost</t>
  </si>
  <si>
    <t>Tuned Time-based CatBoost</t>
  </si>
  <si>
    <t>Default Instance-based LightGBM</t>
  </si>
  <si>
    <t>Tuned Instance-based LightGBM</t>
  </si>
  <si>
    <t>Default Instance-based CatBoost</t>
  </si>
  <si>
    <t>Tuned Instance-based CatBoost</t>
  </si>
  <si>
    <t>Validation (Fold Average)</t>
  </si>
  <si>
    <t>Benign API (Str)</t>
  </si>
  <si>
    <t>Benign API (Int)</t>
  </si>
  <si>
    <t>Malicious API (Str)</t>
  </si>
  <si>
    <t>Malicious API (Int)</t>
  </si>
  <si>
    <t>% of Samples</t>
  </si>
  <si>
    <t>hash</t>
  </si>
  <si>
    <t>type</t>
  </si>
  <si>
    <t>y_actual</t>
  </si>
  <si>
    <t>y_pred</t>
  </si>
  <si>
    <t>pca_segment</t>
  </si>
  <si>
    <t>cd72e12f040e951a2845c34edc8816f8</t>
  </si>
  <si>
    <t>benign</t>
  </si>
  <si>
    <t>c_0</t>
  </si>
  <si>
    <t>match</t>
  </si>
  <si>
    <t>c_6</t>
  </si>
  <si>
    <t>991beff24b33d1f4fcd44756a1c4b9de</t>
  </si>
  <si>
    <t>d82c23e820e6106ff24fceecd8e821fc</t>
  </si>
  <si>
    <t>c_4</t>
  </si>
  <si>
    <t>7fbf2afde91d5eaa35e007445e8d1d2d</t>
  </si>
  <si>
    <t>c_1</t>
  </si>
  <si>
    <t>63ca0afe173b8e55b9c733a54d5c37b3</t>
  </si>
  <si>
    <t>c_3</t>
  </si>
  <si>
    <t>658e9a0dd41a4e7f194282a6d94beaa9</t>
  </si>
  <si>
    <t>52cac8b6d54e26edc242f3d2b9d62bd2</t>
  </si>
  <si>
    <t>6a23334620b92de1592bea4d5eef9a19</t>
  </si>
  <si>
    <t>e60c429021a5dd744a339c035e24f644</t>
  </si>
  <si>
    <t>2a5955cf45da270672c90e3cc4c11f9f</t>
  </si>
  <si>
    <t>78ba3a6c3809dbdf9ad4b02d8b08da7f</t>
  </si>
  <si>
    <t>1133daf95047140e4ca44fe326e202ac</t>
  </si>
  <si>
    <t>c_5</t>
  </si>
  <si>
    <t>eae3616631dc3eafbbf4a174113c02a9</t>
  </si>
  <si>
    <t>a9fc509583e073121d557743b55bda1c</t>
  </si>
  <si>
    <t>ee6e6731c19517411dec15361dae90c9</t>
  </si>
  <si>
    <t>9aa5a93712c584acdcaa7eef9d25ef4d</t>
  </si>
  <si>
    <t>977327710b71de21aab9becdf0ae2e31</t>
  </si>
  <si>
    <t>f2e6e397c0a2a605c791c63466c9d5ae</t>
  </si>
  <si>
    <t>194d6f66399eb626c6d96dd9592459f0</t>
  </si>
  <si>
    <t>7597b36ab936b2d1975551912858a1db</t>
  </si>
  <si>
    <t>a2cba8bb346c2d0d033bd501750ca6ab</t>
  </si>
  <si>
    <t>8e943edcb8e7f8ba0c114df0f8d9d77b</t>
  </si>
  <si>
    <t>23fbea5dce05e2a848483a9ab6256e9e</t>
  </si>
  <si>
    <t>4b95ae7d19eeb1d6dcc33dda725e303f</t>
  </si>
  <si>
    <t>fffe63678ee9a495bf2435f7037c551a</t>
  </si>
  <si>
    <t>67db2476f1e9e962ca343f799b669225</t>
  </si>
  <si>
    <t>b5fb25ca0a7d445113a9c6e117e25025</t>
  </si>
  <si>
    <t>c124a717590ec531d658a4abcc367fee</t>
  </si>
  <si>
    <t>5561252434e5acc5dd58ace0886abbd1</t>
  </si>
  <si>
    <t>f9167619a6c4e05c93d76d454ca52585</t>
  </si>
  <si>
    <t>59b7280d73906b43b13b273a1f9cc3dd</t>
  </si>
  <si>
    <t>4ef3b0d901712cf4bfd949bd8251ca9f</t>
  </si>
  <si>
    <t>d59e85a4acbe7387f8635aa7119d834c</t>
  </si>
  <si>
    <t>ea3dc2918779c4f05f9f7d7ad7b6209f</t>
  </si>
  <si>
    <t>9e2b745f6aad4e516c5eca28f4b73d97</t>
  </si>
  <si>
    <t>96e1c48e4c3d42943930e8474b7c0882</t>
  </si>
  <si>
    <t>f108600edf46d7c20f6acc522aeba6df</t>
  </si>
  <si>
    <t>73383466d249f35fba860c210e88690c</t>
  </si>
  <si>
    <t>694c4c90716e11d84bb10b6ad03b308b</t>
  </si>
  <si>
    <t>b0cfa6eaac40e94b1f49f6832ed5fe7a</t>
  </si>
  <si>
    <t>58236e17d9495de564abaf4bc0da02d3</t>
  </si>
  <si>
    <t>d937c0b2c88b37bafd8de97566a4b118</t>
  </si>
  <si>
    <t>6c4914b4a8d22a0ec8b3d2d423b890ce</t>
  </si>
  <si>
    <t>4a07d9094be9ade0b719a2bf8ac1218c</t>
  </si>
  <si>
    <t>b4bf4de520608833a96c928296d2568b</t>
  </si>
  <si>
    <t>1921a5574e07c3efbb41ed2ecc38ab1a</t>
  </si>
  <si>
    <t>e83d386e3568c67713af325872baf4c4</t>
  </si>
  <si>
    <t>PCA_Segment</t>
  </si>
  <si>
    <t>Count</t>
  </si>
  <si>
    <t>Major Families</t>
  </si>
  <si>
    <t>Types</t>
  </si>
  <si>
    <t>Trojan – 5079 (72.26%)
PUA – 633 (9.6%)
Adware – 554 (8.4%)
Ransomware – 331 (5.02%)
Benign – 283 (5.99%)
Miner – 80 (1.69%)
Virus – 32 (0.68%)
Downloader – 21 (0.44%)
Spyware – 8 (0.17%)
Hacktool – 4 (0.08%)
Dropper – 2 (0.04%)
Worm – 2 (0.04%)</t>
  </si>
  <si>
    <t>Trojan – 4245 (98.72%)
Benign – 19 (0.44%)
PUA – 14 (0.33%)
Adware – 12 (0.28%)
Downloader – 5 (0.12%)
Spyware – 2 (0.05%)
Miner – 1 (0.02%)
Worm – 1 (0.02%)
Virus – 1 (0.02%)</t>
  </si>
  <si>
    <t>Trojan – 4281 (88.03%)
Downloader – 402 (8.27%)
PUA – 63 (1.3%)
Benign – 58 (1.19%)
Adware – 52 (1.07%)
Virus – 4 (0.08%)
Miner – 3 (0.06%)</t>
  </si>
  <si>
    <t>Trojan – 6767 (67.84%)
Downloader – 1302 (13.05%)
PUA – 986 (9.88%)
Adware – 509 (5.1%)
Benign – 323 (3.24%)
Spyware – 36 (0.36%)
Virus – 24 (0.24%)
Miner – 21 (0.21%)
Ransomware – 4 (0.04%)
Hacktool – 2 (0.02%)
Dropper – 1 (0.01%)</t>
  </si>
  <si>
    <t>Trojan – 2520 (97.33%)
Adware – 23 (0.89%)
PUA – 13 (0.5%)
Benign – 12 (0.46%)
Miner – 10 (0.39%)
Downloader – 5 (0.19%)
Ransomware – 4 (0.15%)
Spyware – 2 (0.08%)</t>
  </si>
  <si>
    <t>Trojan – 3154 (64.86%)
Downloader – 501 (10.3%)
Adware – 404 (8.31%)
PUA – 388 (7.98%)
Benign – 384 (7.9%)
Virus – 18 (0.37%)
Miner – 10 (0.21%)
Dropper – 2 (0.04%)
Ransomware – 1 (0.02%)
Hacktool – 1 (0.02%)</t>
  </si>
  <si>
    <t>installmonster, bundler,
soft32downloader,
downloadware
(PUA &amp; Adware)</t>
  </si>
  <si>
    <t>msil &amp; razy (Trojan/Trojan-based,
Spyware/Backdoor, Virus, Ransomware)</t>
  </si>
  <si>
    <t>adload, installmonster, istartsurf,
chapak, bundler, nsis, &amp;
prepscram
(Trojan/Trojan-based Adware, PUA,
Downloader)</t>
  </si>
  <si>
    <t>a029dbcf598604f222e07d7a90981199</t>
  </si>
  <si>
    <t>8b91e351d1e46af68f27bae037fcfff6</t>
  </si>
  <si>
    <t>installmonster &amp; bundler
(PUA and Adware)</t>
  </si>
  <si>
    <t>bundler, istartsurf, chapak, and
installmonster
(Trojans/Trojan-based, Adware, &amp; PUA)</t>
  </si>
  <si>
    <t>% of Benign</t>
  </si>
  <si>
    <t>283 (26.23%)</t>
  </si>
  <si>
    <t>19 (1.76%)</t>
  </si>
  <si>
    <t>58 (5.38%)</t>
  </si>
  <si>
    <t>323 (29.94%)</t>
  </si>
  <si>
    <t>12 (1.11%)</t>
  </si>
  <si>
    <t>384 (35.59%)</t>
  </si>
  <si>
    <t>ekstrak &amp; fareit
(Trojan-based Stealer/Spyware)</t>
  </si>
  <si>
    <t>Model Performance</t>
  </si>
  <si>
    <t>Undersampled Model</t>
  </si>
  <si>
    <t>Total Misclassified Benign Samples</t>
  </si>
  <si>
    <t>CATB Original Model</t>
  </si>
  <si>
    <t>LGBM Original Model</t>
  </si>
  <si>
    <t>LGBM Undersampled Model</t>
  </si>
  <si>
    <t>CATB Undersampled Model</t>
  </si>
  <si>
    <t>Undersampled Default LightGBM TB</t>
  </si>
  <si>
    <t>Undersampled Default CatBoost TB</t>
  </si>
  <si>
    <t>LightGBM (Original Default TB)</t>
  </si>
  <si>
    <t>CatBoost (Original Default TB)</t>
  </si>
  <si>
    <t>CatBoost (Undersampled Default TB)</t>
  </si>
  <si>
    <t>LightGBM (Undersampled Default TB)</t>
  </si>
  <si>
    <t>Benign Misclassification Rate</t>
  </si>
  <si>
    <t>TROJAN</t>
  </si>
  <si>
    <t>DOWNLOADER</t>
  </si>
  <si>
    <t>ADWARE</t>
  </si>
  <si>
    <t>BENIGN</t>
  </si>
  <si>
    <t>RANSOMWARE</t>
  </si>
  <si>
    <t>MINER</t>
  </si>
  <si>
    <t>VIRUS</t>
  </si>
  <si>
    <t>SPYWARE</t>
  </si>
  <si>
    <t>HACKTOOL</t>
  </si>
  <si>
    <t>WORM</t>
  </si>
  <si>
    <t>DROPPER</t>
  </si>
  <si>
    <t>Distribution of Types in Trojan Undersampled Dataset</t>
  </si>
  <si>
    <t>Original Default LGBM TB</t>
  </si>
  <si>
    <t>Original Default CATB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</si>
</sst>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"/>
    <numFmt numFmtId="165" formatCode="0.000000"/>
    <numFmt numFmtId="166" formatCode="0.0000%"/>
    <numFmt numFmtId="167" formatCode="0.00000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Aptos Narrow"/>
      <family val="2"/>
      <scheme val="minor"/>
    </font>
    <font>
      <b/>
      <sz val="10"/>
      <color theme="1"/>
      <name val="Aptos Narrow"/>
      <family val="2"/>
    </font>
    <font>
      <b/>
      <sz val="9"/>
      <color theme="1"/>
      <name val="Aptos Narrow"/>
      <family val="2"/>
      <scheme val="minor"/>
    </font>
    <font>
      <sz val="10"/>
      <color theme="1"/>
      <name val="Arial Unicode MS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8">
    <xf numFmtId="0" fontId="0" fillId="0" borderId="0" xfId="0"/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2" fillId="0" borderId="2" xfId="1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3" fillId="0" borderId="5" xfId="1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64" fontId="2" fillId="0" borderId="7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6" fontId="3" fillId="0" borderId="7" xfId="1" applyNumberFormat="1" applyFont="1" applyBorder="1" applyAlignment="1">
      <alignment vertical="center"/>
    </xf>
    <xf numFmtId="0" fontId="2" fillId="0" borderId="7" xfId="0" applyFont="1" applyBorder="1"/>
    <xf numFmtId="164" fontId="3" fillId="0" borderId="7" xfId="1" applyNumberFormat="1" applyFont="1" applyBorder="1"/>
    <xf numFmtId="164" fontId="3" fillId="0" borderId="0" xfId="0" applyNumberFormat="1" applyFont="1"/>
    <xf numFmtId="164" fontId="2" fillId="2" borderId="7" xfId="1" applyNumberFormat="1" applyFont="1" applyFill="1" applyBorder="1"/>
    <xf numFmtId="164" fontId="3" fillId="0" borderId="0" xfId="1" applyNumberFormat="1" applyFont="1" applyBorder="1"/>
    <xf numFmtId="164" fontId="2" fillId="0" borderId="8" xfId="1" applyNumberFormat="1" applyFont="1" applyBorder="1" applyAlignment="1">
      <alignment vertical="center"/>
    </xf>
    <xf numFmtId="164" fontId="3" fillId="0" borderId="9" xfId="1" applyNumberFormat="1" applyFont="1" applyBorder="1" applyAlignment="1">
      <alignment vertical="center"/>
    </xf>
    <xf numFmtId="164" fontId="2" fillId="0" borderId="10" xfId="1" applyNumberFormat="1" applyFont="1" applyBorder="1" applyAlignment="1">
      <alignment vertical="center" wrapText="1"/>
    </xf>
    <xf numFmtId="164" fontId="3" fillId="0" borderId="11" xfId="1" applyNumberFormat="1" applyFont="1" applyBorder="1" applyAlignment="1">
      <alignment vertical="center"/>
    </xf>
    <xf numFmtId="1" fontId="3" fillId="0" borderId="11" xfId="1" applyNumberFormat="1" applyFont="1" applyBorder="1" applyAlignment="1">
      <alignment vertical="center"/>
    </xf>
    <xf numFmtId="164" fontId="2" fillId="0" borderId="7" xfId="1" applyNumberFormat="1" applyFont="1" applyBorder="1" applyAlignment="1">
      <alignment vertical="center"/>
    </xf>
    <xf numFmtId="164" fontId="3" fillId="0" borderId="7" xfId="1" applyNumberFormat="1" applyFont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/>
    <xf numFmtId="164" fontId="2" fillId="3" borderId="0" xfId="0" applyNumberFormat="1" applyFont="1" applyFill="1"/>
    <xf numFmtId="1" fontId="3" fillId="0" borderId="0" xfId="0" applyNumberFormat="1" applyFont="1"/>
    <xf numFmtId="10" fontId="3" fillId="0" borderId="0" xfId="1" applyNumberFormat="1" applyFont="1"/>
    <xf numFmtId="10" fontId="3" fillId="0" borderId="0" xfId="0" applyNumberFormat="1" applyFont="1"/>
    <xf numFmtId="0" fontId="3" fillId="0" borderId="0" xfId="0" applyFont="1" applyAlignment="1">
      <alignment horizontal="left" vertical="center"/>
    </xf>
    <xf numFmtId="164" fontId="3" fillId="2" borderId="5" xfId="1" applyNumberFormat="1" applyFont="1" applyFill="1" applyBorder="1" applyAlignment="1">
      <alignment vertical="center"/>
    </xf>
    <xf numFmtId="164" fontId="3" fillId="2" borderId="9" xfId="1" applyNumberFormat="1" applyFont="1" applyFill="1" applyBorder="1" applyAlignment="1">
      <alignment vertical="center"/>
    </xf>
    <xf numFmtId="1" fontId="3" fillId="0" borderId="7" xfId="0" applyNumberFormat="1" applyFont="1" applyBorder="1" applyAlignment="1">
      <alignment vertical="center"/>
    </xf>
    <xf numFmtId="1" fontId="3" fillId="0" borderId="7" xfId="1" applyNumberFormat="1" applyFont="1" applyBorder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vertical="center"/>
    </xf>
    <xf numFmtId="164" fontId="0" fillId="0" borderId="0" xfId="0" applyNumberFormat="1"/>
    <xf numFmtId="10" fontId="0" fillId="0" borderId="0" xfId="1" applyNumberFormat="1" applyFont="1"/>
    <xf numFmtId="164" fontId="2" fillId="0" borderId="7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166" fontId="0" fillId="0" borderId="7" xfId="1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0" fontId="0" fillId="0" borderId="7" xfId="1" applyNumberFormat="1" applyFont="1" applyBorder="1" applyAlignment="1">
      <alignment horizontal="left" vertical="center"/>
    </xf>
    <xf numFmtId="167" fontId="4" fillId="0" borderId="0" xfId="0" applyNumberFormat="1" applyFont="1"/>
    <xf numFmtId="167" fontId="0" fillId="0" borderId="0" xfId="0" applyNumberFormat="1"/>
    <xf numFmtId="49" fontId="2" fillId="0" borderId="0" xfId="0" applyNumberFormat="1" applyFont="1"/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4" fontId="0" fillId="0" borderId="7" xfId="0" applyNumberFormat="1" applyBorder="1" applyAlignment="1">
      <alignment horizontal="left" vertical="center"/>
    </xf>
    <xf numFmtId="3" fontId="0" fillId="0" borderId="7" xfId="0" applyNumberFormat="1" applyBorder="1" applyAlignment="1">
      <alignment horizontal="left" vertical="center"/>
    </xf>
    <xf numFmtId="164" fontId="2" fillId="0" borderId="0" xfId="1" applyNumberFormat="1" applyFont="1"/>
    <xf numFmtId="0" fontId="7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9" fillId="0" borderId="0" xfId="0" applyFont="1" applyAlignment="1">
      <alignment horizontal="left" vertical="center"/>
    </xf>
    <xf numFmtId="166" fontId="9" fillId="0" borderId="0" xfId="1" applyNumberFormat="1" applyFont="1" applyAlignment="1">
      <alignment horizontal="left" vertical="center"/>
    </xf>
    <xf numFmtId="166" fontId="7" fillId="0" borderId="0" xfId="1" applyNumberFormat="1" applyFont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10" fontId="3" fillId="0" borderId="7" xfId="1" applyNumberFormat="1" applyFont="1" applyBorder="1" applyAlignment="1">
      <alignment vertical="center"/>
    </xf>
    <xf numFmtId="0" fontId="3" fillId="0" borderId="0" xfId="0" applyFont="1" applyAlignment="1">
      <alignment vertical="center" wrapText="1"/>
    </xf>
    <xf numFmtId="11" fontId="3" fillId="0" borderId="0" xfId="0" applyNumberFormat="1" applyFont="1" applyAlignment="1">
      <alignment vertical="center"/>
    </xf>
    <xf numFmtId="10" fontId="3" fillId="0" borderId="0" xfId="1" applyNumberFormat="1" applyFont="1" applyAlignment="1">
      <alignment vertical="center"/>
    </xf>
    <xf numFmtId="0" fontId="10" fillId="0" borderId="0" xfId="0" applyFont="1" applyAlignment="1">
      <alignment horizontal="left" vertical="center"/>
    </xf>
    <xf numFmtId="164" fontId="11" fillId="0" borderId="7" xfId="1" applyNumberFormat="1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164" fontId="12" fillId="0" borderId="7" xfId="1" applyNumberFormat="1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1" fontId="12" fillId="0" borderId="7" xfId="1" applyNumberFormat="1" applyFont="1" applyBorder="1" applyAlignment="1">
      <alignment vertical="center"/>
    </xf>
    <xf numFmtId="164" fontId="12" fillId="0" borderId="7" xfId="1" applyNumberFormat="1" applyFont="1" applyFill="1" applyBorder="1" applyAlignment="1">
      <alignment vertical="center"/>
    </xf>
    <xf numFmtId="10" fontId="3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" fontId="3" fillId="0" borderId="1" xfId="1" applyNumberFormat="1" applyFont="1" applyBorder="1" applyAlignment="1">
      <alignment vertical="center"/>
    </xf>
    <xf numFmtId="1" fontId="3" fillId="0" borderId="2" xfId="1" applyNumberFormat="1" applyFont="1" applyBorder="1" applyAlignment="1">
      <alignment vertical="center"/>
    </xf>
    <xf numFmtId="1" fontId="3" fillId="0" borderId="8" xfId="1" applyNumberFormat="1" applyFont="1" applyBorder="1" applyAlignment="1">
      <alignment vertical="center"/>
    </xf>
    <xf numFmtId="1" fontId="3" fillId="0" borderId="7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8" fillId="0" borderId="19" xfId="0" applyNumberFormat="1" applyFont="1" applyBorder="1" applyAlignment="1">
      <alignment horizontal="center" vertical="center"/>
    </xf>
    <xf numFmtId="164" fontId="8" fillId="0" borderId="21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Percent" xfId="1" builtinId="5"/>
  </cellStyles>
  <dxfs count="4"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97.xml"/><Relationship Id="rId1" Type="http://schemas.microsoft.com/office/2011/relationships/chartStyle" Target="style97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98.xml"/><Relationship Id="rId1" Type="http://schemas.microsoft.com/office/2011/relationships/chartStyle" Target="style9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PH"/>
              <a:t>Trendline of Instances of Most Frequent API Calls per Time Unit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'API Calls per Time Unit'!$E$1:$F$1</c:f>
              <c:strCache>
                <c:ptCount val="1"/>
                <c:pt idx="0">
                  <c:v>Malicious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20"/>
            <c:dispRSqr val="0"/>
            <c:dispEq val="0"/>
          </c:trendline>
          <c:xVal>
            <c:strRef>
              <c:f>'API Calls per Time Unit'!$A$3:$A$102</c:f>
              <c:strCache>
                <c:ptCount val="100"/>
                <c:pt idx="0">
                  <c:v>t_0</c:v>
                </c:pt>
                <c:pt idx="1">
                  <c:v>t_1</c:v>
                </c:pt>
                <c:pt idx="2">
                  <c:v>t_2</c:v>
                </c:pt>
                <c:pt idx="3">
                  <c:v>t_3</c:v>
                </c:pt>
                <c:pt idx="4">
                  <c:v>t_4</c:v>
                </c:pt>
                <c:pt idx="5">
                  <c:v>t_5</c:v>
                </c:pt>
                <c:pt idx="6">
                  <c:v>t_6</c:v>
                </c:pt>
                <c:pt idx="7">
                  <c:v>t_7</c:v>
                </c:pt>
                <c:pt idx="8">
                  <c:v>t_8</c:v>
                </c:pt>
                <c:pt idx="9">
                  <c:v>t_9</c:v>
                </c:pt>
                <c:pt idx="10">
                  <c:v>t_10</c:v>
                </c:pt>
                <c:pt idx="11">
                  <c:v>t_11</c:v>
                </c:pt>
                <c:pt idx="12">
                  <c:v>t_12</c:v>
                </c:pt>
                <c:pt idx="13">
                  <c:v>t_13</c:v>
                </c:pt>
                <c:pt idx="14">
                  <c:v>t_14</c:v>
                </c:pt>
                <c:pt idx="15">
                  <c:v>t_15</c:v>
                </c:pt>
                <c:pt idx="16">
                  <c:v>t_16</c:v>
                </c:pt>
                <c:pt idx="17">
                  <c:v>t_17</c:v>
                </c:pt>
                <c:pt idx="18">
                  <c:v>t_18</c:v>
                </c:pt>
                <c:pt idx="19">
                  <c:v>t_19</c:v>
                </c:pt>
                <c:pt idx="20">
                  <c:v>t_20</c:v>
                </c:pt>
                <c:pt idx="21">
                  <c:v>t_21</c:v>
                </c:pt>
                <c:pt idx="22">
                  <c:v>t_22</c:v>
                </c:pt>
                <c:pt idx="23">
                  <c:v>t_23</c:v>
                </c:pt>
                <c:pt idx="24">
                  <c:v>t_24</c:v>
                </c:pt>
                <c:pt idx="25">
                  <c:v>t_25</c:v>
                </c:pt>
                <c:pt idx="26">
                  <c:v>t_26</c:v>
                </c:pt>
                <c:pt idx="27">
                  <c:v>t_27</c:v>
                </c:pt>
                <c:pt idx="28">
                  <c:v>t_28</c:v>
                </c:pt>
                <c:pt idx="29">
                  <c:v>t_29</c:v>
                </c:pt>
                <c:pt idx="30">
                  <c:v>t_30</c:v>
                </c:pt>
                <c:pt idx="31">
                  <c:v>t_31</c:v>
                </c:pt>
                <c:pt idx="32">
                  <c:v>t_32</c:v>
                </c:pt>
                <c:pt idx="33">
                  <c:v>t_33</c:v>
                </c:pt>
                <c:pt idx="34">
                  <c:v>t_34</c:v>
                </c:pt>
                <c:pt idx="35">
                  <c:v>t_35</c:v>
                </c:pt>
                <c:pt idx="36">
                  <c:v>t_36</c:v>
                </c:pt>
                <c:pt idx="37">
                  <c:v>t_37</c:v>
                </c:pt>
                <c:pt idx="38">
                  <c:v>t_38</c:v>
                </c:pt>
                <c:pt idx="39">
                  <c:v>t_39</c:v>
                </c:pt>
                <c:pt idx="40">
                  <c:v>t_40</c:v>
                </c:pt>
                <c:pt idx="41">
                  <c:v>t_41</c:v>
                </c:pt>
                <c:pt idx="42">
                  <c:v>t_42</c:v>
                </c:pt>
                <c:pt idx="43">
                  <c:v>t_43</c:v>
                </c:pt>
                <c:pt idx="44">
                  <c:v>t_44</c:v>
                </c:pt>
                <c:pt idx="45">
                  <c:v>t_45</c:v>
                </c:pt>
                <c:pt idx="46">
                  <c:v>t_46</c:v>
                </c:pt>
                <c:pt idx="47">
                  <c:v>t_47</c:v>
                </c:pt>
                <c:pt idx="48">
                  <c:v>t_48</c:v>
                </c:pt>
                <c:pt idx="49">
                  <c:v>t_49</c:v>
                </c:pt>
                <c:pt idx="50">
                  <c:v>t_50</c:v>
                </c:pt>
                <c:pt idx="51">
                  <c:v>t_51</c:v>
                </c:pt>
                <c:pt idx="52">
                  <c:v>t_52</c:v>
                </c:pt>
                <c:pt idx="53">
                  <c:v>t_53</c:v>
                </c:pt>
                <c:pt idx="54">
                  <c:v>t_54</c:v>
                </c:pt>
                <c:pt idx="55">
                  <c:v>t_55</c:v>
                </c:pt>
                <c:pt idx="56">
                  <c:v>t_56</c:v>
                </c:pt>
                <c:pt idx="57">
                  <c:v>t_57</c:v>
                </c:pt>
                <c:pt idx="58">
                  <c:v>t_58</c:v>
                </c:pt>
                <c:pt idx="59">
                  <c:v>t_59</c:v>
                </c:pt>
                <c:pt idx="60">
                  <c:v>t_60</c:v>
                </c:pt>
                <c:pt idx="61">
                  <c:v>t_61</c:v>
                </c:pt>
                <c:pt idx="62">
                  <c:v>t_62</c:v>
                </c:pt>
                <c:pt idx="63">
                  <c:v>t_63</c:v>
                </c:pt>
                <c:pt idx="64">
                  <c:v>t_64</c:v>
                </c:pt>
                <c:pt idx="65">
                  <c:v>t_65</c:v>
                </c:pt>
                <c:pt idx="66">
                  <c:v>t_66</c:v>
                </c:pt>
                <c:pt idx="67">
                  <c:v>t_67</c:v>
                </c:pt>
                <c:pt idx="68">
                  <c:v>t_68</c:v>
                </c:pt>
                <c:pt idx="69">
                  <c:v>t_69</c:v>
                </c:pt>
                <c:pt idx="70">
                  <c:v>t_70</c:v>
                </c:pt>
                <c:pt idx="71">
                  <c:v>t_71</c:v>
                </c:pt>
                <c:pt idx="72">
                  <c:v>t_72</c:v>
                </c:pt>
                <c:pt idx="73">
                  <c:v>t_73</c:v>
                </c:pt>
                <c:pt idx="74">
                  <c:v>t_74</c:v>
                </c:pt>
                <c:pt idx="75">
                  <c:v>t_75</c:v>
                </c:pt>
                <c:pt idx="76">
                  <c:v>t_76</c:v>
                </c:pt>
                <c:pt idx="77">
                  <c:v>t_77</c:v>
                </c:pt>
                <c:pt idx="78">
                  <c:v>t_78</c:v>
                </c:pt>
                <c:pt idx="79">
                  <c:v>t_79</c:v>
                </c:pt>
                <c:pt idx="80">
                  <c:v>t_80</c:v>
                </c:pt>
                <c:pt idx="81">
                  <c:v>t_81</c:v>
                </c:pt>
                <c:pt idx="82">
                  <c:v>t_82</c:v>
                </c:pt>
                <c:pt idx="83">
                  <c:v>t_83</c:v>
                </c:pt>
                <c:pt idx="84">
                  <c:v>t_84</c:v>
                </c:pt>
                <c:pt idx="85">
                  <c:v>t_85</c:v>
                </c:pt>
                <c:pt idx="86">
                  <c:v>t_86</c:v>
                </c:pt>
                <c:pt idx="87">
                  <c:v>t_87</c:v>
                </c:pt>
                <c:pt idx="88">
                  <c:v>t_88</c:v>
                </c:pt>
                <c:pt idx="89">
                  <c:v>t_89</c:v>
                </c:pt>
                <c:pt idx="90">
                  <c:v>t_90</c:v>
                </c:pt>
                <c:pt idx="91">
                  <c:v>t_91</c:v>
                </c:pt>
                <c:pt idx="92">
                  <c:v>t_92</c:v>
                </c:pt>
                <c:pt idx="93">
                  <c:v>t_93</c:v>
                </c:pt>
                <c:pt idx="94">
                  <c:v>t_94</c:v>
                </c:pt>
                <c:pt idx="95">
                  <c:v>t_95</c:v>
                </c:pt>
                <c:pt idx="96">
                  <c:v>t_96</c:v>
                </c:pt>
                <c:pt idx="97">
                  <c:v>t_97</c:v>
                </c:pt>
                <c:pt idx="98">
                  <c:v>t_98</c:v>
                </c:pt>
                <c:pt idx="99">
                  <c:v>t_99</c:v>
                </c:pt>
              </c:strCache>
            </c:strRef>
          </c:xVal>
          <c:yVal>
            <c:numRef>
              <c:f>'API Calls per Time Unit'!$F$3:$F$102</c:f>
              <c:numCache>
                <c:formatCode>General</c:formatCode>
                <c:ptCount val="100"/>
                <c:pt idx="0">
                  <c:v>20528</c:v>
                </c:pt>
                <c:pt idx="1">
                  <c:v>13341</c:v>
                </c:pt>
                <c:pt idx="2">
                  <c:v>16216</c:v>
                </c:pt>
                <c:pt idx="3">
                  <c:v>14995</c:v>
                </c:pt>
                <c:pt idx="4">
                  <c:v>15087</c:v>
                </c:pt>
                <c:pt idx="5">
                  <c:v>14092</c:v>
                </c:pt>
                <c:pt idx="6">
                  <c:v>15807</c:v>
                </c:pt>
                <c:pt idx="7">
                  <c:v>14045</c:v>
                </c:pt>
                <c:pt idx="8">
                  <c:v>19099</c:v>
                </c:pt>
                <c:pt idx="9">
                  <c:v>12599</c:v>
                </c:pt>
                <c:pt idx="10">
                  <c:v>16197</c:v>
                </c:pt>
                <c:pt idx="11">
                  <c:v>17187</c:v>
                </c:pt>
                <c:pt idx="12">
                  <c:v>18489</c:v>
                </c:pt>
                <c:pt idx="13">
                  <c:v>9051</c:v>
                </c:pt>
                <c:pt idx="14">
                  <c:v>12915</c:v>
                </c:pt>
                <c:pt idx="15">
                  <c:v>18952</c:v>
                </c:pt>
                <c:pt idx="16">
                  <c:v>7628</c:v>
                </c:pt>
                <c:pt idx="17">
                  <c:v>13708</c:v>
                </c:pt>
                <c:pt idx="18">
                  <c:v>11746</c:v>
                </c:pt>
                <c:pt idx="19">
                  <c:v>13676</c:v>
                </c:pt>
                <c:pt idx="20">
                  <c:v>7857</c:v>
                </c:pt>
                <c:pt idx="21">
                  <c:v>9400</c:v>
                </c:pt>
                <c:pt idx="22">
                  <c:v>8268</c:v>
                </c:pt>
                <c:pt idx="23">
                  <c:v>19783</c:v>
                </c:pt>
                <c:pt idx="24">
                  <c:v>7628</c:v>
                </c:pt>
                <c:pt idx="25">
                  <c:v>14266</c:v>
                </c:pt>
                <c:pt idx="26">
                  <c:v>7629</c:v>
                </c:pt>
                <c:pt idx="27">
                  <c:v>11173</c:v>
                </c:pt>
                <c:pt idx="28">
                  <c:v>7770</c:v>
                </c:pt>
                <c:pt idx="29">
                  <c:v>7644</c:v>
                </c:pt>
                <c:pt idx="30">
                  <c:v>7698</c:v>
                </c:pt>
                <c:pt idx="31">
                  <c:v>7717</c:v>
                </c:pt>
                <c:pt idx="32">
                  <c:v>9784</c:v>
                </c:pt>
                <c:pt idx="33">
                  <c:v>8047</c:v>
                </c:pt>
                <c:pt idx="34">
                  <c:v>7926</c:v>
                </c:pt>
                <c:pt idx="35">
                  <c:v>7973</c:v>
                </c:pt>
                <c:pt idx="36">
                  <c:v>7640</c:v>
                </c:pt>
                <c:pt idx="37">
                  <c:v>8013</c:v>
                </c:pt>
                <c:pt idx="38">
                  <c:v>7689</c:v>
                </c:pt>
                <c:pt idx="39">
                  <c:v>7619</c:v>
                </c:pt>
                <c:pt idx="40">
                  <c:v>7921</c:v>
                </c:pt>
                <c:pt idx="41">
                  <c:v>7685</c:v>
                </c:pt>
                <c:pt idx="42">
                  <c:v>7895</c:v>
                </c:pt>
                <c:pt idx="43">
                  <c:v>7621</c:v>
                </c:pt>
                <c:pt idx="44">
                  <c:v>10088</c:v>
                </c:pt>
                <c:pt idx="45">
                  <c:v>10447</c:v>
                </c:pt>
                <c:pt idx="46">
                  <c:v>10277</c:v>
                </c:pt>
                <c:pt idx="47">
                  <c:v>10521</c:v>
                </c:pt>
                <c:pt idx="48">
                  <c:v>7609</c:v>
                </c:pt>
                <c:pt idx="49">
                  <c:v>7527</c:v>
                </c:pt>
                <c:pt idx="50">
                  <c:v>7332</c:v>
                </c:pt>
                <c:pt idx="51">
                  <c:v>6725</c:v>
                </c:pt>
                <c:pt idx="52">
                  <c:v>8677</c:v>
                </c:pt>
                <c:pt idx="53">
                  <c:v>5971</c:v>
                </c:pt>
                <c:pt idx="54">
                  <c:v>6074</c:v>
                </c:pt>
                <c:pt idx="55">
                  <c:v>5799</c:v>
                </c:pt>
                <c:pt idx="56">
                  <c:v>6277</c:v>
                </c:pt>
                <c:pt idx="57">
                  <c:v>9712</c:v>
                </c:pt>
                <c:pt idx="58">
                  <c:v>10257</c:v>
                </c:pt>
                <c:pt idx="59">
                  <c:v>7762</c:v>
                </c:pt>
                <c:pt idx="60">
                  <c:v>7105</c:v>
                </c:pt>
                <c:pt idx="61">
                  <c:v>6804</c:v>
                </c:pt>
                <c:pt idx="62">
                  <c:v>6527</c:v>
                </c:pt>
                <c:pt idx="63">
                  <c:v>6010</c:v>
                </c:pt>
                <c:pt idx="64">
                  <c:v>8949</c:v>
                </c:pt>
                <c:pt idx="65">
                  <c:v>6123</c:v>
                </c:pt>
                <c:pt idx="66">
                  <c:v>5311</c:v>
                </c:pt>
                <c:pt idx="67">
                  <c:v>8570</c:v>
                </c:pt>
                <c:pt idx="68">
                  <c:v>7972</c:v>
                </c:pt>
                <c:pt idx="69">
                  <c:v>5272</c:v>
                </c:pt>
                <c:pt idx="70">
                  <c:v>6581</c:v>
                </c:pt>
                <c:pt idx="71">
                  <c:v>6132</c:v>
                </c:pt>
                <c:pt idx="72">
                  <c:v>6471</c:v>
                </c:pt>
                <c:pt idx="73">
                  <c:v>9787</c:v>
                </c:pt>
                <c:pt idx="74">
                  <c:v>5629</c:v>
                </c:pt>
                <c:pt idx="75">
                  <c:v>7457</c:v>
                </c:pt>
                <c:pt idx="76">
                  <c:v>5248</c:v>
                </c:pt>
                <c:pt idx="77">
                  <c:v>6198</c:v>
                </c:pt>
                <c:pt idx="78">
                  <c:v>7982</c:v>
                </c:pt>
                <c:pt idx="79">
                  <c:v>5235</c:v>
                </c:pt>
                <c:pt idx="80">
                  <c:v>5518</c:v>
                </c:pt>
                <c:pt idx="81">
                  <c:v>10440</c:v>
                </c:pt>
                <c:pt idx="82">
                  <c:v>6043</c:v>
                </c:pt>
                <c:pt idx="83">
                  <c:v>10246</c:v>
                </c:pt>
                <c:pt idx="84">
                  <c:v>4483</c:v>
                </c:pt>
                <c:pt idx="85">
                  <c:v>6658</c:v>
                </c:pt>
                <c:pt idx="86">
                  <c:v>4951</c:v>
                </c:pt>
                <c:pt idx="87">
                  <c:v>7284</c:v>
                </c:pt>
                <c:pt idx="88">
                  <c:v>5244</c:v>
                </c:pt>
                <c:pt idx="89">
                  <c:v>6790</c:v>
                </c:pt>
                <c:pt idx="90">
                  <c:v>7686</c:v>
                </c:pt>
                <c:pt idx="91">
                  <c:v>5858</c:v>
                </c:pt>
                <c:pt idx="92">
                  <c:v>5552</c:v>
                </c:pt>
                <c:pt idx="93">
                  <c:v>4934</c:v>
                </c:pt>
                <c:pt idx="94">
                  <c:v>5508</c:v>
                </c:pt>
                <c:pt idx="95">
                  <c:v>5204</c:v>
                </c:pt>
                <c:pt idx="96">
                  <c:v>6747</c:v>
                </c:pt>
                <c:pt idx="97">
                  <c:v>4638</c:v>
                </c:pt>
                <c:pt idx="98">
                  <c:v>4820</c:v>
                </c:pt>
                <c:pt idx="99">
                  <c:v>4111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AB-48CE-A31E-141BB2250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369616"/>
        <c:axId val="410357136"/>
      </c:scatterChart>
      <c:scatterChart>
        <c:scatterStyle val="smoothMarker"/>
        <c:varyColors val="0"/>
        <c:ser>
          <c:idx val="0"/>
          <c:order val="0"/>
          <c:tx>
            <c:strRef>
              <c:f>'API Calls per Time Unit'!$B$1:$C$1</c:f>
              <c:strCache>
                <c:ptCount val="1"/>
                <c:pt idx="0">
                  <c:v>Benign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20"/>
            <c:dispRSqr val="0"/>
            <c:dispEq val="0"/>
          </c:trendline>
          <c:xVal>
            <c:strRef>
              <c:f>'API Calls per Time Unit'!$A$3:$A$102</c:f>
              <c:strCache>
                <c:ptCount val="100"/>
                <c:pt idx="0">
                  <c:v>t_0</c:v>
                </c:pt>
                <c:pt idx="1">
                  <c:v>t_1</c:v>
                </c:pt>
                <c:pt idx="2">
                  <c:v>t_2</c:v>
                </c:pt>
                <c:pt idx="3">
                  <c:v>t_3</c:v>
                </c:pt>
                <c:pt idx="4">
                  <c:v>t_4</c:v>
                </c:pt>
                <c:pt idx="5">
                  <c:v>t_5</c:v>
                </c:pt>
                <c:pt idx="6">
                  <c:v>t_6</c:v>
                </c:pt>
                <c:pt idx="7">
                  <c:v>t_7</c:v>
                </c:pt>
                <c:pt idx="8">
                  <c:v>t_8</c:v>
                </c:pt>
                <c:pt idx="9">
                  <c:v>t_9</c:v>
                </c:pt>
                <c:pt idx="10">
                  <c:v>t_10</c:v>
                </c:pt>
                <c:pt idx="11">
                  <c:v>t_11</c:v>
                </c:pt>
                <c:pt idx="12">
                  <c:v>t_12</c:v>
                </c:pt>
                <c:pt idx="13">
                  <c:v>t_13</c:v>
                </c:pt>
                <c:pt idx="14">
                  <c:v>t_14</c:v>
                </c:pt>
                <c:pt idx="15">
                  <c:v>t_15</c:v>
                </c:pt>
                <c:pt idx="16">
                  <c:v>t_16</c:v>
                </c:pt>
                <c:pt idx="17">
                  <c:v>t_17</c:v>
                </c:pt>
                <c:pt idx="18">
                  <c:v>t_18</c:v>
                </c:pt>
                <c:pt idx="19">
                  <c:v>t_19</c:v>
                </c:pt>
                <c:pt idx="20">
                  <c:v>t_20</c:v>
                </c:pt>
                <c:pt idx="21">
                  <c:v>t_21</c:v>
                </c:pt>
                <c:pt idx="22">
                  <c:v>t_22</c:v>
                </c:pt>
                <c:pt idx="23">
                  <c:v>t_23</c:v>
                </c:pt>
                <c:pt idx="24">
                  <c:v>t_24</c:v>
                </c:pt>
                <c:pt idx="25">
                  <c:v>t_25</c:v>
                </c:pt>
                <c:pt idx="26">
                  <c:v>t_26</c:v>
                </c:pt>
                <c:pt idx="27">
                  <c:v>t_27</c:v>
                </c:pt>
                <c:pt idx="28">
                  <c:v>t_28</c:v>
                </c:pt>
                <c:pt idx="29">
                  <c:v>t_29</c:v>
                </c:pt>
                <c:pt idx="30">
                  <c:v>t_30</c:v>
                </c:pt>
                <c:pt idx="31">
                  <c:v>t_31</c:v>
                </c:pt>
                <c:pt idx="32">
                  <c:v>t_32</c:v>
                </c:pt>
                <c:pt idx="33">
                  <c:v>t_33</c:v>
                </c:pt>
                <c:pt idx="34">
                  <c:v>t_34</c:v>
                </c:pt>
                <c:pt idx="35">
                  <c:v>t_35</c:v>
                </c:pt>
                <c:pt idx="36">
                  <c:v>t_36</c:v>
                </c:pt>
                <c:pt idx="37">
                  <c:v>t_37</c:v>
                </c:pt>
                <c:pt idx="38">
                  <c:v>t_38</c:v>
                </c:pt>
                <c:pt idx="39">
                  <c:v>t_39</c:v>
                </c:pt>
                <c:pt idx="40">
                  <c:v>t_40</c:v>
                </c:pt>
                <c:pt idx="41">
                  <c:v>t_41</c:v>
                </c:pt>
                <c:pt idx="42">
                  <c:v>t_42</c:v>
                </c:pt>
                <c:pt idx="43">
                  <c:v>t_43</c:v>
                </c:pt>
                <c:pt idx="44">
                  <c:v>t_44</c:v>
                </c:pt>
                <c:pt idx="45">
                  <c:v>t_45</c:v>
                </c:pt>
                <c:pt idx="46">
                  <c:v>t_46</c:v>
                </c:pt>
                <c:pt idx="47">
                  <c:v>t_47</c:v>
                </c:pt>
                <c:pt idx="48">
                  <c:v>t_48</c:v>
                </c:pt>
                <c:pt idx="49">
                  <c:v>t_49</c:v>
                </c:pt>
                <c:pt idx="50">
                  <c:v>t_50</c:v>
                </c:pt>
                <c:pt idx="51">
                  <c:v>t_51</c:v>
                </c:pt>
                <c:pt idx="52">
                  <c:v>t_52</c:v>
                </c:pt>
                <c:pt idx="53">
                  <c:v>t_53</c:v>
                </c:pt>
                <c:pt idx="54">
                  <c:v>t_54</c:v>
                </c:pt>
                <c:pt idx="55">
                  <c:v>t_55</c:v>
                </c:pt>
                <c:pt idx="56">
                  <c:v>t_56</c:v>
                </c:pt>
                <c:pt idx="57">
                  <c:v>t_57</c:v>
                </c:pt>
                <c:pt idx="58">
                  <c:v>t_58</c:v>
                </c:pt>
                <c:pt idx="59">
                  <c:v>t_59</c:v>
                </c:pt>
                <c:pt idx="60">
                  <c:v>t_60</c:v>
                </c:pt>
                <c:pt idx="61">
                  <c:v>t_61</c:v>
                </c:pt>
                <c:pt idx="62">
                  <c:v>t_62</c:v>
                </c:pt>
                <c:pt idx="63">
                  <c:v>t_63</c:v>
                </c:pt>
                <c:pt idx="64">
                  <c:v>t_64</c:v>
                </c:pt>
                <c:pt idx="65">
                  <c:v>t_65</c:v>
                </c:pt>
                <c:pt idx="66">
                  <c:v>t_66</c:v>
                </c:pt>
                <c:pt idx="67">
                  <c:v>t_67</c:v>
                </c:pt>
                <c:pt idx="68">
                  <c:v>t_68</c:v>
                </c:pt>
                <c:pt idx="69">
                  <c:v>t_69</c:v>
                </c:pt>
                <c:pt idx="70">
                  <c:v>t_70</c:v>
                </c:pt>
                <c:pt idx="71">
                  <c:v>t_71</c:v>
                </c:pt>
                <c:pt idx="72">
                  <c:v>t_72</c:v>
                </c:pt>
                <c:pt idx="73">
                  <c:v>t_73</c:v>
                </c:pt>
                <c:pt idx="74">
                  <c:v>t_74</c:v>
                </c:pt>
                <c:pt idx="75">
                  <c:v>t_75</c:v>
                </c:pt>
                <c:pt idx="76">
                  <c:v>t_76</c:v>
                </c:pt>
                <c:pt idx="77">
                  <c:v>t_77</c:v>
                </c:pt>
                <c:pt idx="78">
                  <c:v>t_78</c:v>
                </c:pt>
                <c:pt idx="79">
                  <c:v>t_79</c:v>
                </c:pt>
                <c:pt idx="80">
                  <c:v>t_80</c:v>
                </c:pt>
                <c:pt idx="81">
                  <c:v>t_81</c:v>
                </c:pt>
                <c:pt idx="82">
                  <c:v>t_82</c:v>
                </c:pt>
                <c:pt idx="83">
                  <c:v>t_83</c:v>
                </c:pt>
                <c:pt idx="84">
                  <c:v>t_84</c:v>
                </c:pt>
                <c:pt idx="85">
                  <c:v>t_85</c:v>
                </c:pt>
                <c:pt idx="86">
                  <c:v>t_86</c:v>
                </c:pt>
                <c:pt idx="87">
                  <c:v>t_87</c:v>
                </c:pt>
                <c:pt idx="88">
                  <c:v>t_88</c:v>
                </c:pt>
                <c:pt idx="89">
                  <c:v>t_89</c:v>
                </c:pt>
                <c:pt idx="90">
                  <c:v>t_90</c:v>
                </c:pt>
                <c:pt idx="91">
                  <c:v>t_91</c:v>
                </c:pt>
                <c:pt idx="92">
                  <c:v>t_92</c:v>
                </c:pt>
                <c:pt idx="93">
                  <c:v>t_93</c:v>
                </c:pt>
                <c:pt idx="94">
                  <c:v>t_94</c:v>
                </c:pt>
                <c:pt idx="95">
                  <c:v>t_95</c:v>
                </c:pt>
                <c:pt idx="96">
                  <c:v>t_96</c:v>
                </c:pt>
                <c:pt idx="97">
                  <c:v>t_97</c:v>
                </c:pt>
                <c:pt idx="98">
                  <c:v>t_98</c:v>
                </c:pt>
                <c:pt idx="99">
                  <c:v>t_99</c:v>
                </c:pt>
              </c:strCache>
            </c:strRef>
          </c:xVal>
          <c:yVal>
            <c:numRef>
              <c:f>'API Calls per Time Unit'!$C$3:$C$102</c:f>
              <c:numCache>
                <c:formatCode>General</c:formatCode>
                <c:ptCount val="100"/>
                <c:pt idx="0">
                  <c:v>400</c:v>
                </c:pt>
                <c:pt idx="1">
                  <c:v>316</c:v>
                </c:pt>
                <c:pt idx="2">
                  <c:v>383</c:v>
                </c:pt>
                <c:pt idx="3">
                  <c:v>395</c:v>
                </c:pt>
                <c:pt idx="4">
                  <c:v>403</c:v>
                </c:pt>
                <c:pt idx="5">
                  <c:v>382</c:v>
                </c:pt>
                <c:pt idx="6">
                  <c:v>438</c:v>
                </c:pt>
                <c:pt idx="7">
                  <c:v>398</c:v>
                </c:pt>
                <c:pt idx="8">
                  <c:v>409</c:v>
                </c:pt>
                <c:pt idx="9">
                  <c:v>316</c:v>
                </c:pt>
                <c:pt idx="10">
                  <c:v>319</c:v>
                </c:pt>
                <c:pt idx="11">
                  <c:v>345</c:v>
                </c:pt>
                <c:pt idx="12">
                  <c:v>322</c:v>
                </c:pt>
                <c:pt idx="13">
                  <c:v>324</c:v>
                </c:pt>
                <c:pt idx="14">
                  <c:v>331</c:v>
                </c:pt>
                <c:pt idx="15">
                  <c:v>319</c:v>
                </c:pt>
                <c:pt idx="16">
                  <c:v>330</c:v>
                </c:pt>
                <c:pt idx="17">
                  <c:v>332</c:v>
                </c:pt>
                <c:pt idx="18">
                  <c:v>325</c:v>
                </c:pt>
                <c:pt idx="19">
                  <c:v>338</c:v>
                </c:pt>
                <c:pt idx="20">
                  <c:v>353</c:v>
                </c:pt>
                <c:pt idx="21">
                  <c:v>357</c:v>
                </c:pt>
                <c:pt idx="22">
                  <c:v>365</c:v>
                </c:pt>
                <c:pt idx="23">
                  <c:v>382</c:v>
                </c:pt>
                <c:pt idx="24">
                  <c:v>357</c:v>
                </c:pt>
                <c:pt idx="25">
                  <c:v>340</c:v>
                </c:pt>
                <c:pt idx="26">
                  <c:v>340</c:v>
                </c:pt>
                <c:pt idx="27">
                  <c:v>392</c:v>
                </c:pt>
                <c:pt idx="28">
                  <c:v>368</c:v>
                </c:pt>
                <c:pt idx="29">
                  <c:v>364</c:v>
                </c:pt>
                <c:pt idx="30">
                  <c:v>390</c:v>
                </c:pt>
                <c:pt idx="31">
                  <c:v>347</c:v>
                </c:pt>
                <c:pt idx="32">
                  <c:v>346</c:v>
                </c:pt>
                <c:pt idx="33">
                  <c:v>375</c:v>
                </c:pt>
                <c:pt idx="34">
                  <c:v>388</c:v>
                </c:pt>
                <c:pt idx="35">
                  <c:v>426</c:v>
                </c:pt>
                <c:pt idx="36">
                  <c:v>321</c:v>
                </c:pt>
                <c:pt idx="37">
                  <c:v>320</c:v>
                </c:pt>
                <c:pt idx="38">
                  <c:v>317</c:v>
                </c:pt>
                <c:pt idx="39">
                  <c:v>321</c:v>
                </c:pt>
                <c:pt idx="40">
                  <c:v>369</c:v>
                </c:pt>
                <c:pt idx="41">
                  <c:v>321</c:v>
                </c:pt>
                <c:pt idx="42">
                  <c:v>369</c:v>
                </c:pt>
                <c:pt idx="43">
                  <c:v>317</c:v>
                </c:pt>
                <c:pt idx="44">
                  <c:v>384</c:v>
                </c:pt>
                <c:pt idx="45">
                  <c:v>411</c:v>
                </c:pt>
                <c:pt idx="46">
                  <c:v>311</c:v>
                </c:pt>
                <c:pt idx="47">
                  <c:v>308</c:v>
                </c:pt>
                <c:pt idx="48">
                  <c:v>380</c:v>
                </c:pt>
                <c:pt idx="49">
                  <c:v>405</c:v>
                </c:pt>
                <c:pt idx="50">
                  <c:v>332</c:v>
                </c:pt>
                <c:pt idx="51">
                  <c:v>331</c:v>
                </c:pt>
                <c:pt idx="52">
                  <c:v>340</c:v>
                </c:pt>
                <c:pt idx="53">
                  <c:v>338</c:v>
                </c:pt>
                <c:pt idx="54">
                  <c:v>367</c:v>
                </c:pt>
                <c:pt idx="55">
                  <c:v>332</c:v>
                </c:pt>
                <c:pt idx="56">
                  <c:v>318</c:v>
                </c:pt>
                <c:pt idx="57">
                  <c:v>321</c:v>
                </c:pt>
                <c:pt idx="58">
                  <c:v>414</c:v>
                </c:pt>
                <c:pt idx="59">
                  <c:v>339</c:v>
                </c:pt>
                <c:pt idx="60">
                  <c:v>331</c:v>
                </c:pt>
                <c:pt idx="61">
                  <c:v>341</c:v>
                </c:pt>
                <c:pt idx="62">
                  <c:v>377</c:v>
                </c:pt>
                <c:pt idx="63">
                  <c:v>309</c:v>
                </c:pt>
                <c:pt idx="64">
                  <c:v>382</c:v>
                </c:pt>
                <c:pt idx="65">
                  <c:v>339</c:v>
                </c:pt>
                <c:pt idx="66">
                  <c:v>339</c:v>
                </c:pt>
                <c:pt idx="67">
                  <c:v>328</c:v>
                </c:pt>
                <c:pt idx="68">
                  <c:v>327</c:v>
                </c:pt>
                <c:pt idx="69">
                  <c:v>348</c:v>
                </c:pt>
                <c:pt idx="70">
                  <c:v>341</c:v>
                </c:pt>
                <c:pt idx="71">
                  <c:v>334</c:v>
                </c:pt>
                <c:pt idx="72">
                  <c:v>341</c:v>
                </c:pt>
                <c:pt idx="73">
                  <c:v>438</c:v>
                </c:pt>
                <c:pt idx="74">
                  <c:v>383</c:v>
                </c:pt>
                <c:pt idx="75">
                  <c:v>346</c:v>
                </c:pt>
                <c:pt idx="76">
                  <c:v>347</c:v>
                </c:pt>
                <c:pt idx="77">
                  <c:v>332</c:v>
                </c:pt>
                <c:pt idx="78">
                  <c:v>336</c:v>
                </c:pt>
                <c:pt idx="79">
                  <c:v>344</c:v>
                </c:pt>
                <c:pt idx="80">
                  <c:v>397</c:v>
                </c:pt>
                <c:pt idx="81">
                  <c:v>433</c:v>
                </c:pt>
                <c:pt idx="82">
                  <c:v>306</c:v>
                </c:pt>
                <c:pt idx="83">
                  <c:v>346</c:v>
                </c:pt>
                <c:pt idx="84">
                  <c:v>325</c:v>
                </c:pt>
                <c:pt idx="85">
                  <c:v>332</c:v>
                </c:pt>
                <c:pt idx="86">
                  <c:v>316</c:v>
                </c:pt>
                <c:pt idx="87">
                  <c:v>338</c:v>
                </c:pt>
                <c:pt idx="88">
                  <c:v>365</c:v>
                </c:pt>
                <c:pt idx="89">
                  <c:v>355</c:v>
                </c:pt>
                <c:pt idx="90">
                  <c:v>317</c:v>
                </c:pt>
                <c:pt idx="91">
                  <c:v>406</c:v>
                </c:pt>
                <c:pt idx="92">
                  <c:v>310</c:v>
                </c:pt>
                <c:pt idx="93">
                  <c:v>394</c:v>
                </c:pt>
                <c:pt idx="94">
                  <c:v>400</c:v>
                </c:pt>
                <c:pt idx="95">
                  <c:v>204</c:v>
                </c:pt>
                <c:pt idx="96">
                  <c:v>204</c:v>
                </c:pt>
                <c:pt idx="97">
                  <c:v>209</c:v>
                </c:pt>
                <c:pt idx="98">
                  <c:v>236</c:v>
                </c:pt>
                <c:pt idx="99">
                  <c:v>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AB-48CE-A31E-141BB2250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454096"/>
        <c:axId val="410461296"/>
      </c:scatterChart>
      <c:valAx>
        <c:axId val="410369616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PH"/>
                  <a:t>Time Unit</a:t>
                </a:r>
                <a:r>
                  <a:rPr lang="en-PH" baseline="0"/>
                  <a:t> (t_0 to t_99)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10357136"/>
        <c:crosses val="autoZero"/>
        <c:crossBetween val="midCat"/>
        <c:majorUnit val="10"/>
      </c:valAx>
      <c:valAx>
        <c:axId val="4103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PH"/>
                  <a:t>Instances (Malicious)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10369616"/>
        <c:crosses val="autoZero"/>
        <c:crossBetween val="midCat"/>
      </c:valAx>
      <c:valAx>
        <c:axId val="4104612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PH"/>
                  <a:t>Instances (Benign)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10454096"/>
        <c:crosses val="max"/>
        <c:crossBetween val="midCat"/>
      </c:valAx>
      <c:valAx>
        <c:axId val="410454096"/>
        <c:scaling>
          <c:orientation val="minMax"/>
        </c:scaling>
        <c:delete val="1"/>
        <c:axPos val="b"/>
        <c:majorTickMark val="out"/>
        <c:minorTickMark val="none"/>
        <c:tickLblPos val="nextTo"/>
        <c:crossAx val="410461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Garamond" panose="02020404030301010803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spc="0" baseline="0">
              <a:solidFill>
                <a:sysClr val="windowText" lastClr="000000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'Malware Types'!$B$1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F8-4B23-8199-12577BCD85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F8-4B23-8199-12577BCD85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F8-4B23-8199-12577BCD85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7F8-4B23-8199-12577BCD85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7F8-4B23-8199-12577BCD85E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7F8-4B23-8199-12577BCD85E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7F8-4B23-8199-12577BCD85E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7F8-4B23-8199-12577BCD85E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7F8-4B23-8199-12577BCD85E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7F8-4B23-8199-12577BCD85E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7F8-4B23-8199-12577BCD85E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7F8-4B23-8199-12577BCD85E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669DA23-DCA5-4822-97BB-46E7E46159A3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  <a:p>
                    <a:fld id="{E2ABB246-0677-4130-9A6A-0327C109E442}" type="PERCENTAG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PH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7F8-4B23-8199-12577BCD85EC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'Malware Types'!$A$2:$A$12</c:f>
              <c:strCache>
                <c:ptCount val="11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Dropper</c:v>
                </c:pt>
                <c:pt idx="10">
                  <c:v>Worm</c:v>
                </c:pt>
              </c:strCache>
            </c:strRef>
          </c:cat>
          <c:val>
            <c:numRef>
              <c:f>'Malware Types'!$B$2:$B$12</c:f>
              <c:numCache>
                <c:formatCode>#,##0</c:formatCode>
                <c:ptCount val="11"/>
                <c:pt idx="0">
                  <c:v>33352</c:v>
                </c:pt>
                <c:pt idx="1">
                  <c:v>2249</c:v>
                </c:pt>
                <c:pt idx="2">
                  <c:v>2135</c:v>
                </c:pt>
                <c:pt idx="3">
                  <c:v>1815</c:v>
                </c:pt>
                <c:pt idx="4">
                  <c:v>341</c:v>
                </c:pt>
                <c:pt idx="5">
                  <c:v>125</c:v>
                </c:pt>
                <c:pt idx="6">
                  <c:v>79</c:v>
                </c:pt>
                <c:pt idx="7">
                  <c:v>48</c:v>
                </c:pt>
                <c:pt idx="8">
                  <c:v>7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0-424F-8070-5D14F08917A0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gapWidth val="100"/>
        <c:splitType val="percent"/>
        <c:splitPos val="4"/>
        <c:secondPieSize val="12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 b="1">
          <a:solidFill>
            <a:sysClr val="windowText" lastClr="000000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LightGBM Model (per Label)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Model on Dataset Config'!$C$8</c:f>
              <c:strCache>
                <c:ptCount val="1"/>
                <c:pt idx="0">
                  <c:v>No 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'1 - Model on Dataset Config'!$A$9:$B$16</c15:sqref>
                  </c15:fullRef>
                </c:ext>
              </c:extLst>
              <c:f>('1 - Model on Dataset Config'!$A$9:$B$11,'1 - Model on Dataset Config'!$A$13:$B$15)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'1 - Model on Dataset Config'!$C$9:$C$16</c15:sqref>
                  </c15:fullRef>
                </c:ext>
              </c:extLst>
              <c:f>('1 - Model on Dataset Config'!$C$9:$C$11,'1 - Model on Dataset Config'!$C$13:$C$15)</c:f>
              <c:numCache>
                <c:formatCode>0.0000</c:formatCode>
                <c:ptCount val="6"/>
                <c:pt idx="0">
                  <c:v>0.98509999999999998</c:v>
                </c:pt>
                <c:pt idx="1">
                  <c:v>0.57889999999999997</c:v>
                </c:pt>
                <c:pt idx="2">
                  <c:v>0.72929999999999995</c:v>
                </c:pt>
                <c:pt idx="3">
                  <c:v>0.98819999999999997</c:v>
                </c:pt>
                <c:pt idx="4">
                  <c:v>0.99980000000000002</c:v>
                </c:pt>
                <c:pt idx="5">
                  <c:v>0.99390000000000001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A-4BCC-B732-7636270953CD}"/>
            </c:ext>
          </c:extLst>
        </c:ser>
        <c:ser>
          <c:idx val="1"/>
          <c:order val="1"/>
          <c:tx>
            <c:strRef>
              <c:f>'1 - Model on Dataset Config'!$D$8</c:f>
              <c:strCache>
                <c:ptCount val="1"/>
                <c:pt idx="0">
                  <c:v>No False + No 1%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'1 - Model on Dataset Config'!$A$9:$B$16</c15:sqref>
                  </c15:fullRef>
                </c:ext>
              </c:extLst>
              <c:f>('1 - Model on Dataset Config'!$A$9:$B$11,'1 - Model on Dataset Config'!$A$13:$B$15)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'1 - Model on Dataset Config'!$D$9:$D$16</c15:sqref>
                  </c15:fullRef>
                </c:ext>
              </c:extLst>
              <c:f>('1 - Model on Dataset Config'!$D$9:$D$11,'1 - Model on Dataset Config'!$D$13:$D$15)</c:f>
              <c:numCache>
                <c:formatCode>0.0000</c:formatCode>
                <c:ptCount val="6"/>
                <c:pt idx="0">
                  <c:v>0.9355</c:v>
                </c:pt>
                <c:pt idx="1">
                  <c:v>0.56859999999999999</c:v>
                </c:pt>
                <c:pt idx="2">
                  <c:v>0.70730000000000004</c:v>
                </c:pt>
                <c:pt idx="3">
                  <c:v>0.98899999999999999</c:v>
                </c:pt>
                <c:pt idx="4">
                  <c:v>0.999</c:v>
                </c:pt>
                <c:pt idx="5">
                  <c:v>0.99399999999999999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A-4BCC-B732-763627095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LightGBM Model (per Label)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Model on Dataset Config'!$C$26</c:f>
              <c:strCache>
                <c:ptCount val="1"/>
                <c:pt idx="0">
                  <c:v>No 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'1 - Model on Dataset Config'!$A$27:$B$34</c15:sqref>
                  </c15:fullRef>
                </c:ext>
              </c:extLst>
              <c:f>('1 - Model on Dataset Config'!$A$27:$B$29,'1 - Model on Dataset Config'!$A$31:$B$33)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'1 - Model on Dataset Config'!$C$27:$C$34</c15:sqref>
                  </c15:fullRef>
                </c:ext>
              </c:extLst>
              <c:f>('1 - Model on Dataset Config'!$C$27:$C$29,'1 - Model on Dataset Config'!$C$31:$C$33)</c:f>
              <c:numCache>
                <c:formatCode>0.0000</c:formatCode>
                <c:ptCount val="6"/>
                <c:pt idx="0">
                  <c:v>0.90669999999999995</c:v>
                </c:pt>
                <c:pt idx="1">
                  <c:v>0.59650000000000003</c:v>
                </c:pt>
                <c:pt idx="2">
                  <c:v>0.71960000000000002</c:v>
                </c:pt>
                <c:pt idx="3">
                  <c:v>0.98860000000000003</c:v>
                </c:pt>
                <c:pt idx="4">
                  <c:v>0.99829999999999997</c:v>
                </c:pt>
                <c:pt idx="5">
                  <c:v>0.99339999999999995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A-41C2-AC1C-4A1E5B8CC956}"/>
            </c:ext>
          </c:extLst>
        </c:ser>
        <c:ser>
          <c:idx val="1"/>
          <c:order val="1"/>
          <c:tx>
            <c:strRef>
              <c:f>'1 - Model on Dataset Config'!$D$26</c:f>
              <c:strCache>
                <c:ptCount val="1"/>
                <c:pt idx="0">
                  <c:v>No False + No 1%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'1 - Model on Dataset Config'!$A$27:$B$34</c15:sqref>
                  </c15:fullRef>
                </c:ext>
              </c:extLst>
              <c:f>('1 - Model on Dataset Config'!$A$27:$B$29,'1 - Model on Dataset Config'!$A$31:$B$33)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'1 - Model on Dataset Config'!$D$27:$D$34</c15:sqref>
                  </c15:fullRef>
                </c:ext>
              </c:extLst>
              <c:f>('1 - Model on Dataset Config'!$D$27:$D$29,'1 - Model on Dataset Config'!$D$31:$D$33)</c:f>
              <c:numCache>
                <c:formatCode>0.0000</c:formatCode>
                <c:ptCount val="6"/>
                <c:pt idx="0">
                  <c:v>0.92059999999999997</c:v>
                </c:pt>
                <c:pt idx="1">
                  <c:v>0.56859999999999999</c:v>
                </c:pt>
                <c:pt idx="2">
                  <c:v>0.70299999999999996</c:v>
                </c:pt>
                <c:pt idx="3">
                  <c:v>0.98899999999999999</c:v>
                </c:pt>
                <c:pt idx="4">
                  <c:v>0.99870000000000003</c:v>
                </c:pt>
                <c:pt idx="5">
                  <c:v>0.99380000000000002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A-41C2-AC1C-4A1E5B8CC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LightGBM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Model on Dataset Config'!$C$8</c:f>
              <c:strCache>
                <c:ptCount val="1"/>
                <c:pt idx="0">
                  <c:v>No 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'1 - Model on Dataset Config'!$A$35:$B$42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ROC-AUC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'1 - Model on Dataset Config'!$C$35:$C$42</c:f>
              <c:numCache>
                <c:formatCode>0.0000</c:formatCode>
                <c:ptCount val="8"/>
                <c:pt idx="0">
                  <c:v>0.94769999999999999</c:v>
                </c:pt>
                <c:pt idx="1">
                  <c:v>0.7974</c:v>
                </c:pt>
                <c:pt idx="2">
                  <c:v>0.85650000000000004</c:v>
                </c:pt>
                <c:pt idx="3">
                  <c:v>0.98640000000000005</c:v>
                </c:pt>
                <c:pt idx="4">
                  <c:v>0.98709999999999998</c:v>
                </c:pt>
                <c:pt idx="5">
                  <c:v>0.9859</c:v>
                </c:pt>
                <c:pt idx="6">
                  <c:v>0.7974</c:v>
                </c:pt>
                <c:pt idx="7">
                  <c:v>0.98709999999999998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5-40C9-8619-2903BCABB8E3}"/>
            </c:ext>
          </c:extLst>
        </c:ser>
        <c:ser>
          <c:idx val="1"/>
          <c:order val="1"/>
          <c:tx>
            <c:strRef>
              <c:f>'1 - Model on Dataset Config'!$D$8</c:f>
              <c:strCache>
                <c:ptCount val="1"/>
                <c:pt idx="0">
                  <c:v>No False + No 1%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'1 - Model on Dataset Config'!$A$35:$B$42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ROC-AUC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'1 - Model on Dataset Config'!$D$35:$D$42</c:f>
              <c:numCache>
                <c:formatCode>0.0000</c:formatCode>
                <c:ptCount val="8"/>
                <c:pt idx="0">
                  <c:v>0.95479999999999998</c:v>
                </c:pt>
                <c:pt idx="1">
                  <c:v>0.78369999999999995</c:v>
                </c:pt>
                <c:pt idx="2">
                  <c:v>0.84840000000000004</c:v>
                </c:pt>
                <c:pt idx="3">
                  <c:v>0.98729999999999996</c:v>
                </c:pt>
                <c:pt idx="4">
                  <c:v>0.9879</c:v>
                </c:pt>
                <c:pt idx="5">
                  <c:v>0.98650000000000004</c:v>
                </c:pt>
                <c:pt idx="6">
                  <c:v>0.78369999999999995</c:v>
                </c:pt>
                <c:pt idx="7">
                  <c:v>0.9879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75-40C9-8619-2903BCABB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LightGBM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Model on Dataset Config'!$C$8</c:f>
              <c:strCache>
                <c:ptCount val="1"/>
                <c:pt idx="0">
                  <c:v>No 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'1 - Model on Dataset Config'!$A$17:$B$24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ROC-AUC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'1 - Model on Dataset Config'!$C$17:$C$24</c:f>
              <c:numCache>
                <c:formatCode>0.0000</c:formatCode>
                <c:ptCount val="8"/>
                <c:pt idx="0">
                  <c:v>0.98660000000000003</c:v>
                </c:pt>
                <c:pt idx="1">
                  <c:v>0.7893</c:v>
                </c:pt>
                <c:pt idx="2">
                  <c:v>0.86160000000000003</c:v>
                </c:pt>
                <c:pt idx="3">
                  <c:v>0.98809999999999998</c:v>
                </c:pt>
                <c:pt idx="4">
                  <c:v>0.98809999999999998</c:v>
                </c:pt>
                <c:pt idx="5">
                  <c:v>0.98660000000000003</c:v>
                </c:pt>
                <c:pt idx="6">
                  <c:v>0.7893</c:v>
                </c:pt>
                <c:pt idx="7">
                  <c:v>0.98809999999999998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B-414C-B7B3-5354613FF051}"/>
            </c:ext>
          </c:extLst>
        </c:ser>
        <c:ser>
          <c:idx val="1"/>
          <c:order val="1"/>
          <c:tx>
            <c:strRef>
              <c:f>'1 - Model on Dataset Config'!$D$8</c:f>
              <c:strCache>
                <c:ptCount val="1"/>
                <c:pt idx="0">
                  <c:v>No False + No 1%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'1 - Model on Dataset Config'!$A$17:$B$24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ROC-AUC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'1 - Model on Dataset Config'!$D$17:$D$24</c:f>
              <c:numCache>
                <c:formatCode>0.0000</c:formatCode>
                <c:ptCount val="8"/>
                <c:pt idx="0">
                  <c:v>0.96220000000000006</c:v>
                </c:pt>
                <c:pt idx="1">
                  <c:v>0.78380000000000005</c:v>
                </c:pt>
                <c:pt idx="2">
                  <c:v>0.85060000000000002</c:v>
                </c:pt>
                <c:pt idx="3">
                  <c:v>0.98770000000000002</c:v>
                </c:pt>
                <c:pt idx="4">
                  <c:v>0.98819999999999997</c:v>
                </c:pt>
                <c:pt idx="5">
                  <c:v>0.98680000000000001</c:v>
                </c:pt>
                <c:pt idx="6">
                  <c:v>0.78380000000000005</c:v>
                </c:pt>
                <c:pt idx="7">
                  <c:v>0.98819999999999997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B-414C-B7B3-5354613FF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CatBoost Model (per Label)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Model on Dataset Config'!$C$8</c:f>
              <c:strCache>
                <c:ptCount val="1"/>
                <c:pt idx="0">
                  <c:v>No 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'1 - Model on Dataset Config'!$A$45:$B$52</c15:sqref>
                  </c15:fullRef>
                </c:ext>
              </c:extLst>
              <c:f>('1 - Model on Dataset Config'!$A$45:$B$47,'1 - Model on Dataset Config'!$A$49:$B$51)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'1 - Model on Dataset Config'!$C$45:$C$52</c15:sqref>
                  </c15:fullRef>
                </c:ext>
              </c:extLst>
              <c:f>('1 - Model on Dataset Config'!$C$45:$C$47,'1 - Model on Dataset Config'!$C$49:$C$51)</c:f>
              <c:numCache>
                <c:formatCode>0.0000</c:formatCode>
                <c:ptCount val="6"/>
                <c:pt idx="0">
                  <c:v>0.95709999999999995</c:v>
                </c:pt>
                <c:pt idx="1">
                  <c:v>0.5877</c:v>
                </c:pt>
                <c:pt idx="2">
                  <c:v>0.72829999999999995</c:v>
                </c:pt>
                <c:pt idx="3">
                  <c:v>0.98839999999999995</c:v>
                </c:pt>
                <c:pt idx="4">
                  <c:v>0.99929999999999997</c:v>
                </c:pt>
                <c:pt idx="5">
                  <c:v>0.99380000000000002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2-4A61-8CA8-7AFB7D94849C}"/>
            </c:ext>
          </c:extLst>
        </c:ser>
        <c:ser>
          <c:idx val="1"/>
          <c:order val="1"/>
          <c:tx>
            <c:strRef>
              <c:f>'1 - Model on Dataset Config'!$D$8</c:f>
              <c:strCache>
                <c:ptCount val="1"/>
                <c:pt idx="0">
                  <c:v>No False + No 1%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'1 - Model on Dataset Config'!$A$45:$B$52</c15:sqref>
                  </c15:fullRef>
                </c:ext>
              </c:extLst>
              <c:f>('1 - Model on Dataset Config'!$A$45:$B$47,'1 - Model on Dataset Config'!$A$49:$B$51)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'1 - Model on Dataset Config'!$D$45:$D$52</c15:sqref>
                  </c15:fullRef>
                </c:ext>
              </c:extLst>
              <c:f>('1 - Model on Dataset Config'!$D$45:$D$47,'1 - Model on Dataset Config'!$D$49:$D$51)</c:f>
              <c:numCache>
                <c:formatCode>0.0000</c:formatCode>
                <c:ptCount val="6"/>
                <c:pt idx="0">
                  <c:v>0.92400000000000004</c:v>
                </c:pt>
                <c:pt idx="1">
                  <c:v>0.59799999999999998</c:v>
                </c:pt>
                <c:pt idx="2">
                  <c:v>0.72619999999999996</c:v>
                </c:pt>
                <c:pt idx="3">
                  <c:v>0.98970000000000002</c:v>
                </c:pt>
                <c:pt idx="4">
                  <c:v>0.99870000000000003</c:v>
                </c:pt>
                <c:pt idx="5">
                  <c:v>0.99419999999999997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92-4A61-8CA8-7AFB7D948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CatBoost Model (per Label)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Model on Dataset Config'!$C$8</c:f>
              <c:strCache>
                <c:ptCount val="1"/>
                <c:pt idx="0">
                  <c:v>No 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'1 - Model on Dataset Config'!$A$63:$B$70</c15:sqref>
                  </c15:fullRef>
                </c:ext>
              </c:extLst>
              <c:f>('1 - Model on Dataset Config'!$A$63:$B$65,'1 - Model on Dataset Config'!$A$67:$B$69)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'1 - Model on Dataset Config'!$C$63:$C$70</c15:sqref>
                  </c15:fullRef>
                </c:ext>
              </c:extLst>
              <c:f>('1 - Model on Dataset Config'!$C$63:$C$65,'1 - Model on Dataset Config'!$C$67:$C$69)</c:f>
              <c:numCache>
                <c:formatCode>0.0000</c:formatCode>
                <c:ptCount val="6"/>
                <c:pt idx="0">
                  <c:v>0.93510000000000004</c:v>
                </c:pt>
                <c:pt idx="1">
                  <c:v>0.63160000000000005</c:v>
                </c:pt>
                <c:pt idx="2">
                  <c:v>0.75390000000000001</c:v>
                </c:pt>
                <c:pt idx="3">
                  <c:v>0.98960000000000004</c:v>
                </c:pt>
                <c:pt idx="4">
                  <c:v>0.99880000000000002</c:v>
                </c:pt>
                <c:pt idx="5">
                  <c:v>0.99419999999999997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72-49B7-9122-A1055DEFFDF8}"/>
            </c:ext>
          </c:extLst>
        </c:ser>
        <c:ser>
          <c:idx val="1"/>
          <c:order val="1"/>
          <c:tx>
            <c:strRef>
              <c:f>'1 - Model on Dataset Config'!$D$8</c:f>
              <c:strCache>
                <c:ptCount val="1"/>
                <c:pt idx="0">
                  <c:v>No False + No 1%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'1 - Model on Dataset Config'!$A$63:$B$70</c15:sqref>
                  </c15:fullRef>
                </c:ext>
              </c:extLst>
              <c:f>('1 - Model on Dataset Config'!$A$63:$B$65,'1 - Model on Dataset Config'!$A$67:$B$69)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'1 - Model on Dataset Config'!$D$63:$D$70</c15:sqref>
                  </c15:fullRef>
                </c:ext>
              </c:extLst>
              <c:f>('1 - Model on Dataset Config'!$D$63:$D$65,'1 - Model on Dataset Config'!$D$67:$D$69)</c:f>
              <c:numCache>
                <c:formatCode>0.0000</c:formatCode>
                <c:ptCount val="6"/>
                <c:pt idx="0">
                  <c:v>0.90790000000000004</c:v>
                </c:pt>
                <c:pt idx="1">
                  <c:v>0.67649999999999999</c:v>
                </c:pt>
                <c:pt idx="2">
                  <c:v>0.77529999999999999</c:v>
                </c:pt>
                <c:pt idx="3">
                  <c:v>0.99170000000000003</c:v>
                </c:pt>
                <c:pt idx="4">
                  <c:v>0.99819999999999998</c:v>
                </c:pt>
                <c:pt idx="5">
                  <c:v>0.995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72-49B7-9122-A1055DEFF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CatBoost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Model on Dataset Config'!$C$8</c:f>
              <c:strCache>
                <c:ptCount val="1"/>
                <c:pt idx="0">
                  <c:v>No 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'1 - Model on Dataset Config'!$A$53:$B$60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ROC-AUC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'1 - Model on Dataset Config'!$C$53:$C$60</c:f>
              <c:numCache>
                <c:formatCode>0.0000</c:formatCode>
                <c:ptCount val="8"/>
                <c:pt idx="0">
                  <c:v>0.9728</c:v>
                </c:pt>
                <c:pt idx="1">
                  <c:v>0.79349999999999998</c:v>
                </c:pt>
                <c:pt idx="2">
                  <c:v>0.86099999999999999</c:v>
                </c:pt>
                <c:pt idx="3">
                  <c:v>0.98750000000000004</c:v>
                </c:pt>
                <c:pt idx="4">
                  <c:v>0.9879</c:v>
                </c:pt>
                <c:pt idx="5">
                  <c:v>0.98650000000000004</c:v>
                </c:pt>
                <c:pt idx="6">
                  <c:v>0.79349999999999998</c:v>
                </c:pt>
                <c:pt idx="7">
                  <c:v>0.9879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F-4F3D-A639-0E15509DCDB2}"/>
            </c:ext>
          </c:extLst>
        </c:ser>
        <c:ser>
          <c:idx val="1"/>
          <c:order val="1"/>
          <c:tx>
            <c:strRef>
              <c:f>'1 - Model on Dataset Config'!$D$8</c:f>
              <c:strCache>
                <c:ptCount val="1"/>
                <c:pt idx="0">
                  <c:v>No False + No 1%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'1 - Model on Dataset Config'!$A$53:$B$60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ROC-AUC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'1 - Model on Dataset Config'!$D$53:$D$60</c:f>
              <c:numCache>
                <c:formatCode>0.0000</c:formatCode>
                <c:ptCount val="8"/>
                <c:pt idx="0">
                  <c:v>0.95699999999999996</c:v>
                </c:pt>
                <c:pt idx="1">
                  <c:v>0.7984</c:v>
                </c:pt>
                <c:pt idx="2">
                  <c:v>0.86019999999999996</c:v>
                </c:pt>
                <c:pt idx="3">
                  <c:v>0.98809999999999998</c:v>
                </c:pt>
                <c:pt idx="4">
                  <c:v>0.98870000000000002</c:v>
                </c:pt>
                <c:pt idx="5">
                  <c:v>0.98750000000000004</c:v>
                </c:pt>
                <c:pt idx="6">
                  <c:v>0.7984</c:v>
                </c:pt>
                <c:pt idx="7">
                  <c:v>0.98870000000000002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EF-4F3D-A639-0E15509DC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CatBoost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Model on Dataset Config'!$C$8</c:f>
              <c:strCache>
                <c:ptCount val="1"/>
                <c:pt idx="0">
                  <c:v>No 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'1 - Model on Dataset Config'!$A$71:$B$78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ROC-AUC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'1 - Model on Dataset Config'!$C$71:$C$78</c:f>
              <c:numCache>
                <c:formatCode>0.0000</c:formatCode>
                <c:ptCount val="8"/>
                <c:pt idx="0">
                  <c:v>0.96230000000000004</c:v>
                </c:pt>
                <c:pt idx="1">
                  <c:v>0.81520000000000004</c:v>
                </c:pt>
                <c:pt idx="2">
                  <c:v>0.874</c:v>
                </c:pt>
                <c:pt idx="3">
                  <c:v>0.98809999999999998</c:v>
                </c:pt>
                <c:pt idx="4">
                  <c:v>0.98860000000000003</c:v>
                </c:pt>
                <c:pt idx="5">
                  <c:v>0.98750000000000004</c:v>
                </c:pt>
                <c:pt idx="6">
                  <c:v>0.81520000000000004</c:v>
                </c:pt>
                <c:pt idx="7">
                  <c:v>0.98860000000000003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F-4BBC-9E9E-4B8B19FF0517}"/>
            </c:ext>
          </c:extLst>
        </c:ser>
        <c:ser>
          <c:idx val="1"/>
          <c:order val="1"/>
          <c:tx>
            <c:strRef>
              <c:f>'1 - Model on Dataset Config'!$D$8</c:f>
              <c:strCache>
                <c:ptCount val="1"/>
                <c:pt idx="0">
                  <c:v>No False + No 1%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'1 - Model on Dataset Config'!$A$71:$B$78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ROC-AUC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'1 - Model on Dataset Config'!$D$71:$D$78</c:f>
              <c:numCache>
                <c:formatCode>0.0000</c:formatCode>
                <c:ptCount val="8"/>
                <c:pt idx="0">
                  <c:v>0.94979999999999998</c:v>
                </c:pt>
                <c:pt idx="1">
                  <c:v>0.83740000000000003</c:v>
                </c:pt>
                <c:pt idx="2">
                  <c:v>0.8851</c:v>
                </c:pt>
                <c:pt idx="3">
                  <c:v>0.98960000000000004</c:v>
                </c:pt>
                <c:pt idx="4">
                  <c:v>0.99019999999999997</c:v>
                </c:pt>
                <c:pt idx="5">
                  <c:v>0.98950000000000005</c:v>
                </c:pt>
                <c:pt idx="6">
                  <c:v>0.83740000000000003</c:v>
                </c:pt>
                <c:pt idx="7">
                  <c:v>0.99019999999999997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F-4BBC-9E9E-4B8B19FF0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LightGBM Model (Difference)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Model on Dataset Config'!$E$8</c:f>
              <c:strCache>
                <c:ptCount val="1"/>
                <c:pt idx="0">
                  <c:v>Difference 
+ No False
- No False &amp; No 1%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'1 - Model on Dataset Config'!$A$9:$B$24</c15:sqref>
                  </c15:fullRef>
                </c:ext>
              </c:extLst>
              <c:f>('1 - Model on Dataset Config'!$A$9:$B$11,'1 - Model on Dataset Config'!$A$13:$B$15,'1 - Model on Dataset Config'!$A$17:$B$24)</c:f>
              <c:multiLvlStrCache>
                <c:ptCount val="14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ROC-AUC</c:v>
                  </c:pt>
                  <c:pt idx="13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'1 - Model on Dataset Config'!$E$9:$E$24</c15:sqref>
                  </c15:fullRef>
                </c:ext>
              </c:extLst>
              <c:f>('1 - Model on Dataset Config'!$E$9:$E$11,'1 - Model on Dataset Config'!$E$13:$E$15,'1 - Model on Dataset Config'!$E$17:$E$24)</c:f>
              <c:numCache>
                <c:formatCode>0.0000</c:formatCode>
                <c:ptCount val="14"/>
                <c:pt idx="0">
                  <c:v>4.9599999999999977E-2</c:v>
                </c:pt>
                <c:pt idx="1">
                  <c:v>1.0299999999999976E-2</c:v>
                </c:pt>
                <c:pt idx="2">
                  <c:v>2.1999999999999909E-2</c:v>
                </c:pt>
                <c:pt idx="3">
                  <c:v>-8.0000000000002292E-4</c:v>
                </c:pt>
                <c:pt idx="4">
                  <c:v>8.0000000000002292E-4</c:v>
                </c:pt>
                <c:pt idx="5">
                  <c:v>-9.9999999999988987E-5</c:v>
                </c:pt>
                <c:pt idx="6">
                  <c:v>2.4399999999999977E-2</c:v>
                </c:pt>
                <c:pt idx="7">
                  <c:v>5.4999999999999494E-3</c:v>
                </c:pt>
                <c:pt idx="8">
                  <c:v>1.100000000000001E-2</c:v>
                </c:pt>
                <c:pt idx="9">
                  <c:v>3.9999999999995595E-4</c:v>
                </c:pt>
                <c:pt idx="10">
                  <c:v>-9.9999999999988987E-5</c:v>
                </c:pt>
                <c:pt idx="11">
                  <c:v>-1.9999999999997797E-4</c:v>
                </c:pt>
                <c:pt idx="12">
                  <c:v>5.4999999999999494E-3</c:v>
                </c:pt>
                <c:pt idx="13">
                  <c:v>-9.9999999999988987E-5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3B-43B3-BDEB-2756727E0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LightGBM Model (Difference)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Model on Dataset Config'!$E$8</c:f>
              <c:strCache>
                <c:ptCount val="1"/>
                <c:pt idx="0">
                  <c:v>Difference 
+ No False
- No False &amp; No 1%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'1 - Model on Dataset Config'!$A$27:$B$42</c15:sqref>
                  </c15:fullRef>
                </c:ext>
              </c:extLst>
              <c:f>('1 - Model on Dataset Config'!$A$27:$B$29,'1 - Model on Dataset Config'!$A$31:$B$33,'1 - Model on Dataset Config'!$A$35:$B$42)</c:f>
              <c:multiLvlStrCache>
                <c:ptCount val="14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ROC-AUC</c:v>
                  </c:pt>
                  <c:pt idx="13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'1 - Model on Dataset Config'!$E$27:$E$42</c15:sqref>
                  </c15:fullRef>
                </c:ext>
              </c:extLst>
              <c:f>('1 - Model on Dataset Config'!$E$27:$E$29,'1 - Model on Dataset Config'!$E$31:$E$33,'1 - Model on Dataset Config'!$E$35:$E$42)</c:f>
              <c:numCache>
                <c:formatCode>0.0000</c:formatCode>
                <c:ptCount val="14"/>
                <c:pt idx="0">
                  <c:v>-1.3900000000000023E-2</c:v>
                </c:pt>
                <c:pt idx="1">
                  <c:v>2.7900000000000036E-2</c:v>
                </c:pt>
                <c:pt idx="2">
                  <c:v>1.6600000000000059E-2</c:v>
                </c:pt>
                <c:pt idx="3">
                  <c:v>-3.9999999999995595E-4</c:v>
                </c:pt>
                <c:pt idx="4">
                  <c:v>-4.0000000000006697E-4</c:v>
                </c:pt>
                <c:pt idx="5">
                  <c:v>-4.0000000000006697E-4</c:v>
                </c:pt>
                <c:pt idx="6">
                  <c:v>-7.0999999999999952E-3</c:v>
                </c:pt>
                <c:pt idx="7">
                  <c:v>1.3700000000000045E-2</c:v>
                </c:pt>
                <c:pt idx="8">
                  <c:v>8.0999999999999961E-3</c:v>
                </c:pt>
                <c:pt idx="9">
                  <c:v>-8.9999999999990088E-4</c:v>
                </c:pt>
                <c:pt idx="10">
                  <c:v>-8.0000000000002292E-4</c:v>
                </c:pt>
                <c:pt idx="11">
                  <c:v>-6.0000000000004494E-4</c:v>
                </c:pt>
                <c:pt idx="12">
                  <c:v>1.3700000000000045E-2</c:v>
                </c:pt>
                <c:pt idx="13">
                  <c:v>-8.0000000000002292E-4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E-4A23-AEC5-BD956E276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CatBoost Model (Difference)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Model on Dataset Config'!$E$8</c:f>
              <c:strCache>
                <c:ptCount val="1"/>
                <c:pt idx="0">
                  <c:v>Difference 
+ No False
- No False &amp; No 1%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'1 - Model on Dataset Config'!$A$45:$B$60</c15:sqref>
                  </c15:fullRef>
                </c:ext>
              </c:extLst>
              <c:f>('1 - Model on Dataset Config'!$A$45:$B$47,'1 - Model on Dataset Config'!$A$49:$B$51,'1 - Model on Dataset Config'!$A$53:$B$60)</c:f>
              <c:multiLvlStrCache>
                <c:ptCount val="14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ROC-AUC</c:v>
                  </c:pt>
                  <c:pt idx="13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'1 - Model on Dataset Config'!$E$45:$E$60</c15:sqref>
                  </c15:fullRef>
                </c:ext>
              </c:extLst>
              <c:f>('1 - Model on Dataset Config'!$E$45:$E$47,'1 - Model on Dataset Config'!$E$49:$E$51,'1 - Model on Dataset Config'!$E$53:$E$60)</c:f>
              <c:numCache>
                <c:formatCode>0.0000</c:formatCode>
                <c:ptCount val="14"/>
                <c:pt idx="0">
                  <c:v>3.3099999999999907E-2</c:v>
                </c:pt>
                <c:pt idx="1">
                  <c:v>-1.0299999999999976E-2</c:v>
                </c:pt>
                <c:pt idx="2">
                  <c:v>2.0999999999999908E-3</c:v>
                </c:pt>
                <c:pt idx="3">
                  <c:v>-1.3000000000000789E-3</c:v>
                </c:pt>
                <c:pt idx="4">
                  <c:v>5.9999999999993392E-4</c:v>
                </c:pt>
                <c:pt idx="5">
                  <c:v>-3.9999999999995595E-4</c:v>
                </c:pt>
                <c:pt idx="6">
                  <c:v>1.5800000000000036E-2</c:v>
                </c:pt>
                <c:pt idx="7">
                  <c:v>-4.9000000000000155E-3</c:v>
                </c:pt>
                <c:pt idx="8">
                  <c:v>8.0000000000002292E-4</c:v>
                </c:pt>
                <c:pt idx="9">
                  <c:v>-5.9999999999993392E-4</c:v>
                </c:pt>
                <c:pt idx="10">
                  <c:v>-8.0000000000002292E-4</c:v>
                </c:pt>
                <c:pt idx="11">
                  <c:v>-1.0000000000000009E-3</c:v>
                </c:pt>
                <c:pt idx="12">
                  <c:v>-4.9000000000000155E-3</c:v>
                </c:pt>
                <c:pt idx="13">
                  <c:v>-8.0000000000002292E-4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9-4355-AD4E-5D2607E2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CatBoost Model (Difference)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Model on Dataset Config'!$E$8</c:f>
              <c:strCache>
                <c:ptCount val="1"/>
                <c:pt idx="0">
                  <c:v>Difference 
+ No False
- No False &amp; No 1%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'1 - Model on Dataset Config'!$A$63:$B$78</c15:sqref>
                  </c15:fullRef>
                </c:ext>
              </c:extLst>
              <c:f>('1 - Model on Dataset Config'!$A$63:$B$65,'1 - Model on Dataset Config'!$A$67:$B$69,'1 - Model on Dataset Config'!$A$71:$B$78)</c:f>
              <c:multiLvlStrCache>
                <c:ptCount val="14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ROC-AUC</c:v>
                  </c:pt>
                  <c:pt idx="13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'1 - Model on Dataset Config'!$E$63:$E$78</c15:sqref>
                  </c15:fullRef>
                </c:ext>
              </c:extLst>
              <c:f>('1 - Model on Dataset Config'!$E$63:$E$65,'1 - Model on Dataset Config'!$E$67:$E$69,'1 - Model on Dataset Config'!$E$71:$E$78)</c:f>
              <c:numCache>
                <c:formatCode>0.0000</c:formatCode>
                <c:ptCount val="14"/>
                <c:pt idx="0">
                  <c:v>2.7200000000000002E-2</c:v>
                </c:pt>
                <c:pt idx="1">
                  <c:v>-4.489999999999994E-2</c:v>
                </c:pt>
                <c:pt idx="2">
                  <c:v>-2.1399999999999975E-2</c:v>
                </c:pt>
                <c:pt idx="3">
                  <c:v>-2.0999999999999908E-3</c:v>
                </c:pt>
                <c:pt idx="4">
                  <c:v>6.0000000000004494E-4</c:v>
                </c:pt>
                <c:pt idx="5">
                  <c:v>-8.0000000000002292E-4</c:v>
                </c:pt>
                <c:pt idx="6">
                  <c:v>1.2500000000000067E-2</c:v>
                </c:pt>
                <c:pt idx="7">
                  <c:v>-2.2199999999999998E-2</c:v>
                </c:pt>
                <c:pt idx="8">
                  <c:v>-1.1099999999999999E-2</c:v>
                </c:pt>
                <c:pt idx="9">
                  <c:v>-1.5000000000000568E-3</c:v>
                </c:pt>
                <c:pt idx="10">
                  <c:v>-1.5999999999999348E-3</c:v>
                </c:pt>
                <c:pt idx="11">
                  <c:v>-2.0000000000000018E-3</c:v>
                </c:pt>
                <c:pt idx="12">
                  <c:v>-2.2199999999999998E-2</c:v>
                </c:pt>
                <c:pt idx="13">
                  <c:v>-1.5999999999999348E-3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E-446F-B305-55E923057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Time-based</a:t>
            </a:r>
            <a:r>
              <a:rPr lang="en-PH" baseline="0"/>
              <a:t> </a:t>
            </a:r>
            <a:r>
              <a:rPr lang="en-PH"/>
              <a:t>LightGBM Model</a:t>
            </a:r>
            <a:r>
              <a:rPr lang="en-PH" baseline="0"/>
              <a:t> (per Label)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'2 - Initial Performance'!$C$8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'2 - Initial Performance'!$A$9:$B$16</c15:sqref>
                  </c15:fullRef>
                </c:ext>
              </c:extLst>
              <c:f>('2 - Initial Performance'!$A$9:$B$11,'2 - Initial Performance'!$A$13:$B$15)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'2 - Initial Performance'!$C$9:$C$16</c15:sqref>
                  </c15:fullRef>
                </c:ext>
              </c:extLst>
              <c:f>('2 - Initial Performance'!$C$9:$C$11,'2 - Initial Performance'!$C$13:$C$15)</c:f>
              <c:numCache>
                <c:formatCode>0.0000</c:formatCode>
                <c:ptCount val="6"/>
                <c:pt idx="0">
                  <c:v>0.99919999999999998</c:v>
                </c:pt>
                <c:pt idx="1">
                  <c:v>0.99060000000000004</c:v>
                </c:pt>
                <c:pt idx="2">
                  <c:v>0.99490000000000001</c:v>
                </c:pt>
                <c:pt idx="3">
                  <c:v>0.99907999999999997</c:v>
                </c:pt>
                <c:pt idx="4">
                  <c:v>0.99919999999999998</c:v>
                </c:pt>
                <c:pt idx="5">
                  <c:v>0.995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30-4D5D-9ED8-48728B17DF40}"/>
            </c:ext>
          </c:extLst>
        </c:ser>
        <c:ser>
          <c:idx val="1"/>
          <c:order val="1"/>
          <c:tx>
            <c:strRef>
              <c:f>'2 - Initial Performance'!$D$8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'2 - Initial Performance'!$A$9:$B$16</c15:sqref>
                  </c15:fullRef>
                </c:ext>
              </c:extLst>
              <c:f>('2 - Initial Performance'!$A$9:$B$11,'2 - Initial Performance'!$A$13:$B$15)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Support</c:v>
                  </c:pt>
                  <c:pt idx="4">
                    <c:v>Precision</c:v>
                  </c:pt>
                  <c:pt idx="5">
                    <c:v>Recall</c:v>
                  </c:pt>
                  <c:pt idx="6">
                    <c:v>F1-Score</c:v>
                  </c:pt>
                  <c:pt idx="7">
                    <c:v>Support</c:v>
                  </c:pt>
                </c:lvl>
                <c:lvl>
                  <c:pt idx="0">
                    <c:v>0 (Benign)</c:v>
                  </c:pt>
                  <c:pt idx="4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'2 - Initial Performance'!$D$9:$D$16</c15:sqref>
                  </c15:fullRef>
                </c:ext>
              </c:extLst>
              <c:f>('2 - Initial Performance'!$D$9:$D$11,'2 - Initial Performance'!$D$13:$D$15)</c:f>
            </c:numRef>
          </c:val>
          <c:extLst>
            <c:ext xmlns:c16="http://schemas.microsoft.com/office/drawing/2014/chart" uri="{C3380CC4-5D6E-409C-BE32-E72D297353CC}">
              <c16:uniqueId val="{00000006-4630-4D5D-9ED8-48728B17DF40}"/>
            </c:ext>
          </c:extLst>
        </c:ser>
        <c:ser>
          <c:idx val="2"/>
          <c:order val="2"/>
          <c:tx>
            <c:strRef>
              <c:f>'2 - Initial Performance'!$E$8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'2 - Initial Performance'!$A$9:$B$16</c15:sqref>
                  </c15:fullRef>
                </c:ext>
              </c:extLst>
              <c:f>('2 - Initial Performance'!$A$9:$B$11,'2 - Initial Performance'!$A$13:$B$15)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'2 - Initial Performance'!$E$9:$E$16</c15:sqref>
                  </c15:fullRef>
                </c:ext>
              </c:extLst>
              <c:f>('2 - Initial Performance'!$E$9:$E$11,'2 - Initial Performance'!$E$13:$E$15)</c:f>
              <c:numCache>
                <c:formatCode>0.0000</c:formatCode>
                <c:ptCount val="6"/>
                <c:pt idx="0">
                  <c:v>0.99929999999999997</c:v>
                </c:pt>
                <c:pt idx="1">
                  <c:v>0.99160000000000004</c:v>
                </c:pt>
                <c:pt idx="2">
                  <c:v>0.99539999999999995</c:v>
                </c:pt>
                <c:pt idx="3">
                  <c:v>0.99180000000000001</c:v>
                </c:pt>
                <c:pt idx="4">
                  <c:v>0.99929999999999997</c:v>
                </c:pt>
                <c:pt idx="5">
                  <c:v>0.99550000000000005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4-4D2F-A5DA-B64554F47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in val="0.9849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  <c:majorUnit val="2.5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LightGBM Model (per Label)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'2 - Initial Performance'!$C$26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'2 - Initial Performance'!$A$27:$B$34</c15:sqref>
                  </c15:fullRef>
                </c:ext>
              </c:extLst>
              <c:f>('2 - Initial Performance'!$A$27:$B$29,'2 - Initial Performance'!$A$31:$B$33)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'2 - Initial Performance'!$C$27:$C$34</c15:sqref>
                  </c15:fullRef>
                </c:ext>
              </c:extLst>
              <c:f>('2 - Initial Performance'!$C$27:$C$29,'2 - Initial Performance'!$C$31:$C$33)</c:f>
              <c:numCache>
                <c:formatCode>0.0000</c:formatCode>
                <c:ptCount val="6"/>
                <c:pt idx="0">
                  <c:v>0.99919999999999998</c:v>
                </c:pt>
                <c:pt idx="1">
                  <c:v>0.99150000000000005</c:v>
                </c:pt>
                <c:pt idx="2">
                  <c:v>0.99529999999999996</c:v>
                </c:pt>
                <c:pt idx="3">
                  <c:v>0.99160000000000004</c:v>
                </c:pt>
                <c:pt idx="4">
                  <c:v>0.99919999999999998</c:v>
                </c:pt>
                <c:pt idx="5">
                  <c:v>0.99539999999999995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59-4CFE-A0D0-67543EE50DC3}"/>
            </c:ext>
          </c:extLst>
        </c:ser>
        <c:ser>
          <c:idx val="1"/>
          <c:order val="1"/>
          <c:tx>
            <c:strRef>
              <c:f>'2 - Initial Performance'!$D$26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'2 - Initial Performance'!$A$27:$B$34</c15:sqref>
                  </c15:fullRef>
                </c:ext>
              </c:extLst>
              <c:f>('2 - Initial Performance'!$A$27:$B$29,'2 - Initial Performance'!$A$31:$B$33)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Support</c:v>
                  </c:pt>
                  <c:pt idx="4">
                    <c:v>Precision</c:v>
                  </c:pt>
                  <c:pt idx="5">
                    <c:v>Recall</c:v>
                  </c:pt>
                  <c:pt idx="6">
                    <c:v>F1-Score</c:v>
                  </c:pt>
                  <c:pt idx="7">
                    <c:v>Support</c:v>
                  </c:pt>
                </c:lvl>
                <c:lvl>
                  <c:pt idx="0">
                    <c:v>0 (Benign)</c:v>
                  </c:pt>
                  <c:pt idx="4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'2 - Initial Performance'!$D$27:$D$34</c15:sqref>
                  </c15:fullRef>
                </c:ext>
              </c:extLst>
              <c:f>('2 - Initial Performance'!$D$27:$D$29,'2 - Initial Performance'!$D$31:$D$33)</c:f>
            </c:numRef>
          </c:val>
          <c:extLst>
            <c:ext xmlns:c16="http://schemas.microsoft.com/office/drawing/2014/chart" uri="{C3380CC4-5D6E-409C-BE32-E72D297353CC}">
              <c16:uniqueId val="{00000001-A159-4CFE-A0D0-67543EE50DC3}"/>
            </c:ext>
          </c:extLst>
        </c:ser>
        <c:ser>
          <c:idx val="2"/>
          <c:order val="2"/>
          <c:tx>
            <c:strRef>
              <c:f>'2 - Initial Performance'!$E$26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'2 - Initial Performance'!$A$27:$B$34</c15:sqref>
                  </c15:fullRef>
                </c:ext>
              </c:extLst>
              <c:f>('2 - Initial Performance'!$A$27:$B$29,'2 - Initial Performance'!$A$31:$B$33)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'2 - Initial Performance'!$E$27:$E$34</c15:sqref>
                  </c15:fullRef>
                </c:ext>
              </c:extLst>
              <c:f>('2 - Initial Performance'!$E$27:$E$29,'2 - Initial Performance'!$E$31:$E$33)</c:f>
              <c:numCache>
                <c:formatCode>0.0000</c:formatCode>
                <c:ptCount val="6"/>
                <c:pt idx="0">
                  <c:v>0.99890000000000001</c:v>
                </c:pt>
                <c:pt idx="1">
                  <c:v>0.99209999999999998</c:v>
                </c:pt>
                <c:pt idx="2">
                  <c:v>0.99550000000000005</c:v>
                </c:pt>
                <c:pt idx="3">
                  <c:v>0.99229999999999996</c:v>
                </c:pt>
                <c:pt idx="4">
                  <c:v>0.99890000000000001</c:v>
                </c:pt>
                <c:pt idx="5">
                  <c:v>0.99550000000000005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E-4E43-A175-ADBE32708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9849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  <c:majorUnit val="2.5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LightGBM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'2 - Initial Performance'!$C$8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'2 - Initial Performance'!$A$35:$B$42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'2 - Initial Performance'!$C$35:$C$42</c:f>
              <c:numCache>
                <c:formatCode>0.0000</c:formatCode>
                <c:ptCount val="8"/>
                <c:pt idx="0">
                  <c:v>0.99539999999999995</c:v>
                </c:pt>
                <c:pt idx="1">
                  <c:v>0.99529999999999996</c:v>
                </c:pt>
                <c:pt idx="2">
                  <c:v>0.99529999999999996</c:v>
                </c:pt>
                <c:pt idx="3">
                  <c:v>0.99539999999999995</c:v>
                </c:pt>
                <c:pt idx="4">
                  <c:v>0.99529999999999996</c:v>
                </c:pt>
                <c:pt idx="5">
                  <c:v>0.99529999999999996</c:v>
                </c:pt>
                <c:pt idx="6">
                  <c:v>0.99529999999999996</c:v>
                </c:pt>
                <c:pt idx="7">
                  <c:v>0.99529999999999996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1-4F59-87F6-350FCA252F28}"/>
            </c:ext>
          </c:extLst>
        </c:ser>
        <c:ser>
          <c:idx val="1"/>
          <c:order val="1"/>
          <c:tx>
            <c:strRef>
              <c:f>'2 - Initial Performance'!$D$8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'2 - Initial Performance'!$A$35:$B$42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'2 - Initial Performance'!$D$35:$D$42</c:f>
            </c:numRef>
          </c:val>
          <c:extLst>
            <c:ext xmlns:c16="http://schemas.microsoft.com/office/drawing/2014/chart" uri="{C3380CC4-5D6E-409C-BE32-E72D297353CC}">
              <c16:uniqueId val="{00000001-EF71-4F59-87F6-350FCA252F28}"/>
            </c:ext>
          </c:extLst>
        </c:ser>
        <c:ser>
          <c:idx val="2"/>
          <c:order val="2"/>
          <c:tx>
            <c:strRef>
              <c:f>'2 - Initial Performance'!$E$8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'2 - Initial Performance'!$A$35:$B$42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'2 - Initial Performance'!$E$35:$E$42</c:f>
              <c:numCache>
                <c:formatCode>0.0000</c:formatCode>
                <c:ptCount val="8"/>
                <c:pt idx="0">
                  <c:v>0.99560000000000004</c:v>
                </c:pt>
                <c:pt idx="1">
                  <c:v>0.99550000000000005</c:v>
                </c:pt>
                <c:pt idx="2">
                  <c:v>0.99550000000000005</c:v>
                </c:pt>
                <c:pt idx="3">
                  <c:v>0.99560000000000004</c:v>
                </c:pt>
                <c:pt idx="4">
                  <c:v>0.99550000000000005</c:v>
                </c:pt>
                <c:pt idx="5">
                  <c:v>0.99550000000000005</c:v>
                </c:pt>
                <c:pt idx="6">
                  <c:v>0.99550000000000005</c:v>
                </c:pt>
                <c:pt idx="7">
                  <c:v>0.99550000000000005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D-4F10-A48F-59D491DCD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9849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  <c:majorUnit val="2.5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LightGBM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'2 - Initial Performance'!$C$8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'2 - Initial Performance'!$A$17:$B$24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'2 - Initial Performance'!$C$17:$C$24</c:f>
              <c:numCache>
                <c:formatCode>0.0000</c:formatCode>
                <c:ptCount val="8"/>
                <c:pt idx="0">
                  <c:v>0.995</c:v>
                </c:pt>
                <c:pt idx="1">
                  <c:v>0.99490000000000001</c:v>
                </c:pt>
                <c:pt idx="2">
                  <c:v>0.99490000000000001</c:v>
                </c:pt>
                <c:pt idx="3">
                  <c:v>0.995</c:v>
                </c:pt>
                <c:pt idx="4">
                  <c:v>0.99490000000000001</c:v>
                </c:pt>
                <c:pt idx="5">
                  <c:v>0.99490000000000001</c:v>
                </c:pt>
                <c:pt idx="6">
                  <c:v>0.99490000000000001</c:v>
                </c:pt>
                <c:pt idx="7">
                  <c:v>0.99490000000000001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9E-4623-8661-E90164F731F3}"/>
            </c:ext>
          </c:extLst>
        </c:ser>
        <c:ser>
          <c:idx val="1"/>
          <c:order val="1"/>
          <c:tx>
            <c:strRef>
              <c:f>'2 - Initial Performance'!$D$8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'2 - Initial Performance'!$A$17:$B$24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'2 - Initial Performance'!$D$17:$D$24</c:f>
            </c:numRef>
          </c:val>
          <c:extLst>
            <c:ext xmlns:c16="http://schemas.microsoft.com/office/drawing/2014/chart" uri="{C3380CC4-5D6E-409C-BE32-E72D297353CC}">
              <c16:uniqueId val="{00000001-619E-4623-8661-E90164F731F3}"/>
            </c:ext>
          </c:extLst>
        </c:ser>
        <c:ser>
          <c:idx val="2"/>
          <c:order val="2"/>
          <c:tx>
            <c:strRef>
              <c:f>'2 - Initial Performance'!$E$8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'2 - Initial Performance'!$A$17:$B$24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'2 - Initial Performance'!$E$17:$E$24</c:f>
              <c:numCache>
                <c:formatCode>0.0000</c:formatCode>
                <c:ptCount val="8"/>
                <c:pt idx="0">
                  <c:v>0.99550000000000005</c:v>
                </c:pt>
                <c:pt idx="1">
                  <c:v>0.99550000000000005</c:v>
                </c:pt>
                <c:pt idx="2">
                  <c:v>0.99550000000000005</c:v>
                </c:pt>
                <c:pt idx="3">
                  <c:v>0.99550000000000005</c:v>
                </c:pt>
                <c:pt idx="4">
                  <c:v>0.99550000000000005</c:v>
                </c:pt>
                <c:pt idx="5">
                  <c:v>0.99550000000000005</c:v>
                </c:pt>
                <c:pt idx="6">
                  <c:v>0.99550000000000005</c:v>
                </c:pt>
                <c:pt idx="7">
                  <c:v>0.99550000000000005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2-46C9-ADDA-D4D3D4294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9849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  <c:majorUnit val="2.5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CatBoost Model (per Label)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'2 - Initial Performance'!$C$8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'2 - Initial Performance'!$A$45:$B$52</c15:sqref>
                  </c15:fullRef>
                </c:ext>
              </c:extLst>
              <c:f>('2 - Initial Performance'!$A$45:$B$47,'2 - Initial Performance'!$A$49:$B$51)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'2 - Initial Performance'!$C$45:$C$52</c15:sqref>
                  </c15:fullRef>
                </c:ext>
              </c:extLst>
              <c:f>('2 - Initial Performance'!$C$45:$C$47,'2 - Initial Performance'!$C$49:$C$51)</c:f>
              <c:numCache>
                <c:formatCode>0.0000</c:formatCode>
                <c:ptCount val="6"/>
                <c:pt idx="0">
                  <c:v>0.99860000000000004</c:v>
                </c:pt>
                <c:pt idx="1">
                  <c:v>0.99180000000000001</c:v>
                </c:pt>
                <c:pt idx="2">
                  <c:v>0.99519999999999997</c:v>
                </c:pt>
                <c:pt idx="3">
                  <c:v>0.99199999999999999</c:v>
                </c:pt>
                <c:pt idx="4">
                  <c:v>0.99860000000000004</c:v>
                </c:pt>
                <c:pt idx="5">
                  <c:v>0.99529999999999996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6-465C-97EB-7C8178C3B383}"/>
            </c:ext>
          </c:extLst>
        </c:ser>
        <c:ser>
          <c:idx val="1"/>
          <c:order val="1"/>
          <c:tx>
            <c:strRef>
              <c:f>'2 - Initial Performance'!$D$8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'2 - Initial Performance'!$A$45:$B$52</c15:sqref>
                  </c15:fullRef>
                </c:ext>
              </c:extLst>
              <c:f>('2 - Initial Performance'!$A$45:$B$47,'2 - Initial Performance'!$A$49:$B$51)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Support</c:v>
                  </c:pt>
                  <c:pt idx="4">
                    <c:v>Precision</c:v>
                  </c:pt>
                  <c:pt idx="5">
                    <c:v>Recall</c:v>
                  </c:pt>
                  <c:pt idx="6">
                    <c:v>F1-Score</c:v>
                  </c:pt>
                  <c:pt idx="7">
                    <c:v>Support</c:v>
                  </c:pt>
                </c:lvl>
                <c:lvl>
                  <c:pt idx="0">
                    <c:v>0 (Benign)</c:v>
                  </c:pt>
                  <c:pt idx="4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'2 - Initial Performance'!$D$45:$D$52</c15:sqref>
                  </c15:fullRef>
                </c:ext>
              </c:extLst>
              <c:f>('2 - Initial Performance'!$D$45:$D$47,'2 - Initial Performance'!$D$49:$D$51)</c:f>
            </c:numRef>
          </c:val>
          <c:extLst>
            <c:ext xmlns:c16="http://schemas.microsoft.com/office/drawing/2014/chart" uri="{C3380CC4-5D6E-409C-BE32-E72D297353CC}">
              <c16:uniqueId val="{00000001-3446-465C-97EB-7C8178C3B383}"/>
            </c:ext>
          </c:extLst>
        </c:ser>
        <c:ser>
          <c:idx val="2"/>
          <c:order val="2"/>
          <c:tx>
            <c:strRef>
              <c:f>'2 - Initial Performance'!$E$8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'2 - Initial Performance'!$A$45:$B$52</c15:sqref>
                  </c15:fullRef>
                </c:ext>
              </c:extLst>
              <c:f>('2 - Initial Performance'!$A$45:$B$47,'2 - Initial Performance'!$A$49:$B$51)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'2 - Initial Performance'!$E$45:$E$52</c15:sqref>
                  </c15:fullRef>
                </c:ext>
              </c:extLst>
              <c:f>('2 - Initial Performance'!$E$45:$E$47,'2 - Initial Performance'!$E$49:$E$51)</c:f>
              <c:numCache>
                <c:formatCode>0.0000</c:formatCode>
                <c:ptCount val="6"/>
                <c:pt idx="0">
                  <c:v>0.99850000000000005</c:v>
                </c:pt>
                <c:pt idx="1">
                  <c:v>0.99270000000000003</c:v>
                </c:pt>
                <c:pt idx="2">
                  <c:v>0.99560000000000004</c:v>
                </c:pt>
                <c:pt idx="3">
                  <c:v>0.99280000000000002</c:v>
                </c:pt>
                <c:pt idx="4">
                  <c:v>0.99850000000000005</c:v>
                </c:pt>
                <c:pt idx="5">
                  <c:v>0.99570000000000003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C-4365-8DFB-114B49F78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9849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  <c:majorUnit val="2.5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CatBoost Model (per Label)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'2 - Initial Performance'!$C$8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'2 - Initial Performance'!$A$63:$B$70</c15:sqref>
                  </c15:fullRef>
                </c:ext>
              </c:extLst>
              <c:f>('2 - Initial Performance'!$A$63:$B$65,'2 - Initial Performance'!$A$67:$B$69)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'2 - Initial Performance'!$C$63:$C$70</c15:sqref>
                  </c15:fullRef>
                </c:ext>
              </c:extLst>
              <c:f>('2 - Initial Performance'!$C$63:$C$65,'2 - Initial Performance'!$C$67:$C$69)</c:f>
              <c:numCache>
                <c:formatCode>0.0000</c:formatCode>
                <c:ptCount val="6"/>
                <c:pt idx="0">
                  <c:v>0.99850000000000005</c:v>
                </c:pt>
                <c:pt idx="1">
                  <c:v>0.99209999999999998</c:v>
                </c:pt>
                <c:pt idx="2">
                  <c:v>0.99529999999999996</c:v>
                </c:pt>
                <c:pt idx="3">
                  <c:v>0.99229999999999996</c:v>
                </c:pt>
                <c:pt idx="4">
                  <c:v>0.99850000000000005</c:v>
                </c:pt>
                <c:pt idx="5">
                  <c:v>0.99539999999999995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F-4E9F-86BC-7BEB82F7DD00}"/>
            </c:ext>
          </c:extLst>
        </c:ser>
        <c:ser>
          <c:idx val="1"/>
          <c:order val="1"/>
          <c:tx>
            <c:strRef>
              <c:f>'2 - Initial Performance'!$D$8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'2 - Initial Performance'!$A$63:$B$70</c15:sqref>
                  </c15:fullRef>
                </c:ext>
              </c:extLst>
              <c:f>('2 - Initial Performance'!$A$63:$B$65,'2 - Initial Performance'!$A$67:$B$69)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Support</c:v>
                  </c:pt>
                  <c:pt idx="4">
                    <c:v>Precision</c:v>
                  </c:pt>
                  <c:pt idx="5">
                    <c:v>Recall</c:v>
                  </c:pt>
                  <c:pt idx="6">
                    <c:v>F1-Score</c:v>
                  </c:pt>
                  <c:pt idx="7">
                    <c:v>Support</c:v>
                  </c:pt>
                </c:lvl>
                <c:lvl>
                  <c:pt idx="0">
                    <c:v>0 (Benign)</c:v>
                  </c:pt>
                  <c:pt idx="4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'2 - Initial Performance'!$D$63:$D$70</c15:sqref>
                  </c15:fullRef>
                </c:ext>
              </c:extLst>
              <c:f>('2 - Initial Performance'!$D$63:$D$65,'2 - Initial Performance'!$D$67:$D$69)</c:f>
            </c:numRef>
          </c:val>
          <c:extLst>
            <c:ext xmlns:c16="http://schemas.microsoft.com/office/drawing/2014/chart" uri="{C3380CC4-5D6E-409C-BE32-E72D297353CC}">
              <c16:uniqueId val="{00000001-673F-4E9F-86BC-7BEB82F7DD00}"/>
            </c:ext>
          </c:extLst>
        </c:ser>
        <c:ser>
          <c:idx val="2"/>
          <c:order val="2"/>
          <c:tx>
            <c:strRef>
              <c:f>'2 - Initial Performance'!$E$8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'2 - Initial Performance'!$A$63:$B$70</c15:sqref>
                  </c15:fullRef>
                </c:ext>
              </c:extLst>
              <c:f>('2 - Initial Performance'!$A$63:$B$65,'2 - Initial Performance'!$A$67:$B$69)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'2 - Initial Performance'!$E$63:$E$70</c15:sqref>
                  </c15:fullRef>
                </c:ext>
              </c:extLst>
              <c:f>('2 - Initial Performance'!$E$63:$E$65,'2 - Initial Performance'!$E$67:$E$69)</c:f>
              <c:numCache>
                <c:formatCode>0.0000</c:formatCode>
                <c:ptCount val="6"/>
                <c:pt idx="0">
                  <c:v>0.99839999999999995</c:v>
                </c:pt>
                <c:pt idx="1">
                  <c:v>0.9929</c:v>
                </c:pt>
                <c:pt idx="2">
                  <c:v>0.99570000000000003</c:v>
                </c:pt>
                <c:pt idx="3">
                  <c:v>0.99309999999999998</c:v>
                </c:pt>
                <c:pt idx="4">
                  <c:v>0.99839999999999995</c:v>
                </c:pt>
                <c:pt idx="5">
                  <c:v>0.99580000000000002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5D-4EFC-A634-F5C46210A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9849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  <c:majorUnit val="2.5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CatBoost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'2 - Initial Performance'!$C$8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'2 - Initial Performance'!$A$53:$B$60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'2 - Initial Performance'!$C$53:$C$60</c:f>
              <c:numCache>
                <c:formatCode>0.0000</c:formatCode>
                <c:ptCount val="8"/>
                <c:pt idx="0">
                  <c:v>0.99529999999999996</c:v>
                </c:pt>
                <c:pt idx="1">
                  <c:v>0.99519999999999997</c:v>
                </c:pt>
                <c:pt idx="2">
                  <c:v>0.99529999999999996</c:v>
                </c:pt>
                <c:pt idx="3">
                  <c:v>0.99529999999999996</c:v>
                </c:pt>
                <c:pt idx="4">
                  <c:v>0.99529999999999996</c:v>
                </c:pt>
                <c:pt idx="5">
                  <c:v>0.99529999999999996</c:v>
                </c:pt>
                <c:pt idx="6">
                  <c:v>0.99529999999999996</c:v>
                </c:pt>
                <c:pt idx="7">
                  <c:v>0.99519999999999997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7-474C-A683-6362BFBBE490}"/>
            </c:ext>
          </c:extLst>
        </c:ser>
        <c:ser>
          <c:idx val="1"/>
          <c:order val="1"/>
          <c:tx>
            <c:strRef>
              <c:f>'2 - Initial Performance'!$D$8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'2 - Initial Performance'!$A$53:$B$60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'2 - Initial Performance'!$D$53:$D$60</c:f>
            </c:numRef>
          </c:val>
          <c:extLst>
            <c:ext xmlns:c16="http://schemas.microsoft.com/office/drawing/2014/chart" uri="{C3380CC4-5D6E-409C-BE32-E72D297353CC}">
              <c16:uniqueId val="{00000001-3A07-474C-A683-6362BFBBE490}"/>
            </c:ext>
          </c:extLst>
        </c:ser>
        <c:ser>
          <c:idx val="2"/>
          <c:order val="2"/>
          <c:tx>
            <c:strRef>
              <c:f>'2 - Initial Performance'!$E$8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'2 - Initial Performance'!$A$53:$B$60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'2 - Initial Performance'!$E$53:$E$60</c:f>
              <c:numCache>
                <c:formatCode>0.0000</c:formatCode>
                <c:ptCount val="8"/>
                <c:pt idx="0">
                  <c:v>0.99570000000000003</c:v>
                </c:pt>
                <c:pt idx="1">
                  <c:v>0.99560000000000004</c:v>
                </c:pt>
                <c:pt idx="2">
                  <c:v>0.99560000000000004</c:v>
                </c:pt>
                <c:pt idx="3">
                  <c:v>0.99560000000000004</c:v>
                </c:pt>
                <c:pt idx="4">
                  <c:v>0.99560000000000004</c:v>
                </c:pt>
                <c:pt idx="5">
                  <c:v>0.99560000000000004</c:v>
                </c:pt>
                <c:pt idx="6">
                  <c:v>0.99560000000000004</c:v>
                </c:pt>
                <c:pt idx="7">
                  <c:v>0.99560000000000004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7-4551-A1C0-887B9C782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9849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  <c:majorUnit val="2.5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CatBoost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'2 - Initial Performance'!$C$8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'2 - Initial Performance'!$A$71:$B$78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'2 - Initial Performance'!$C$71:$C$78</c:f>
              <c:numCache>
                <c:formatCode>0.0000</c:formatCode>
                <c:ptCount val="8"/>
                <c:pt idx="0">
                  <c:v>0.99539999999999995</c:v>
                </c:pt>
                <c:pt idx="1">
                  <c:v>0.99529999999999996</c:v>
                </c:pt>
                <c:pt idx="2">
                  <c:v>0.99529999999999996</c:v>
                </c:pt>
                <c:pt idx="3">
                  <c:v>0.99539999999999995</c:v>
                </c:pt>
                <c:pt idx="4">
                  <c:v>0.99529999999999996</c:v>
                </c:pt>
                <c:pt idx="5">
                  <c:v>0.99529999999999996</c:v>
                </c:pt>
                <c:pt idx="6">
                  <c:v>0.99529999999999996</c:v>
                </c:pt>
                <c:pt idx="7">
                  <c:v>0.99529999999999996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E-43BB-8A82-6622762BD4CF}"/>
            </c:ext>
          </c:extLst>
        </c:ser>
        <c:ser>
          <c:idx val="1"/>
          <c:order val="1"/>
          <c:tx>
            <c:strRef>
              <c:f>'2 - Initial Performance'!$D$8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'2 - Initial Performance'!$A$71:$B$78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'2 - Initial Performance'!$D$71:$D$78</c:f>
            </c:numRef>
          </c:val>
          <c:extLst>
            <c:ext xmlns:c16="http://schemas.microsoft.com/office/drawing/2014/chart" uri="{C3380CC4-5D6E-409C-BE32-E72D297353CC}">
              <c16:uniqueId val="{00000001-36FE-43BB-8A82-6622762BD4CF}"/>
            </c:ext>
          </c:extLst>
        </c:ser>
        <c:ser>
          <c:idx val="2"/>
          <c:order val="2"/>
          <c:tx>
            <c:strRef>
              <c:f>'2 - Initial Performance'!$E$8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'2 - Initial Performance'!$A$71:$B$78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'2 - Initial Performance'!$E$71:$E$78</c:f>
              <c:numCache>
                <c:formatCode>0.0000</c:formatCode>
                <c:ptCount val="8"/>
                <c:pt idx="0">
                  <c:v>0.99570000000000003</c:v>
                </c:pt>
                <c:pt idx="1">
                  <c:v>0.99570000000000003</c:v>
                </c:pt>
                <c:pt idx="2">
                  <c:v>0.99570000000000003</c:v>
                </c:pt>
                <c:pt idx="3">
                  <c:v>0.99570000000000003</c:v>
                </c:pt>
                <c:pt idx="4">
                  <c:v>0.99570000000000003</c:v>
                </c:pt>
                <c:pt idx="5">
                  <c:v>0.99570000000000003</c:v>
                </c:pt>
                <c:pt idx="6">
                  <c:v>0.99570000000000003</c:v>
                </c:pt>
                <c:pt idx="7">
                  <c:v>0.99570000000000003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C-4842-910F-2E4F84B16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9849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  <c:majorUnit val="2.5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Time-based</a:t>
            </a:r>
            <a:r>
              <a:rPr lang="en-PH" baseline="0"/>
              <a:t> </a:t>
            </a:r>
            <a:r>
              <a:rPr lang="en-PH"/>
              <a:t>LightGBM Model</a:t>
            </a:r>
            <a:r>
              <a:rPr lang="en-PH" baseline="0"/>
              <a:t> (per Label)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(70-30)'!$C$7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(70-30)'!$A$8:$B$15</c15:sqref>
                  </c15:fullRef>
                </c:ext>
              </c:extLst>
              <c:f>('4 - Model Robustness (70-30)'!$A$8:$B$10,'4 - Model Robustness (70-30)'!$A$12:$B$14)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(70-30)'!$C$8:$C$15</c15:sqref>
                  </c15:fullRef>
                </c:ext>
              </c:extLst>
              <c:f>('4 - Model Robustness (70-30)'!$C$8:$C$10,'4 - Model Robustness (70-30)'!$C$12:$C$14)</c:f>
              <c:numCache>
                <c:formatCode>0.0000</c:formatCode>
                <c:ptCount val="6"/>
                <c:pt idx="0">
                  <c:v>0.93149999999999999</c:v>
                </c:pt>
                <c:pt idx="1">
                  <c:v>0.6018</c:v>
                </c:pt>
                <c:pt idx="2">
                  <c:v>0.73119999999999996</c:v>
                </c:pt>
                <c:pt idx="3">
                  <c:v>0.9889</c:v>
                </c:pt>
                <c:pt idx="4">
                  <c:v>0.99880000000000002</c:v>
                </c:pt>
                <c:pt idx="5">
                  <c:v>0.99380000000000002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3-401E-9D3A-D5DCC5DE7F1E}"/>
            </c:ext>
          </c:extLst>
        </c:ser>
        <c:ser>
          <c:idx val="1"/>
          <c:order val="1"/>
          <c:tx>
            <c:strRef>
              <c:f>'4 - Model Robustness (100-0)'!$D$7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(100-0)'!$A$8:$B$15</c15:sqref>
                  </c15:fullRef>
                </c:ext>
              </c:extLst>
              <c:f>('4 - Model Robustness (100-0)'!$A$8:$B$10,'4 - Model Robustness (100-0)'!$A$12:$B$14)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Support</c:v>
                  </c:pt>
                  <c:pt idx="4">
                    <c:v>Precision</c:v>
                  </c:pt>
                  <c:pt idx="5">
                    <c:v>Recall</c:v>
                  </c:pt>
                  <c:pt idx="6">
                    <c:v>F1-Score</c:v>
                  </c:pt>
                  <c:pt idx="7">
                    <c:v>Support</c:v>
                  </c:pt>
                </c:lvl>
                <c:lvl>
                  <c:pt idx="0">
                    <c:v>0 (Benign)</c:v>
                  </c:pt>
                  <c:pt idx="4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(100-0)'!$D$8:$D$15</c15:sqref>
                  </c15:fullRef>
                </c:ext>
              </c:extLst>
              <c:f>('4 - Model Robustness (100-0)'!$D$8:$D$10,'4 - Model Robustness (100-0)'!$D$12:$D$14)</c:f>
            </c:numRef>
          </c:val>
          <c:extLst>
            <c:ext xmlns:c16="http://schemas.microsoft.com/office/drawing/2014/chart" uri="{C3380CC4-5D6E-409C-BE32-E72D297353CC}">
              <c16:uniqueId val="{00000001-9783-401E-9D3A-D5DCC5DE7F1E}"/>
            </c:ext>
          </c:extLst>
        </c:ser>
        <c:ser>
          <c:idx val="2"/>
          <c:order val="2"/>
          <c:tx>
            <c:strRef>
              <c:f>'4 - Model Robustness (70-30)'!$E$7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(70-30)'!$A$8:$B$15</c15:sqref>
                  </c15:fullRef>
                </c:ext>
              </c:extLst>
              <c:f>('4 - Model Robustness (70-30)'!$A$8:$B$10,'4 - Model Robustness (70-30)'!$A$12:$B$14)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(70-30)'!$E$8:$E$15</c15:sqref>
                  </c15:fullRef>
                </c:ext>
              </c:extLst>
              <c:f>('4 - Model Robustness (70-30)'!$E$8:$E$10,'4 - Model Robustness (70-30)'!$E$12:$E$14)</c:f>
              <c:numCache>
                <c:formatCode>0.0000</c:formatCode>
                <c:ptCount val="6"/>
                <c:pt idx="0">
                  <c:v>0.95830000000000004</c:v>
                </c:pt>
                <c:pt idx="1">
                  <c:v>0.61060000000000003</c:v>
                </c:pt>
                <c:pt idx="2">
                  <c:v>0.74590000000000001</c:v>
                </c:pt>
                <c:pt idx="3">
                  <c:v>0.98909999999999998</c:v>
                </c:pt>
                <c:pt idx="4">
                  <c:v>0.99929999999999997</c:v>
                </c:pt>
                <c:pt idx="5">
                  <c:v>0.99419999999999997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83-401E-9D3A-D5DCC5DE7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LightGBM Model (per Label)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(70-30)'!$C$25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(70-30)'!$A$26:$B$33</c15:sqref>
                  </c15:fullRef>
                </c:ext>
              </c:extLst>
              <c:f>('4 - Model Robustness (70-30)'!$A$26:$B$28,'4 - Model Robustness (70-30)'!$A$30:$B$32)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(70-30)'!$C$26:$C$33</c15:sqref>
                  </c15:fullRef>
                </c:ext>
              </c:extLst>
              <c:f>('4 - Model Robustness (70-30)'!$C$26:$C$28,'4 - Model Robustness (70-30)'!$C$30:$C$32)</c:f>
              <c:numCache>
                <c:formatCode>0.0000</c:formatCode>
                <c:ptCount val="6"/>
                <c:pt idx="0">
                  <c:v>0.94869999999999999</c:v>
                </c:pt>
                <c:pt idx="1">
                  <c:v>0.65490000000000004</c:v>
                </c:pt>
                <c:pt idx="2">
                  <c:v>0.77490000000000003</c:v>
                </c:pt>
                <c:pt idx="3">
                  <c:v>0.99039999999999995</c:v>
                </c:pt>
                <c:pt idx="4">
                  <c:v>0.999</c:v>
                </c:pt>
                <c:pt idx="5">
                  <c:v>0.99470000000000003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72-4C78-8E3E-05E759C72171}"/>
            </c:ext>
          </c:extLst>
        </c:ser>
        <c:ser>
          <c:idx val="1"/>
          <c:order val="1"/>
          <c:tx>
            <c:strRef>
              <c:f>'4 - Model Robustness (100-0)'!$D$25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(100-0)'!$A$26:$B$33</c15:sqref>
                  </c15:fullRef>
                </c:ext>
              </c:extLst>
              <c:f>('4 - Model Robustness (100-0)'!$A$26:$B$28,'4 - Model Robustness (100-0)'!$A$30:$B$32)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Support</c:v>
                  </c:pt>
                  <c:pt idx="4">
                    <c:v>Precision</c:v>
                  </c:pt>
                  <c:pt idx="5">
                    <c:v>Recall</c:v>
                  </c:pt>
                  <c:pt idx="6">
                    <c:v>F1-Score</c:v>
                  </c:pt>
                  <c:pt idx="7">
                    <c:v>Support</c:v>
                  </c:pt>
                </c:lvl>
                <c:lvl>
                  <c:pt idx="0">
                    <c:v>0 (Benign)</c:v>
                  </c:pt>
                  <c:pt idx="4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(100-0)'!$D$26:$D$33</c15:sqref>
                  </c15:fullRef>
                </c:ext>
              </c:extLst>
              <c:f>('4 - Model Robustness (100-0)'!$D$26:$D$28,'4 - Model Robustness (100-0)'!$D$30:$D$32)</c:f>
            </c:numRef>
          </c:val>
          <c:extLst>
            <c:ext xmlns:c16="http://schemas.microsoft.com/office/drawing/2014/chart" uri="{C3380CC4-5D6E-409C-BE32-E72D297353CC}">
              <c16:uniqueId val="{00000001-3472-4C78-8E3E-05E759C72171}"/>
            </c:ext>
          </c:extLst>
        </c:ser>
        <c:ser>
          <c:idx val="2"/>
          <c:order val="2"/>
          <c:tx>
            <c:strRef>
              <c:f>'4 - Model Robustness (70-30)'!$E$25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(70-30)'!$A$26:$B$33</c15:sqref>
                  </c15:fullRef>
                </c:ext>
              </c:extLst>
              <c:f>('4 - Model Robustness (70-30)'!$A$26:$B$28,'4 - Model Robustness (70-30)'!$A$30:$B$32)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(70-30)'!$E$26:$E$33</c15:sqref>
                  </c15:fullRef>
                </c:ext>
              </c:extLst>
              <c:f>('4 - Model Robustness (70-30)'!$E$26:$E$28,'4 - Model Robustness (70-30)'!$E$30:$E$32)</c:f>
              <c:numCache>
                <c:formatCode>0.0000</c:formatCode>
                <c:ptCount val="6"/>
                <c:pt idx="0">
                  <c:v>0.96340000000000003</c:v>
                </c:pt>
                <c:pt idx="1">
                  <c:v>0.69910000000000005</c:v>
                </c:pt>
                <c:pt idx="2">
                  <c:v>0.81030000000000002</c:v>
                </c:pt>
                <c:pt idx="3">
                  <c:v>0.99160000000000004</c:v>
                </c:pt>
                <c:pt idx="4">
                  <c:v>0.99929999999999997</c:v>
                </c:pt>
                <c:pt idx="5">
                  <c:v>0.99539999999999995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72-4C78-8E3E-05E759C72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LightGBM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(70-30)'!$C$7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'4 - Model Robustness (70-30)'!$A$34:$B$41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(70-30)'!$C$34:$C$41</c:f>
              <c:numCache>
                <c:formatCode>0.0000</c:formatCode>
                <c:ptCount val="8"/>
                <c:pt idx="0">
                  <c:v>0.96950000000000003</c:v>
                </c:pt>
                <c:pt idx="1">
                  <c:v>0.82689999999999997</c:v>
                </c:pt>
                <c:pt idx="2">
                  <c:v>0.88480000000000003</c:v>
                </c:pt>
                <c:pt idx="3">
                  <c:v>0.98919999999999997</c:v>
                </c:pt>
                <c:pt idx="4">
                  <c:v>0.98960000000000004</c:v>
                </c:pt>
                <c:pt idx="5">
                  <c:v>0.98860000000000003</c:v>
                </c:pt>
                <c:pt idx="6">
                  <c:v>0.82689999999999997</c:v>
                </c:pt>
                <c:pt idx="7">
                  <c:v>0.98960000000000004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CE-420A-ACD9-5602B5D502EF}"/>
            </c:ext>
          </c:extLst>
        </c:ser>
        <c:ser>
          <c:idx val="1"/>
          <c:order val="1"/>
          <c:tx>
            <c:strRef>
              <c:f>'4 - Model Robustness (100-0)'!$D$7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(100-0)'!$A$34:$B$41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(100-0)'!$D$34:$D$41</c:f>
            </c:numRef>
          </c:val>
          <c:extLst>
            <c:ext xmlns:c16="http://schemas.microsoft.com/office/drawing/2014/chart" uri="{C3380CC4-5D6E-409C-BE32-E72D297353CC}">
              <c16:uniqueId val="{00000001-CFCE-420A-ACD9-5602B5D502EF}"/>
            </c:ext>
          </c:extLst>
        </c:ser>
        <c:ser>
          <c:idx val="2"/>
          <c:order val="2"/>
          <c:tx>
            <c:strRef>
              <c:f>'4 - Model Robustness (70-30)'!$E$7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'4 - Model Robustness (70-30)'!$A$34:$B$41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(70-30)'!$E$34:$E$41</c:f>
              <c:numCache>
                <c:formatCode>0.0000</c:formatCode>
                <c:ptCount val="8"/>
                <c:pt idx="0">
                  <c:v>0.97750000000000004</c:v>
                </c:pt>
                <c:pt idx="1">
                  <c:v>0.84919999999999995</c:v>
                </c:pt>
                <c:pt idx="2">
                  <c:v>0.90280000000000005</c:v>
                </c:pt>
                <c:pt idx="3">
                  <c:v>0.99080000000000001</c:v>
                </c:pt>
                <c:pt idx="4">
                  <c:v>0.99099999999999999</c:v>
                </c:pt>
                <c:pt idx="5">
                  <c:v>0.99029999999999996</c:v>
                </c:pt>
                <c:pt idx="6">
                  <c:v>0.84919999999999995</c:v>
                </c:pt>
                <c:pt idx="7">
                  <c:v>0.99099999999999999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CE-420A-ACD9-5602B5D50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LightGBM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(70-30)'!$C$7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'4 - Model Robustness (70-30)'!$A$16:$B$23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(70-30)'!$C$16:$C$23</c:f>
              <c:numCache>
                <c:formatCode>0.0000</c:formatCode>
                <c:ptCount val="8"/>
                <c:pt idx="0">
                  <c:v>0.96020000000000005</c:v>
                </c:pt>
                <c:pt idx="1">
                  <c:v>0.80030000000000001</c:v>
                </c:pt>
                <c:pt idx="2">
                  <c:v>0.86250000000000004</c:v>
                </c:pt>
                <c:pt idx="3">
                  <c:v>0.98729999999999996</c:v>
                </c:pt>
                <c:pt idx="4">
                  <c:v>0.9879</c:v>
                </c:pt>
                <c:pt idx="5">
                  <c:v>0.98660000000000003</c:v>
                </c:pt>
                <c:pt idx="6">
                  <c:v>0.80030000000000001</c:v>
                </c:pt>
                <c:pt idx="7">
                  <c:v>0.9879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B-4D70-979C-24D008FE22CE}"/>
            </c:ext>
          </c:extLst>
        </c:ser>
        <c:ser>
          <c:idx val="1"/>
          <c:order val="1"/>
          <c:tx>
            <c:strRef>
              <c:f>'4 - Model Robustness (100-0)'!$D$7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(100-0)'!$A$16:$B$23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(100-0)'!$D$16:$D$23</c:f>
            </c:numRef>
          </c:val>
          <c:extLst>
            <c:ext xmlns:c16="http://schemas.microsoft.com/office/drawing/2014/chart" uri="{C3380CC4-5D6E-409C-BE32-E72D297353CC}">
              <c16:uniqueId val="{00000001-7B0B-4D70-979C-24D008FE22CE}"/>
            </c:ext>
          </c:extLst>
        </c:ser>
        <c:ser>
          <c:idx val="2"/>
          <c:order val="2"/>
          <c:tx>
            <c:strRef>
              <c:f>'4 - Model Robustness (70-30)'!$E$7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'4 - Model Robustness (70-30)'!$A$16:$B$23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(70-30)'!$E$16:$E$23</c:f>
              <c:numCache>
                <c:formatCode>0.0000</c:formatCode>
                <c:ptCount val="8"/>
                <c:pt idx="0">
                  <c:v>0.97370000000000001</c:v>
                </c:pt>
                <c:pt idx="1">
                  <c:v>0.80489999999999995</c:v>
                </c:pt>
                <c:pt idx="2">
                  <c:v>0.87009999999999998</c:v>
                </c:pt>
                <c:pt idx="3">
                  <c:v>0.98829999999999996</c:v>
                </c:pt>
                <c:pt idx="4">
                  <c:v>0.98860000000000003</c:v>
                </c:pt>
                <c:pt idx="5">
                  <c:v>0.98740000000000006</c:v>
                </c:pt>
                <c:pt idx="6">
                  <c:v>0.80489999999999995</c:v>
                </c:pt>
                <c:pt idx="7">
                  <c:v>0.98860000000000003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B-4D70-979C-24D008FE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CatBoost Model (per Label)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(70-30)'!$C$7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(70-30)'!$A$44:$B$51</c15:sqref>
                  </c15:fullRef>
                </c:ext>
              </c:extLst>
              <c:f>('4 - Model Robustness (70-30)'!$A$44:$B$46,'4 - Model Robustness (70-30)'!$A$48:$B$50)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(70-30)'!$C$44:$C$51</c15:sqref>
                  </c15:fullRef>
                </c:ext>
              </c:extLst>
              <c:f>('4 - Model Robustness (70-30)'!$C$44:$C$46,'4 - Model Robustness (70-30)'!$C$48:$C$50)</c:f>
              <c:numCache>
                <c:formatCode>0.0000</c:formatCode>
                <c:ptCount val="6"/>
                <c:pt idx="0">
                  <c:v>0.93830000000000002</c:v>
                </c:pt>
                <c:pt idx="1">
                  <c:v>0.67259999999999998</c:v>
                </c:pt>
                <c:pt idx="2">
                  <c:v>0.78349999999999997</c:v>
                </c:pt>
                <c:pt idx="3">
                  <c:v>0.99080000000000001</c:v>
                </c:pt>
                <c:pt idx="4">
                  <c:v>0.99980000000000002</c:v>
                </c:pt>
                <c:pt idx="5">
                  <c:v>0.99480000000000002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B4-46D8-860F-22FD1C3CE36C}"/>
            </c:ext>
          </c:extLst>
        </c:ser>
        <c:ser>
          <c:idx val="1"/>
          <c:order val="1"/>
          <c:tx>
            <c:strRef>
              <c:f>'4 - Model Robustness (100-0)'!$D$7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(100-0)'!$A$44:$B$51</c15:sqref>
                  </c15:fullRef>
                </c:ext>
              </c:extLst>
              <c:f>('4 - Model Robustness (100-0)'!$A$44:$B$46,'4 - Model Robustness (100-0)'!$A$48:$B$50)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Support</c:v>
                  </c:pt>
                  <c:pt idx="4">
                    <c:v>Precision</c:v>
                  </c:pt>
                  <c:pt idx="5">
                    <c:v>Recall</c:v>
                  </c:pt>
                  <c:pt idx="6">
                    <c:v>F1-Score</c:v>
                  </c:pt>
                  <c:pt idx="7">
                    <c:v>Support</c:v>
                  </c:pt>
                </c:lvl>
                <c:lvl>
                  <c:pt idx="0">
                    <c:v>0 (Benign)</c:v>
                  </c:pt>
                  <c:pt idx="4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(100-0)'!$D$44:$D$51</c15:sqref>
                  </c15:fullRef>
                </c:ext>
              </c:extLst>
              <c:f>('4 - Model Robustness (100-0)'!$D$44:$D$46,'4 - Model Robustness (100-0)'!$D$48:$D$50)</c:f>
            </c:numRef>
          </c:val>
          <c:extLst>
            <c:ext xmlns:c16="http://schemas.microsoft.com/office/drawing/2014/chart" uri="{C3380CC4-5D6E-409C-BE32-E72D297353CC}">
              <c16:uniqueId val="{00000001-C7B4-46D8-860F-22FD1C3CE36C}"/>
            </c:ext>
          </c:extLst>
        </c:ser>
        <c:ser>
          <c:idx val="2"/>
          <c:order val="2"/>
          <c:tx>
            <c:strRef>
              <c:f>'4 - Model Robustness (70-30)'!$E$7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(70-30)'!$A$44:$B$51</c15:sqref>
                  </c15:fullRef>
                </c:ext>
              </c:extLst>
              <c:f>('4 - Model Robustness (70-30)'!$A$44:$B$46,'4 - Model Robustness (70-30)'!$A$48:$B$50)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(70-30)'!$E$44:$E$51</c15:sqref>
                  </c15:fullRef>
                </c:ext>
              </c:extLst>
              <c:f>('4 - Model Robustness (70-30)'!$E$44:$E$46,'4 - Model Robustness (70-30)'!$E$48:$E$50)</c:f>
              <c:numCache>
                <c:formatCode>0.0000</c:formatCode>
                <c:ptCount val="6"/>
                <c:pt idx="0">
                  <c:v>0.90590000000000004</c:v>
                </c:pt>
                <c:pt idx="1">
                  <c:v>0.68140000000000001</c:v>
                </c:pt>
                <c:pt idx="2">
                  <c:v>0.77780000000000005</c:v>
                </c:pt>
                <c:pt idx="3">
                  <c:v>0.99109999999999998</c:v>
                </c:pt>
                <c:pt idx="4">
                  <c:v>0.998</c:v>
                </c:pt>
                <c:pt idx="5">
                  <c:v>0.99450000000000005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B4-46D8-860F-22FD1C3CE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CatBoost Model (per Label)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(70-30)'!$C$7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(70-30)'!$A$62:$B$69</c15:sqref>
                  </c15:fullRef>
                </c:ext>
              </c:extLst>
              <c:f>('4 - Model Robustness (70-30)'!$A$62:$B$64,'4 - Model Robustness (70-30)'!$A$66:$B$68)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(70-30)'!$C$62:$C$69</c15:sqref>
                  </c15:fullRef>
                </c:ext>
              </c:extLst>
              <c:f>('4 - Model Robustness (70-30)'!$C$62:$C$64,'4 - Model Robustness (70-30)'!$C$66:$C$68)</c:f>
              <c:numCache>
                <c:formatCode>0.0000</c:formatCode>
                <c:ptCount val="6"/>
                <c:pt idx="0">
                  <c:v>0.93979999999999997</c:v>
                </c:pt>
                <c:pt idx="1">
                  <c:v>0.69030000000000002</c:v>
                </c:pt>
                <c:pt idx="2">
                  <c:v>0.79590000000000005</c:v>
                </c:pt>
                <c:pt idx="3">
                  <c:v>0.99129999999999996</c:v>
                </c:pt>
                <c:pt idx="4">
                  <c:v>0.99880000000000002</c:v>
                </c:pt>
                <c:pt idx="5">
                  <c:v>0.995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4-40F8-8269-1370374342AB}"/>
            </c:ext>
          </c:extLst>
        </c:ser>
        <c:ser>
          <c:idx val="1"/>
          <c:order val="1"/>
          <c:tx>
            <c:strRef>
              <c:f>'4 - Model Robustness (100-0)'!$D$7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(100-0)'!$A$62:$B$69</c15:sqref>
                  </c15:fullRef>
                </c:ext>
              </c:extLst>
              <c:f>('4 - Model Robustness (100-0)'!$A$62:$B$64,'4 - Model Robustness (100-0)'!$A$66:$B$68)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Support</c:v>
                  </c:pt>
                  <c:pt idx="4">
                    <c:v>Precision</c:v>
                  </c:pt>
                  <c:pt idx="5">
                    <c:v>Recall</c:v>
                  </c:pt>
                  <c:pt idx="6">
                    <c:v>F1-Score</c:v>
                  </c:pt>
                  <c:pt idx="7">
                    <c:v>Support</c:v>
                  </c:pt>
                </c:lvl>
                <c:lvl>
                  <c:pt idx="0">
                    <c:v>0 (Benign)</c:v>
                  </c:pt>
                  <c:pt idx="4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(100-0)'!$D$62:$D$69</c15:sqref>
                  </c15:fullRef>
                </c:ext>
              </c:extLst>
              <c:f>('4 - Model Robustness (100-0)'!$D$62:$D$64,'4 - Model Robustness (100-0)'!$D$66:$D$68)</c:f>
            </c:numRef>
          </c:val>
          <c:extLst>
            <c:ext xmlns:c16="http://schemas.microsoft.com/office/drawing/2014/chart" uri="{C3380CC4-5D6E-409C-BE32-E72D297353CC}">
              <c16:uniqueId val="{00000001-F444-40F8-8269-1370374342AB}"/>
            </c:ext>
          </c:extLst>
        </c:ser>
        <c:ser>
          <c:idx val="2"/>
          <c:order val="2"/>
          <c:tx>
            <c:strRef>
              <c:f>'4 - Model Robustness (70-30)'!$E$7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(70-30)'!$A$62:$B$69</c15:sqref>
                  </c15:fullRef>
                </c:ext>
              </c:extLst>
              <c:f>('4 - Model Robustness (70-30)'!$A$62:$B$64,'4 - Model Robustness (70-30)'!$A$66:$B$68)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(70-30)'!$E$62:$E$69</c15:sqref>
                  </c15:fullRef>
                </c:ext>
              </c:extLst>
              <c:f>('4 - Model Robustness (70-30)'!$E$62:$E$64,'4 - Model Robustness (70-30)'!$E$66:$E$68)</c:f>
              <c:numCache>
                <c:formatCode>0.0000</c:formatCode>
                <c:ptCount val="6"/>
                <c:pt idx="0">
                  <c:v>0.91010000000000002</c:v>
                </c:pt>
                <c:pt idx="1">
                  <c:v>0.71679999999999999</c:v>
                </c:pt>
                <c:pt idx="2">
                  <c:v>0.80200000000000005</c:v>
                </c:pt>
                <c:pt idx="3">
                  <c:v>0.99209999999999998</c:v>
                </c:pt>
                <c:pt idx="4">
                  <c:v>0.998</c:v>
                </c:pt>
                <c:pt idx="5">
                  <c:v>0.995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44-40F8-8269-137037434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CatBoost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(70-30)'!$C$7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'4 - Model Robustness (70-30)'!$A$52:$B$59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(70-30)'!$C$52:$C$59</c:f>
              <c:numCache>
                <c:formatCode>0.0000</c:formatCode>
                <c:ptCount val="8"/>
                <c:pt idx="0">
                  <c:v>0.96460000000000001</c:v>
                </c:pt>
                <c:pt idx="1">
                  <c:v>0.8357</c:v>
                </c:pt>
                <c:pt idx="2">
                  <c:v>0.8891</c:v>
                </c:pt>
                <c:pt idx="3">
                  <c:v>0.98939999999999995</c:v>
                </c:pt>
                <c:pt idx="4">
                  <c:v>0.98980000000000001</c:v>
                </c:pt>
                <c:pt idx="5">
                  <c:v>0.98899999999999999</c:v>
                </c:pt>
                <c:pt idx="6">
                  <c:v>0.8357</c:v>
                </c:pt>
                <c:pt idx="7">
                  <c:v>0.98980000000000001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1-4045-BBB4-88E18E15211C}"/>
            </c:ext>
          </c:extLst>
        </c:ser>
        <c:ser>
          <c:idx val="1"/>
          <c:order val="1"/>
          <c:tx>
            <c:strRef>
              <c:f>'4 - Model Robustness (100-0)'!$D$7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(100-0)'!$A$52:$B$59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(100-0)'!$D$52:$D$59</c:f>
            </c:numRef>
          </c:val>
          <c:extLst>
            <c:ext xmlns:c16="http://schemas.microsoft.com/office/drawing/2014/chart" uri="{C3380CC4-5D6E-409C-BE32-E72D297353CC}">
              <c16:uniqueId val="{00000001-0AF1-4045-BBB4-88E18E15211C}"/>
            </c:ext>
          </c:extLst>
        </c:ser>
        <c:ser>
          <c:idx val="2"/>
          <c:order val="2"/>
          <c:tx>
            <c:strRef>
              <c:f>'4 - Model Robustness (70-30)'!$E$7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'4 - Model Robustness (70-30)'!$A$52:$B$59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(70-30)'!$E$52:$E$59</c:f>
              <c:numCache>
                <c:formatCode>0.0000</c:formatCode>
                <c:ptCount val="8"/>
                <c:pt idx="0">
                  <c:v>0.94850000000000001</c:v>
                </c:pt>
                <c:pt idx="1">
                  <c:v>0.8397</c:v>
                </c:pt>
                <c:pt idx="2">
                  <c:v>0.88619999999999999</c:v>
                </c:pt>
                <c:pt idx="3">
                  <c:v>0.98880000000000001</c:v>
                </c:pt>
                <c:pt idx="4">
                  <c:v>0.98929999999999996</c:v>
                </c:pt>
                <c:pt idx="5">
                  <c:v>0.98860000000000003</c:v>
                </c:pt>
                <c:pt idx="6">
                  <c:v>0.8397</c:v>
                </c:pt>
                <c:pt idx="7">
                  <c:v>0.98929999999999996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F1-4045-BBB4-88E18E152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CatBoost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(70-30)'!$C$7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'4 - Model Robustness (70-30)'!$A$70:$B$77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(70-30)'!$C$70:$C$77</c:f>
              <c:numCache>
                <c:formatCode>0.0000</c:formatCode>
                <c:ptCount val="8"/>
                <c:pt idx="0">
                  <c:v>0.99650000000000005</c:v>
                </c:pt>
                <c:pt idx="1">
                  <c:v>0.84450000000000003</c:v>
                </c:pt>
                <c:pt idx="2">
                  <c:v>0.89549999999999996</c:v>
                </c:pt>
                <c:pt idx="3">
                  <c:v>0.9899</c:v>
                </c:pt>
                <c:pt idx="4">
                  <c:v>0.99029999999999996</c:v>
                </c:pt>
                <c:pt idx="5">
                  <c:v>0.98960000000000004</c:v>
                </c:pt>
                <c:pt idx="6">
                  <c:v>0.84450000000000003</c:v>
                </c:pt>
                <c:pt idx="7">
                  <c:v>0.99029999999999996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D-4DB3-99B5-0C329CDD75FC}"/>
            </c:ext>
          </c:extLst>
        </c:ser>
        <c:ser>
          <c:idx val="1"/>
          <c:order val="1"/>
          <c:tx>
            <c:strRef>
              <c:f>'4 - Model Robustness (100-0)'!$D$7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(100-0)'!$A$70:$B$77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(100-0)'!$D$70:$D$77</c:f>
            </c:numRef>
          </c:val>
          <c:extLst>
            <c:ext xmlns:c16="http://schemas.microsoft.com/office/drawing/2014/chart" uri="{C3380CC4-5D6E-409C-BE32-E72D297353CC}">
              <c16:uniqueId val="{00000001-686D-4DB3-99B5-0C329CDD75FC}"/>
            </c:ext>
          </c:extLst>
        </c:ser>
        <c:ser>
          <c:idx val="2"/>
          <c:order val="2"/>
          <c:tx>
            <c:strRef>
              <c:f>'4 - Model Robustness (70-30)'!$E$7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'4 - Model Robustness (70-30)'!$A$70:$B$77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(70-30)'!$E$70:$E$77</c:f>
              <c:numCache>
                <c:formatCode>0.0000</c:formatCode>
                <c:ptCount val="8"/>
                <c:pt idx="0">
                  <c:v>0.95109999999999995</c:v>
                </c:pt>
                <c:pt idx="1">
                  <c:v>0.85740000000000005</c:v>
                </c:pt>
                <c:pt idx="2">
                  <c:v>0.89849999999999997</c:v>
                </c:pt>
                <c:pt idx="3">
                  <c:v>0.98980000000000001</c:v>
                </c:pt>
                <c:pt idx="4">
                  <c:v>0.99029999999999996</c:v>
                </c:pt>
                <c:pt idx="5">
                  <c:v>0.98970000000000002</c:v>
                </c:pt>
                <c:pt idx="6">
                  <c:v>0.85740000000000005</c:v>
                </c:pt>
                <c:pt idx="7">
                  <c:v>0.99029999999999996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6D-4DB3-99B5-0C329CDD7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Tuned Time-based LightGBM</a:t>
            </a:r>
            <a:r>
              <a:rPr lang="en-PH" sz="1400" b="0" i="0" u="none" strike="noStrike" baseline="0"/>
              <a:t> 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(70-30)'!$A$86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(70-30)'!$B$86:$K$86</c:f>
              <c:numCache>
                <c:formatCode>0.0000</c:formatCode>
                <c:ptCount val="9"/>
                <c:pt idx="0">
                  <c:v>0.98619999999999997</c:v>
                </c:pt>
                <c:pt idx="1">
                  <c:v>0.87609999999999999</c:v>
                </c:pt>
                <c:pt idx="2">
                  <c:v>0.8538</c:v>
                </c:pt>
                <c:pt idx="3">
                  <c:v>0.70469999999999999</c:v>
                </c:pt>
                <c:pt idx="4">
                  <c:v>0.63929999999999998</c:v>
                </c:pt>
                <c:pt idx="5">
                  <c:v>0.62709999999999999</c:v>
                </c:pt>
                <c:pt idx="6">
                  <c:v>0.62070000000000003</c:v>
                </c:pt>
                <c:pt idx="7">
                  <c:v>0.61739999999999995</c:v>
                </c:pt>
                <c:pt idx="8">
                  <c:v>0.61399999999999999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1-440B-9E0C-2CF39AA2F9F3}"/>
            </c:ext>
          </c:extLst>
        </c:ser>
        <c:ser>
          <c:idx val="1"/>
          <c:order val="1"/>
          <c:tx>
            <c:strRef>
              <c:f>'4 - Model Robustness (70-30)'!$A$87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(70-30)'!$B$87:$K$87</c:f>
              <c:numCache>
                <c:formatCode>0.0000</c:formatCode>
                <c:ptCount val="9"/>
                <c:pt idx="0">
                  <c:v>0.98680000000000001</c:v>
                </c:pt>
                <c:pt idx="1">
                  <c:v>0.84619999999999995</c:v>
                </c:pt>
                <c:pt idx="2">
                  <c:v>0.81030000000000002</c:v>
                </c:pt>
                <c:pt idx="3">
                  <c:v>0.45</c:v>
                </c:pt>
                <c:pt idx="4">
                  <c:v>0.16980000000000001</c:v>
                </c:pt>
                <c:pt idx="5">
                  <c:v>0.10199999999999999</c:v>
                </c:pt>
                <c:pt idx="6">
                  <c:v>6.3799999999999996E-2</c:v>
                </c:pt>
                <c:pt idx="7">
                  <c:v>4.3499999999999997E-2</c:v>
                </c:pt>
                <c:pt idx="8">
                  <c:v>2.2200000000000001E-2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E1-440B-9E0C-2CF39AA2F9F3}"/>
            </c:ext>
          </c:extLst>
        </c:ser>
        <c:ser>
          <c:idx val="2"/>
          <c:order val="2"/>
          <c:tx>
            <c:strRef>
              <c:f>'4 - Model Robustness (70-30)'!$A$88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(70-30)'!$B$88:$K$88</c:f>
              <c:numCache>
                <c:formatCode>0.0000</c:formatCode>
                <c:ptCount val="9"/>
                <c:pt idx="0">
                  <c:v>0.99909999999999999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E1-440B-9E0C-2CF39AA2F9F3}"/>
            </c:ext>
          </c:extLst>
        </c:ser>
        <c:ser>
          <c:idx val="3"/>
          <c:order val="3"/>
          <c:tx>
            <c:strRef>
              <c:f>'4 - Model Robustness (70-30)'!$A$89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(70-30)'!$B$89:$K$89</c:f>
              <c:numCache>
                <c:formatCode>0.0000</c:formatCode>
                <c:ptCount val="9"/>
                <c:pt idx="0">
                  <c:v>0.9929</c:v>
                </c:pt>
                <c:pt idx="1">
                  <c:v>0.91669999999999996</c:v>
                </c:pt>
                <c:pt idx="2">
                  <c:v>0.8952</c:v>
                </c:pt>
                <c:pt idx="3">
                  <c:v>0.62070000000000003</c:v>
                </c:pt>
                <c:pt idx="4">
                  <c:v>0.2903</c:v>
                </c:pt>
                <c:pt idx="5">
                  <c:v>0.1852</c:v>
                </c:pt>
                <c:pt idx="6">
                  <c:v>0.12</c:v>
                </c:pt>
                <c:pt idx="7">
                  <c:v>8.3299999999999999E-2</c:v>
                </c:pt>
                <c:pt idx="8">
                  <c:v>4.3499999999999997E-2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E1-440B-9E0C-2CF39AA2F9F3}"/>
            </c:ext>
          </c:extLst>
        </c:ser>
        <c:ser>
          <c:idx val="4"/>
          <c:order val="4"/>
          <c:tx>
            <c:strRef>
              <c:f>'4 - Model Robustness (70-30)'!$A$90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(70-30)'!$B$90:$K$90</c:f>
              <c:numCache>
                <c:formatCode>0.0000</c:formatCode>
                <c:ptCount val="9"/>
                <c:pt idx="0">
                  <c:v>0.80489999999999995</c:v>
                </c:pt>
                <c:pt idx="1">
                  <c:v>0.80530000000000002</c:v>
                </c:pt>
                <c:pt idx="2">
                  <c:v>0.80530000000000002</c:v>
                </c:pt>
                <c:pt idx="3">
                  <c:v>0.80530000000000002</c:v>
                </c:pt>
                <c:pt idx="4">
                  <c:v>0.80530000000000002</c:v>
                </c:pt>
                <c:pt idx="5">
                  <c:v>0.80530000000000002</c:v>
                </c:pt>
                <c:pt idx="6">
                  <c:v>0.80530000000000002</c:v>
                </c:pt>
                <c:pt idx="7">
                  <c:v>0.80530000000000002</c:v>
                </c:pt>
                <c:pt idx="8">
                  <c:v>0.80530000000000002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E1-440B-9E0C-2CF39AA2F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4206864"/>
        <c:axId val="944210224"/>
      </c:barChart>
      <c:catAx>
        <c:axId val="94420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10224"/>
        <c:crosses val="autoZero"/>
        <c:auto val="1"/>
        <c:lblAlgn val="ctr"/>
        <c:lblOffset val="100"/>
        <c:noMultiLvlLbl val="0"/>
      </c:catAx>
      <c:valAx>
        <c:axId val="944210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0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Default Time-based LightGBM</a:t>
            </a:r>
            <a:r>
              <a:rPr lang="en-PH" sz="1400" b="0" i="0" u="none" strike="noStrike" baseline="0"/>
              <a:t> 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(70-30)'!$A$80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'4 - Model Robustness (70-30)'!$B$79:$K$79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(70-30)'!$B$80:$K$80</c:f>
              <c:numCache>
                <c:formatCode>0.0000</c:formatCode>
                <c:ptCount val="9"/>
                <c:pt idx="0">
                  <c:v>0.98570000000000002</c:v>
                </c:pt>
                <c:pt idx="1">
                  <c:v>0.87319999999999998</c:v>
                </c:pt>
                <c:pt idx="2">
                  <c:v>0.85050000000000003</c:v>
                </c:pt>
                <c:pt idx="3">
                  <c:v>0.69799999999999995</c:v>
                </c:pt>
                <c:pt idx="4">
                  <c:v>0.623</c:v>
                </c:pt>
                <c:pt idx="5">
                  <c:v>0.61860000000000004</c:v>
                </c:pt>
                <c:pt idx="6">
                  <c:v>0.61209999999999998</c:v>
                </c:pt>
                <c:pt idx="7">
                  <c:v>0.60870000000000002</c:v>
                </c:pt>
                <c:pt idx="8">
                  <c:v>0.60529999999999995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C-46AA-B228-4A173980029D}"/>
            </c:ext>
          </c:extLst>
        </c:ser>
        <c:ser>
          <c:idx val="1"/>
          <c:order val="1"/>
          <c:tx>
            <c:strRef>
              <c:f>'4 - Model Robustness (70-30)'!$A$81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'4 - Model Robustness (70-30)'!$B$79:$K$79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(70-30)'!$B$81:$K$81</c:f>
              <c:numCache>
                <c:formatCode>0.0000</c:formatCode>
                <c:ptCount val="9"/>
                <c:pt idx="0">
                  <c:v>0.98660000000000003</c:v>
                </c:pt>
                <c:pt idx="1">
                  <c:v>0.84319999999999995</c:v>
                </c:pt>
                <c:pt idx="2">
                  <c:v>0.80689999999999995</c:v>
                </c:pt>
                <c:pt idx="3">
                  <c:v>0.44440000000000002</c:v>
                </c:pt>
                <c:pt idx="4">
                  <c:v>0.15090000000000001</c:v>
                </c:pt>
                <c:pt idx="5">
                  <c:v>0.1</c:v>
                </c:pt>
                <c:pt idx="6">
                  <c:v>6.25E-2</c:v>
                </c:pt>
                <c:pt idx="7">
                  <c:v>4.2599999999999999E-2</c:v>
                </c:pt>
                <c:pt idx="8">
                  <c:v>2.1700000000000001E-2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C-46AA-B228-4A173980029D}"/>
            </c:ext>
          </c:extLst>
        </c:ser>
        <c:ser>
          <c:idx val="2"/>
          <c:order val="2"/>
          <c:tx>
            <c:strRef>
              <c:f>'4 - Model Robustness (70-30)'!$A$82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'4 - Model Robustness (70-30)'!$B$79:$K$79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(70-30)'!$B$82:$K$82</c:f>
              <c:numCache>
                <c:formatCode>0.0000</c:formatCode>
                <c:ptCount val="9"/>
                <c:pt idx="0">
                  <c:v>0.99880000000000002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0.88890000000000002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4C-46AA-B228-4A173980029D}"/>
            </c:ext>
          </c:extLst>
        </c:ser>
        <c:ser>
          <c:idx val="3"/>
          <c:order val="3"/>
          <c:tx>
            <c:strRef>
              <c:f>'4 - Model Robustness (70-30)'!$A$83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'4 - Model Robustness (70-30)'!$B$79:$K$79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(70-30)'!$B$83:$K$83</c:f>
              <c:numCache>
                <c:formatCode>0.0000</c:formatCode>
                <c:ptCount val="9"/>
                <c:pt idx="0">
                  <c:v>0.99260000000000004</c:v>
                </c:pt>
                <c:pt idx="1">
                  <c:v>0.91490000000000005</c:v>
                </c:pt>
                <c:pt idx="2">
                  <c:v>0.8931</c:v>
                </c:pt>
                <c:pt idx="3">
                  <c:v>0.61539999999999995</c:v>
                </c:pt>
                <c:pt idx="4">
                  <c:v>0.2581</c:v>
                </c:pt>
                <c:pt idx="5">
                  <c:v>0.18179999999999999</c:v>
                </c:pt>
                <c:pt idx="6">
                  <c:v>0.1176</c:v>
                </c:pt>
                <c:pt idx="7">
                  <c:v>8.1600000000000006E-2</c:v>
                </c:pt>
                <c:pt idx="8">
                  <c:v>4.2599999999999999E-2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4C-46AA-B228-4A173980029D}"/>
            </c:ext>
          </c:extLst>
        </c:ser>
        <c:ser>
          <c:idx val="4"/>
          <c:order val="4"/>
          <c:tx>
            <c:strRef>
              <c:f>'4 - Model Robustness (70-30)'!$A$84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'4 - Model Robustness (70-30)'!$B$79:$K$79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(70-30)'!$B$84:$K$84</c:f>
              <c:numCache>
                <c:formatCode>0.0000</c:formatCode>
                <c:ptCount val="9"/>
                <c:pt idx="0">
                  <c:v>0.80030000000000001</c:v>
                </c:pt>
                <c:pt idx="1">
                  <c:v>0.80089999999999995</c:v>
                </c:pt>
                <c:pt idx="2">
                  <c:v>0.80089999999999995</c:v>
                </c:pt>
                <c:pt idx="3">
                  <c:v>0.80089999999999995</c:v>
                </c:pt>
                <c:pt idx="4">
                  <c:v>0.74529999999999996</c:v>
                </c:pt>
                <c:pt idx="5">
                  <c:v>0.80089999999999995</c:v>
                </c:pt>
                <c:pt idx="6">
                  <c:v>0.80089999999999995</c:v>
                </c:pt>
                <c:pt idx="7">
                  <c:v>0.80089999999999995</c:v>
                </c:pt>
                <c:pt idx="8">
                  <c:v>0.80089999999999995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4C-46AA-B228-4A1739800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4256304"/>
        <c:axId val="944231824"/>
      </c:barChart>
      <c:catAx>
        <c:axId val="94425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31824"/>
        <c:crosses val="autoZero"/>
        <c:auto val="1"/>
        <c:lblAlgn val="ctr"/>
        <c:lblOffset val="100"/>
        <c:noMultiLvlLbl val="0"/>
      </c:catAx>
      <c:valAx>
        <c:axId val="9442318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5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Default Instance-based LightGBM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(70-30)'!$A$93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(70-30)'!$B$93:$K$93</c:f>
              <c:numCache>
                <c:formatCode>0.0000</c:formatCode>
                <c:ptCount val="9"/>
                <c:pt idx="0">
                  <c:v>0.98770000000000002</c:v>
                </c:pt>
                <c:pt idx="1">
                  <c:v>0.88729999999999998</c:v>
                </c:pt>
                <c:pt idx="2">
                  <c:v>0.87039999999999995</c:v>
                </c:pt>
                <c:pt idx="3">
                  <c:v>0.73829999999999996</c:v>
                </c:pt>
                <c:pt idx="4">
                  <c:v>0.68030000000000002</c:v>
                </c:pt>
                <c:pt idx="5">
                  <c:v>0.66949999999999998</c:v>
                </c:pt>
                <c:pt idx="6">
                  <c:v>0.66379999999999995</c:v>
                </c:pt>
                <c:pt idx="7">
                  <c:v>0.66090000000000004</c:v>
                </c:pt>
                <c:pt idx="8">
                  <c:v>0.65790000000000004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7-4749-8377-D5ACDC7E5B94}"/>
            </c:ext>
          </c:extLst>
        </c:ser>
        <c:ser>
          <c:idx val="1"/>
          <c:order val="1"/>
          <c:tx>
            <c:strRef>
              <c:f>'4 - Model Robustness (70-30)'!$A$94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(70-30)'!$B$94:$K$94</c:f>
              <c:numCache>
                <c:formatCode>0.0000</c:formatCode>
                <c:ptCount val="9"/>
                <c:pt idx="0">
                  <c:v>0.98829999999999996</c:v>
                </c:pt>
                <c:pt idx="1">
                  <c:v>0.86070000000000002</c:v>
                </c:pt>
                <c:pt idx="2">
                  <c:v>0.82820000000000005</c:v>
                </c:pt>
                <c:pt idx="3">
                  <c:v>0.48</c:v>
                </c:pt>
                <c:pt idx="4">
                  <c:v>0.1875</c:v>
                </c:pt>
                <c:pt idx="5">
                  <c:v>0.11360000000000001</c:v>
                </c:pt>
                <c:pt idx="6">
                  <c:v>7.1400000000000005E-2</c:v>
                </c:pt>
                <c:pt idx="7">
                  <c:v>4.8800000000000003E-2</c:v>
                </c:pt>
                <c:pt idx="8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A7-4749-8377-D5ACDC7E5B94}"/>
            </c:ext>
          </c:extLst>
        </c:ser>
        <c:ser>
          <c:idx val="2"/>
          <c:order val="2"/>
          <c:tx>
            <c:strRef>
              <c:f>'4 - Model Robustness (70-30)'!$A$95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(70-30)'!$B$95:$K$95</c:f>
              <c:numCache>
                <c:formatCode>0.0000</c:formatCode>
                <c:ptCount val="9"/>
                <c:pt idx="0">
                  <c:v>0.99909999999999999</c:v>
                </c:pt>
                <c:pt idx="1">
                  <c:v>0.99590000000000001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A7-4749-8377-D5ACDC7E5B94}"/>
            </c:ext>
          </c:extLst>
        </c:ser>
        <c:ser>
          <c:idx val="3"/>
          <c:order val="3"/>
          <c:tx>
            <c:strRef>
              <c:f>'4 - Model Robustness (70-30)'!$A$96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(70-30)'!$B$96:$K$96</c:f>
              <c:numCache>
                <c:formatCode>0.0000</c:formatCode>
                <c:ptCount val="9"/>
                <c:pt idx="0">
                  <c:v>0.99370000000000003</c:v>
                </c:pt>
                <c:pt idx="1">
                  <c:v>0.9234</c:v>
                </c:pt>
                <c:pt idx="2">
                  <c:v>0.90600000000000003</c:v>
                </c:pt>
                <c:pt idx="3">
                  <c:v>0.64859999999999995</c:v>
                </c:pt>
                <c:pt idx="4">
                  <c:v>0.31580000000000003</c:v>
                </c:pt>
                <c:pt idx="5">
                  <c:v>0.2041</c:v>
                </c:pt>
                <c:pt idx="6">
                  <c:v>0.1333</c:v>
                </c:pt>
                <c:pt idx="7">
                  <c:v>9.2999999999999999E-2</c:v>
                </c:pt>
                <c:pt idx="8">
                  <c:v>4.8800000000000003E-2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A7-4749-8377-D5ACDC7E5B94}"/>
            </c:ext>
          </c:extLst>
        </c:ser>
        <c:ser>
          <c:idx val="4"/>
          <c:order val="4"/>
          <c:tx>
            <c:strRef>
              <c:f>'4 - Model Robustness (70-30)'!$A$97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(70-30)'!$B$97:$K$97</c:f>
              <c:numCache>
                <c:formatCode>0.0000</c:formatCode>
                <c:ptCount val="9"/>
                <c:pt idx="0">
                  <c:v>0.82699999999999996</c:v>
                </c:pt>
                <c:pt idx="1">
                  <c:v>0.82540000000000002</c:v>
                </c:pt>
                <c:pt idx="2">
                  <c:v>0.82740000000000002</c:v>
                </c:pt>
                <c:pt idx="3">
                  <c:v>0.82740000000000002</c:v>
                </c:pt>
                <c:pt idx="4">
                  <c:v>0.82740000000000002</c:v>
                </c:pt>
                <c:pt idx="5">
                  <c:v>0.82740000000000002</c:v>
                </c:pt>
                <c:pt idx="6">
                  <c:v>0.82740000000000002</c:v>
                </c:pt>
                <c:pt idx="7">
                  <c:v>0.82740000000000002</c:v>
                </c:pt>
                <c:pt idx="8">
                  <c:v>0.82740000000000002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A7-4749-8377-D5ACDC7E5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4206864"/>
        <c:axId val="944210224"/>
      </c:barChart>
      <c:catAx>
        <c:axId val="94420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10224"/>
        <c:crosses val="autoZero"/>
        <c:auto val="1"/>
        <c:lblAlgn val="ctr"/>
        <c:lblOffset val="100"/>
        <c:noMultiLvlLbl val="0"/>
      </c:catAx>
      <c:valAx>
        <c:axId val="944210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0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Tuned Instance-based LightGBM 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(70-30)'!$A$99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(70-30)'!$B$99:$K$99</c:f>
              <c:numCache>
                <c:formatCode>0.0000</c:formatCode>
                <c:ptCount val="9"/>
                <c:pt idx="0">
                  <c:v>0.98950000000000005</c:v>
                </c:pt>
                <c:pt idx="1">
                  <c:v>0.90139999999999998</c:v>
                </c:pt>
                <c:pt idx="2">
                  <c:v>0.88700000000000001</c:v>
                </c:pt>
                <c:pt idx="3">
                  <c:v>0.77180000000000004</c:v>
                </c:pt>
                <c:pt idx="4">
                  <c:v>0.72130000000000005</c:v>
                </c:pt>
                <c:pt idx="5">
                  <c:v>0.71189999999999998</c:v>
                </c:pt>
                <c:pt idx="6">
                  <c:v>0.70689999999999997</c:v>
                </c:pt>
                <c:pt idx="7">
                  <c:v>0.70430000000000004</c:v>
                </c:pt>
                <c:pt idx="8">
                  <c:v>0.70179999999999998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8-4742-AF30-743CC20DBF8E}"/>
            </c:ext>
          </c:extLst>
        </c:ser>
        <c:ser>
          <c:idx val="1"/>
          <c:order val="1"/>
          <c:tx>
            <c:strRef>
              <c:f>'4 - Model Robustness (70-30)'!$A$100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(70-30)'!$B$100:$K$100</c:f>
              <c:numCache>
                <c:formatCode>0.0000</c:formatCode>
                <c:ptCount val="9"/>
                <c:pt idx="0">
                  <c:v>0.98980000000000001</c:v>
                </c:pt>
                <c:pt idx="1">
                  <c:v>0.87639999999999996</c:v>
                </c:pt>
                <c:pt idx="2">
                  <c:v>0.8468</c:v>
                </c:pt>
                <c:pt idx="3">
                  <c:v>0.51429999999999998</c:v>
                </c:pt>
                <c:pt idx="4">
                  <c:v>0.20930000000000001</c:v>
                </c:pt>
                <c:pt idx="5">
                  <c:v>0.12820000000000001</c:v>
                </c:pt>
                <c:pt idx="6">
                  <c:v>8.1100000000000005E-2</c:v>
                </c:pt>
                <c:pt idx="7">
                  <c:v>5.5599999999999997E-2</c:v>
                </c:pt>
                <c:pt idx="8">
                  <c:v>2.86E-2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18-4742-AF30-743CC20DBF8E}"/>
            </c:ext>
          </c:extLst>
        </c:ser>
        <c:ser>
          <c:idx val="2"/>
          <c:order val="2"/>
          <c:tx>
            <c:strRef>
              <c:f>'4 - Model Robustness (70-30)'!$A$101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(70-30)'!$B$101:$K$101</c:f>
              <c:numCache>
                <c:formatCode>0.0000</c:formatCode>
                <c:ptCount val="9"/>
                <c:pt idx="0">
                  <c:v>0.99939999999999996</c:v>
                </c:pt>
                <c:pt idx="1">
                  <c:v>0.99590000000000001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18-4742-AF30-743CC20DBF8E}"/>
            </c:ext>
          </c:extLst>
        </c:ser>
        <c:ser>
          <c:idx val="3"/>
          <c:order val="3"/>
          <c:tx>
            <c:strRef>
              <c:f>'4 - Model Robustness (70-30)'!$A$102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(70-30)'!$B$102:$K$102</c:f>
              <c:numCache>
                <c:formatCode>0.0000</c:formatCode>
                <c:ptCount val="9"/>
                <c:pt idx="0">
                  <c:v>0.99460000000000004</c:v>
                </c:pt>
                <c:pt idx="1">
                  <c:v>0.93230000000000002</c:v>
                </c:pt>
                <c:pt idx="2">
                  <c:v>0.91710000000000003</c:v>
                </c:pt>
                <c:pt idx="3">
                  <c:v>0.67920000000000003</c:v>
                </c:pt>
                <c:pt idx="4">
                  <c:v>0.34620000000000001</c:v>
                </c:pt>
                <c:pt idx="5">
                  <c:v>0.2273</c:v>
                </c:pt>
                <c:pt idx="6">
                  <c:v>0.15</c:v>
                </c:pt>
                <c:pt idx="7">
                  <c:v>0.1053</c:v>
                </c:pt>
                <c:pt idx="8">
                  <c:v>5.5599999999999997E-2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18-4742-AF30-743CC20DBF8E}"/>
            </c:ext>
          </c:extLst>
        </c:ser>
        <c:ser>
          <c:idx val="4"/>
          <c:order val="4"/>
          <c:tx>
            <c:strRef>
              <c:f>'4 - Model Robustness (70-30)'!$A$103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(70-30)'!$B$103:$K$103</c:f>
              <c:numCache>
                <c:formatCode>0.0000</c:formatCode>
                <c:ptCount val="9"/>
                <c:pt idx="0">
                  <c:v>0.84930000000000005</c:v>
                </c:pt>
                <c:pt idx="1">
                  <c:v>0.84750000000000003</c:v>
                </c:pt>
                <c:pt idx="2">
                  <c:v>0.84960000000000002</c:v>
                </c:pt>
                <c:pt idx="3">
                  <c:v>0.84960000000000002</c:v>
                </c:pt>
                <c:pt idx="4">
                  <c:v>0.84960000000000002</c:v>
                </c:pt>
                <c:pt idx="5">
                  <c:v>0.84960000000000002</c:v>
                </c:pt>
                <c:pt idx="6">
                  <c:v>0.84960000000000002</c:v>
                </c:pt>
                <c:pt idx="7">
                  <c:v>0.84960000000000002</c:v>
                </c:pt>
                <c:pt idx="8">
                  <c:v>0.84960000000000002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18-4742-AF30-743CC20DB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4206864"/>
        <c:axId val="944210224"/>
      </c:barChart>
      <c:catAx>
        <c:axId val="94420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10224"/>
        <c:crosses val="autoZero"/>
        <c:auto val="1"/>
        <c:lblAlgn val="ctr"/>
        <c:lblOffset val="100"/>
        <c:noMultiLvlLbl val="0"/>
      </c:catAx>
      <c:valAx>
        <c:axId val="944210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0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Default Time-based CatBoost </a:t>
            </a:r>
            <a:r>
              <a:rPr lang="en-PH" sz="1400" b="0" i="0" u="none" strike="noStrike" baseline="0"/>
              <a:t> 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(70-30)'!$A$106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(70-30)'!$B$106:$K$106</c:f>
              <c:numCache>
                <c:formatCode>0.0000</c:formatCode>
                <c:ptCount val="9"/>
                <c:pt idx="0">
                  <c:v>0.98770000000000002</c:v>
                </c:pt>
                <c:pt idx="1">
                  <c:v>0.89580000000000004</c:v>
                </c:pt>
                <c:pt idx="2">
                  <c:v>0.87709999999999999</c:v>
                </c:pt>
                <c:pt idx="3">
                  <c:v>0.75170000000000003</c:v>
                </c:pt>
                <c:pt idx="4">
                  <c:v>0.69669999999999999</c:v>
                </c:pt>
                <c:pt idx="5">
                  <c:v>0.68640000000000001</c:v>
                </c:pt>
                <c:pt idx="6">
                  <c:v>0.68100000000000005</c:v>
                </c:pt>
                <c:pt idx="7">
                  <c:v>0.67830000000000001</c:v>
                </c:pt>
                <c:pt idx="8">
                  <c:v>0.6754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3-430C-A6F8-57F4A205A4BC}"/>
            </c:ext>
          </c:extLst>
        </c:ser>
        <c:ser>
          <c:idx val="1"/>
          <c:order val="1"/>
          <c:tx>
            <c:strRef>
              <c:f>'4 - Model Robustness (70-30)'!$A$107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(70-30)'!$B$107:$K$107</c:f>
              <c:numCache>
                <c:formatCode>0.0000</c:formatCode>
                <c:ptCount val="9"/>
                <c:pt idx="0">
                  <c:v>0.9889</c:v>
                </c:pt>
                <c:pt idx="1">
                  <c:v>0.86739999999999995</c:v>
                </c:pt>
                <c:pt idx="2">
                  <c:v>0.83560000000000001</c:v>
                </c:pt>
                <c:pt idx="3">
                  <c:v>0.49320000000000003</c:v>
                </c:pt>
                <c:pt idx="4">
                  <c:v>0.19570000000000001</c:v>
                </c:pt>
                <c:pt idx="5">
                  <c:v>0.11899999999999999</c:v>
                </c:pt>
                <c:pt idx="6">
                  <c:v>7.4999999999999997E-2</c:v>
                </c:pt>
                <c:pt idx="7">
                  <c:v>5.1299999999999998E-2</c:v>
                </c:pt>
                <c:pt idx="8">
                  <c:v>2.63E-2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3-430C-A6F8-57F4A205A4BC}"/>
            </c:ext>
          </c:extLst>
        </c:ser>
        <c:ser>
          <c:idx val="2"/>
          <c:order val="2"/>
          <c:tx>
            <c:strRef>
              <c:f>'4 - Model Robustness (70-30)'!$A$108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(70-30)'!$B$108:$K$108</c:f>
              <c:numCache>
                <c:formatCode>0.0000</c:formatCode>
                <c:ptCount val="9"/>
                <c:pt idx="0">
                  <c:v>0.99850000000000005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3-430C-A6F8-57F4A205A4BC}"/>
            </c:ext>
          </c:extLst>
        </c:ser>
        <c:ser>
          <c:idx val="3"/>
          <c:order val="3"/>
          <c:tx>
            <c:strRef>
              <c:f>'4 - Model Robustness (70-30)'!$A$109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(70-30)'!$B$109:$K$109</c:f>
              <c:numCache>
                <c:formatCode>0.0000</c:formatCode>
                <c:ptCount val="9"/>
                <c:pt idx="0">
                  <c:v>0.99370000000000003</c:v>
                </c:pt>
                <c:pt idx="1">
                  <c:v>0.92900000000000005</c:v>
                </c:pt>
                <c:pt idx="2">
                  <c:v>0.91039999999999999</c:v>
                </c:pt>
                <c:pt idx="3">
                  <c:v>0.66059999999999997</c:v>
                </c:pt>
                <c:pt idx="4">
                  <c:v>0.32729999999999998</c:v>
                </c:pt>
                <c:pt idx="5">
                  <c:v>0.21279999999999999</c:v>
                </c:pt>
                <c:pt idx="6">
                  <c:v>0.13950000000000001</c:v>
                </c:pt>
                <c:pt idx="7">
                  <c:v>9.7600000000000006E-2</c:v>
                </c:pt>
                <c:pt idx="8">
                  <c:v>5.1299999999999998E-2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B3-430C-A6F8-57F4A205A4BC}"/>
            </c:ext>
          </c:extLst>
        </c:ser>
        <c:ser>
          <c:idx val="4"/>
          <c:order val="4"/>
          <c:tx>
            <c:strRef>
              <c:f>'4 - Model Robustness (70-30)'!$A$110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(70-30)'!$B$110:$K$110</c:f>
              <c:numCache>
                <c:formatCode>0.0000</c:formatCode>
                <c:ptCount val="9"/>
                <c:pt idx="0">
                  <c:v>0.83550000000000002</c:v>
                </c:pt>
                <c:pt idx="1">
                  <c:v>0.83630000000000004</c:v>
                </c:pt>
                <c:pt idx="2">
                  <c:v>0.83630000000000004</c:v>
                </c:pt>
                <c:pt idx="3">
                  <c:v>0.83630000000000004</c:v>
                </c:pt>
                <c:pt idx="4">
                  <c:v>0.83630000000000004</c:v>
                </c:pt>
                <c:pt idx="5">
                  <c:v>0.83630000000000004</c:v>
                </c:pt>
                <c:pt idx="6">
                  <c:v>0.83630000000000004</c:v>
                </c:pt>
                <c:pt idx="7">
                  <c:v>0.83630000000000004</c:v>
                </c:pt>
                <c:pt idx="8">
                  <c:v>0.83630000000000004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B3-430C-A6F8-57F4A205A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4206864"/>
        <c:axId val="944210224"/>
      </c:barChart>
      <c:catAx>
        <c:axId val="94420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10224"/>
        <c:crosses val="autoZero"/>
        <c:auto val="1"/>
        <c:lblAlgn val="ctr"/>
        <c:lblOffset val="100"/>
        <c:noMultiLvlLbl val="0"/>
      </c:catAx>
      <c:valAx>
        <c:axId val="944210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0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Tuned Time-based CatBoost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(70-30)'!$A$112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(70-30)'!$B$112:$K$112</c:f>
              <c:numCache>
                <c:formatCode>0.0000</c:formatCode>
                <c:ptCount val="9"/>
                <c:pt idx="0">
                  <c:v>0.98709999999999998</c:v>
                </c:pt>
                <c:pt idx="1">
                  <c:v>0.89859999999999995</c:v>
                </c:pt>
                <c:pt idx="2">
                  <c:v>0.88039999999999996</c:v>
                </c:pt>
                <c:pt idx="3">
                  <c:v>0.75839999999999996</c:v>
                </c:pt>
                <c:pt idx="4">
                  <c:v>0.70489999999999997</c:v>
                </c:pt>
                <c:pt idx="5">
                  <c:v>0.69489999999999996</c:v>
                </c:pt>
                <c:pt idx="6">
                  <c:v>0.68969999999999998</c:v>
                </c:pt>
                <c:pt idx="7">
                  <c:v>0.68700000000000006</c:v>
                </c:pt>
                <c:pt idx="8">
                  <c:v>0.68420000000000003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A4-4DAD-BA48-3C10D41EC466}"/>
            </c:ext>
          </c:extLst>
        </c:ser>
        <c:ser>
          <c:idx val="1"/>
          <c:order val="1"/>
          <c:tx>
            <c:strRef>
              <c:f>'4 - Model Robustness (70-30)'!$A$113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(70-30)'!$B$113:$K$113</c:f>
              <c:numCache>
                <c:formatCode>0.0000</c:formatCode>
                <c:ptCount val="9"/>
                <c:pt idx="0">
                  <c:v>0.98919999999999997</c:v>
                </c:pt>
                <c:pt idx="1">
                  <c:v>0.87050000000000005</c:v>
                </c:pt>
                <c:pt idx="2">
                  <c:v>0.83930000000000005</c:v>
                </c:pt>
                <c:pt idx="3">
                  <c:v>0.5</c:v>
                </c:pt>
                <c:pt idx="4">
                  <c:v>0.2</c:v>
                </c:pt>
                <c:pt idx="5">
                  <c:v>0.122</c:v>
                </c:pt>
                <c:pt idx="6">
                  <c:v>7.6899999999999996E-2</c:v>
                </c:pt>
                <c:pt idx="7">
                  <c:v>5.2600000000000001E-2</c:v>
                </c:pt>
                <c:pt idx="8">
                  <c:v>2.7E-2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A4-4DAD-BA48-3C10D41EC466}"/>
            </c:ext>
          </c:extLst>
        </c:ser>
        <c:ser>
          <c:idx val="2"/>
          <c:order val="2"/>
          <c:tx>
            <c:strRef>
              <c:f>'4 - Model Robustness (70-30)'!$A$114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(70-30)'!$B$114:$K$114</c:f>
              <c:numCache>
                <c:formatCode>0.0000</c:formatCode>
                <c:ptCount val="9"/>
                <c:pt idx="0">
                  <c:v>0.99760000000000004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A4-4DAD-BA48-3C10D41EC466}"/>
            </c:ext>
          </c:extLst>
        </c:ser>
        <c:ser>
          <c:idx val="3"/>
          <c:order val="3"/>
          <c:tx>
            <c:strRef>
              <c:f>'4 - Model Robustness (70-30)'!$A$115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(70-30)'!$B$115:$K$115</c:f>
              <c:numCache>
                <c:formatCode>0.0000</c:formatCode>
                <c:ptCount val="9"/>
                <c:pt idx="0">
                  <c:v>0.99339999999999995</c:v>
                </c:pt>
                <c:pt idx="1">
                  <c:v>0.93079999999999996</c:v>
                </c:pt>
                <c:pt idx="2">
                  <c:v>0.91259999999999997</c:v>
                </c:pt>
                <c:pt idx="3">
                  <c:v>0.66669999999999996</c:v>
                </c:pt>
                <c:pt idx="4">
                  <c:v>0.33329999999999999</c:v>
                </c:pt>
                <c:pt idx="5">
                  <c:v>0.21740000000000001</c:v>
                </c:pt>
                <c:pt idx="6">
                  <c:v>0.1429</c:v>
                </c:pt>
                <c:pt idx="7">
                  <c:v>0.1</c:v>
                </c:pt>
                <c:pt idx="8">
                  <c:v>5.2600000000000001E-2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A4-4DAD-BA48-3C10D41EC466}"/>
            </c:ext>
          </c:extLst>
        </c:ser>
        <c:ser>
          <c:idx val="4"/>
          <c:order val="4"/>
          <c:tx>
            <c:strRef>
              <c:f>'4 - Model Robustness (70-30)'!$A$116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(70-30)'!$B$116:$K$116</c:f>
              <c:numCache>
                <c:formatCode>0.0000</c:formatCode>
                <c:ptCount val="9"/>
                <c:pt idx="0">
                  <c:v>0.83950000000000002</c:v>
                </c:pt>
                <c:pt idx="1">
                  <c:v>0.8407</c:v>
                </c:pt>
                <c:pt idx="2">
                  <c:v>0.8407</c:v>
                </c:pt>
                <c:pt idx="3">
                  <c:v>0.8407</c:v>
                </c:pt>
                <c:pt idx="4">
                  <c:v>0.8407</c:v>
                </c:pt>
                <c:pt idx="5">
                  <c:v>0.8407</c:v>
                </c:pt>
                <c:pt idx="6">
                  <c:v>0.8407</c:v>
                </c:pt>
                <c:pt idx="7">
                  <c:v>0.8407</c:v>
                </c:pt>
                <c:pt idx="8">
                  <c:v>0.8407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A4-4DAD-BA48-3C10D41EC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4206864"/>
        <c:axId val="944210224"/>
      </c:barChart>
      <c:catAx>
        <c:axId val="94420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10224"/>
        <c:crosses val="autoZero"/>
        <c:auto val="1"/>
        <c:lblAlgn val="ctr"/>
        <c:lblOffset val="100"/>
        <c:noMultiLvlLbl val="0"/>
      </c:catAx>
      <c:valAx>
        <c:axId val="944210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0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Default  Instance-based CatBoost 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(70-30)'!$A$119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(70-30)'!$B$119:$K$119</c:f>
              <c:numCache>
                <c:formatCode>0.0000</c:formatCode>
                <c:ptCount val="9"/>
                <c:pt idx="0">
                  <c:v>0.98860000000000003</c:v>
                </c:pt>
                <c:pt idx="1">
                  <c:v>0.89859999999999995</c:v>
                </c:pt>
                <c:pt idx="2">
                  <c:v>0.88370000000000004</c:v>
                </c:pt>
                <c:pt idx="3">
                  <c:v>0.7651</c:v>
                </c:pt>
                <c:pt idx="4">
                  <c:v>0.71309999999999996</c:v>
                </c:pt>
                <c:pt idx="5">
                  <c:v>0.70340000000000003</c:v>
                </c:pt>
                <c:pt idx="6">
                  <c:v>0.69830000000000003</c:v>
                </c:pt>
                <c:pt idx="7">
                  <c:v>0.69569999999999999</c:v>
                </c:pt>
                <c:pt idx="8">
                  <c:v>0.69299999999999995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F3-4C9E-A64E-0927DC8B9170}"/>
            </c:ext>
          </c:extLst>
        </c:ser>
        <c:ser>
          <c:idx val="1"/>
          <c:order val="1"/>
          <c:tx>
            <c:strRef>
              <c:f>'4 - Model Robustness (70-30)'!$A$120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(70-30)'!$B$120:$K$120</c:f>
              <c:numCache>
                <c:formatCode>0.0000</c:formatCode>
                <c:ptCount val="9"/>
                <c:pt idx="0">
                  <c:v>0.98950000000000005</c:v>
                </c:pt>
                <c:pt idx="1">
                  <c:v>0.87319999999999998</c:v>
                </c:pt>
                <c:pt idx="2">
                  <c:v>0.84299999999999997</c:v>
                </c:pt>
                <c:pt idx="3">
                  <c:v>0.50700000000000001</c:v>
                </c:pt>
                <c:pt idx="4">
                  <c:v>0.20449999999999999</c:v>
                </c:pt>
                <c:pt idx="5">
                  <c:v>0.125</c:v>
                </c:pt>
                <c:pt idx="6">
                  <c:v>7.8899999999999998E-2</c:v>
                </c:pt>
                <c:pt idx="7">
                  <c:v>5.4100000000000002E-2</c:v>
                </c:pt>
                <c:pt idx="8">
                  <c:v>2.7799999999999998E-2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F3-4C9E-A64E-0927DC8B9170}"/>
            </c:ext>
          </c:extLst>
        </c:ser>
        <c:ser>
          <c:idx val="2"/>
          <c:order val="2"/>
          <c:tx>
            <c:strRef>
              <c:f>'4 - Model Robustness (70-30)'!$A$121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(70-30)'!$B$121:$K$121</c:f>
              <c:numCache>
                <c:formatCode>0.0000</c:formatCode>
                <c:ptCount val="9"/>
                <c:pt idx="0">
                  <c:v>0.99880000000000002</c:v>
                </c:pt>
                <c:pt idx="1">
                  <c:v>0.99590000000000001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F3-4C9E-A64E-0927DC8B9170}"/>
            </c:ext>
          </c:extLst>
        </c:ser>
        <c:ser>
          <c:idx val="3"/>
          <c:order val="3"/>
          <c:tx>
            <c:strRef>
              <c:f>'4 - Model Robustness (70-30)'!$A$122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(70-30)'!$B$122:$K$122</c:f>
              <c:numCache>
                <c:formatCode>0.0000</c:formatCode>
                <c:ptCount val="9"/>
                <c:pt idx="0">
                  <c:v>0.99409999999999998</c:v>
                </c:pt>
                <c:pt idx="1">
                  <c:v>0.93049999999999999</c:v>
                </c:pt>
                <c:pt idx="2">
                  <c:v>0.91479999999999995</c:v>
                </c:pt>
                <c:pt idx="3">
                  <c:v>0.67290000000000005</c:v>
                </c:pt>
                <c:pt idx="4">
                  <c:v>0.33960000000000001</c:v>
                </c:pt>
                <c:pt idx="5">
                  <c:v>0.22220000000000001</c:v>
                </c:pt>
                <c:pt idx="6">
                  <c:v>0.14630000000000001</c:v>
                </c:pt>
                <c:pt idx="7">
                  <c:v>0.1026</c:v>
                </c:pt>
                <c:pt idx="8">
                  <c:v>5.4100000000000002E-2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F3-4C9E-A64E-0927DC8B9170}"/>
            </c:ext>
          </c:extLst>
        </c:ser>
        <c:ser>
          <c:idx val="4"/>
          <c:order val="4"/>
          <c:tx>
            <c:strRef>
              <c:f>'4 - Model Robustness (70-30)'!$A$123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(70-30)'!$B$123:$K$123</c:f>
              <c:numCache>
                <c:formatCode>0.0000</c:formatCode>
                <c:ptCount val="9"/>
                <c:pt idx="0">
                  <c:v>0.84450000000000003</c:v>
                </c:pt>
                <c:pt idx="1">
                  <c:v>0.84309999999999996</c:v>
                </c:pt>
                <c:pt idx="2">
                  <c:v>0.84509999999999996</c:v>
                </c:pt>
                <c:pt idx="3">
                  <c:v>0.84509999999999996</c:v>
                </c:pt>
                <c:pt idx="4">
                  <c:v>0.84509999999999996</c:v>
                </c:pt>
                <c:pt idx="5">
                  <c:v>0.84509999999999996</c:v>
                </c:pt>
                <c:pt idx="6">
                  <c:v>0.84509999999999996</c:v>
                </c:pt>
                <c:pt idx="7">
                  <c:v>0.84509999999999996</c:v>
                </c:pt>
                <c:pt idx="8">
                  <c:v>0.84509999999999996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F3-4C9E-A64E-0927DC8B9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4206864"/>
        <c:axId val="944210224"/>
      </c:barChart>
      <c:catAx>
        <c:axId val="94420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10224"/>
        <c:crosses val="autoZero"/>
        <c:auto val="1"/>
        <c:lblAlgn val="ctr"/>
        <c:lblOffset val="100"/>
        <c:noMultiLvlLbl val="0"/>
      </c:catAx>
      <c:valAx>
        <c:axId val="944210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0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Tuned Instance-based CatBoost</a:t>
            </a:r>
            <a:r>
              <a:rPr lang="en-PH" sz="1400" b="0" i="0" u="none" strike="noStrike" baseline="0"/>
              <a:t> 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(70-30)'!$A$125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(70-30)'!$B$125:$K$125</c:f>
              <c:numCache>
                <c:formatCode>0.0000</c:formatCode>
                <c:ptCount val="9"/>
                <c:pt idx="0">
                  <c:v>0.98860000000000003</c:v>
                </c:pt>
                <c:pt idx="1">
                  <c:v>0.90700000000000003</c:v>
                </c:pt>
                <c:pt idx="2">
                  <c:v>0.89370000000000005</c:v>
                </c:pt>
                <c:pt idx="3">
                  <c:v>0.78520000000000001</c:v>
                </c:pt>
                <c:pt idx="4">
                  <c:v>0.73770000000000002</c:v>
                </c:pt>
                <c:pt idx="5">
                  <c:v>0.7288</c:v>
                </c:pt>
                <c:pt idx="6">
                  <c:v>0.72409999999999997</c:v>
                </c:pt>
                <c:pt idx="7">
                  <c:v>0.72170000000000001</c:v>
                </c:pt>
                <c:pt idx="8">
                  <c:v>0.71930000000000005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BD-4EB3-8219-557BF40431C1}"/>
            </c:ext>
          </c:extLst>
        </c:ser>
        <c:ser>
          <c:idx val="1"/>
          <c:order val="1"/>
          <c:tx>
            <c:strRef>
              <c:f>'4 - Model Robustness (70-30)'!$A$126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(70-30)'!$B$126:$K$126</c:f>
              <c:numCache>
                <c:formatCode>0.0000</c:formatCode>
                <c:ptCount val="9"/>
                <c:pt idx="0">
                  <c:v>0.99039999999999995</c:v>
                </c:pt>
                <c:pt idx="1">
                  <c:v>0.88280000000000003</c:v>
                </c:pt>
                <c:pt idx="2">
                  <c:v>0.85450000000000004</c:v>
                </c:pt>
                <c:pt idx="3">
                  <c:v>0.52939999999999998</c:v>
                </c:pt>
                <c:pt idx="4">
                  <c:v>0.2195</c:v>
                </c:pt>
                <c:pt idx="5">
                  <c:v>0.1351</c:v>
                </c:pt>
                <c:pt idx="6">
                  <c:v>8.5699999999999998E-2</c:v>
                </c:pt>
                <c:pt idx="7">
                  <c:v>5.8799999999999998E-2</c:v>
                </c:pt>
                <c:pt idx="8">
                  <c:v>3.0300000000000001E-2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BD-4EB3-8219-557BF40431C1}"/>
            </c:ext>
          </c:extLst>
        </c:ser>
        <c:ser>
          <c:idx val="2"/>
          <c:order val="2"/>
          <c:tx>
            <c:strRef>
              <c:f>'4 - Model Robustness (70-30)'!$A$127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(70-30)'!$B$127:$K$127</c:f>
              <c:numCache>
                <c:formatCode>0.0000</c:formatCode>
                <c:ptCount val="9"/>
                <c:pt idx="0">
                  <c:v>0.99790000000000001</c:v>
                </c:pt>
                <c:pt idx="1">
                  <c:v>0.99590000000000001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BD-4EB3-8219-557BF40431C1}"/>
            </c:ext>
          </c:extLst>
        </c:ser>
        <c:ser>
          <c:idx val="3"/>
          <c:order val="3"/>
          <c:tx>
            <c:strRef>
              <c:f>'4 - Model Robustness (70-30)'!$A$128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(70-30)'!$B$128:$K$128</c:f>
              <c:numCache>
                <c:formatCode>0.0000</c:formatCode>
                <c:ptCount val="9"/>
                <c:pt idx="0">
                  <c:v>0.99409999999999998</c:v>
                </c:pt>
                <c:pt idx="1">
                  <c:v>0.93589999999999995</c:v>
                </c:pt>
                <c:pt idx="2">
                  <c:v>0.92159999999999997</c:v>
                </c:pt>
                <c:pt idx="3">
                  <c:v>0.69230000000000003</c:v>
                </c:pt>
                <c:pt idx="4">
                  <c:v>0.36</c:v>
                </c:pt>
                <c:pt idx="5">
                  <c:v>0.23810000000000001</c:v>
                </c:pt>
                <c:pt idx="6">
                  <c:v>0.15790000000000001</c:v>
                </c:pt>
                <c:pt idx="7">
                  <c:v>0.1111</c:v>
                </c:pt>
                <c:pt idx="8">
                  <c:v>5.8799999999999998E-2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BD-4EB3-8219-557BF40431C1}"/>
            </c:ext>
          </c:extLst>
        </c:ser>
        <c:ser>
          <c:idx val="4"/>
          <c:order val="4"/>
          <c:tx>
            <c:strRef>
              <c:f>'4 - Model Robustness (70-30)'!$A$129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'4 - Model Robustness (70-30)'!$B$85:$K$85</c:f>
              <c:strCache>
                <c:ptCount val="9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Ransomware</c:v>
                </c:pt>
                <c:pt idx="4">
                  <c:v>Miner</c:v>
                </c:pt>
                <c:pt idx="5">
                  <c:v>Spyware</c:v>
                </c:pt>
                <c:pt idx="6">
                  <c:v>Virus</c:v>
                </c:pt>
                <c:pt idx="7">
                  <c:v>Dropper</c:v>
                </c:pt>
                <c:pt idx="8">
                  <c:v>Hacktool</c:v>
                </c:pt>
              </c:strCache>
            </c:strRef>
          </c:cat>
          <c:val>
            <c:numRef>
              <c:f>'4 - Model Robustness (70-30)'!$B$129:$K$129</c:f>
              <c:numCache>
                <c:formatCode>0.0000</c:formatCode>
                <c:ptCount val="9"/>
                <c:pt idx="0">
                  <c:v>0.85729999999999995</c:v>
                </c:pt>
                <c:pt idx="1">
                  <c:v>0.85629999999999995</c:v>
                </c:pt>
                <c:pt idx="2">
                  <c:v>0.85840000000000005</c:v>
                </c:pt>
                <c:pt idx="3">
                  <c:v>0.85840000000000005</c:v>
                </c:pt>
                <c:pt idx="4">
                  <c:v>0.85840000000000005</c:v>
                </c:pt>
                <c:pt idx="5">
                  <c:v>0.85840000000000005</c:v>
                </c:pt>
                <c:pt idx="6">
                  <c:v>0.85840000000000005</c:v>
                </c:pt>
                <c:pt idx="7">
                  <c:v>0.85840000000000005</c:v>
                </c:pt>
                <c:pt idx="8">
                  <c:v>0.85840000000000005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BD-4EB3-8219-557BF4043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4206864"/>
        <c:axId val="944210224"/>
      </c:barChart>
      <c:catAx>
        <c:axId val="94420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10224"/>
        <c:crosses val="autoZero"/>
        <c:auto val="1"/>
        <c:lblAlgn val="ctr"/>
        <c:lblOffset val="100"/>
        <c:noMultiLvlLbl val="0"/>
      </c:catAx>
      <c:valAx>
        <c:axId val="944210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0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Time-based</a:t>
            </a:r>
            <a:r>
              <a:rPr lang="en-PH" baseline="0"/>
              <a:t> </a:t>
            </a:r>
            <a:r>
              <a:rPr lang="en-PH"/>
              <a:t>LightGBM Model</a:t>
            </a:r>
            <a:r>
              <a:rPr lang="en-PH" baseline="0"/>
              <a:t> (per Label)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(100-0)'!$C$7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(100-0)'!$A$8:$B$15</c15:sqref>
                  </c15:fullRef>
                </c:ext>
              </c:extLst>
              <c:f>('4 - Model Robustness (100-0)'!$A$8:$B$10,'4 - Model Robustness (100-0)'!$A$12:$B$14)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(100-0)'!$C$8:$C$15</c15:sqref>
                  </c15:fullRef>
                </c:ext>
              </c:extLst>
              <c:f>('4 - Model Robustness (100-0)'!$C$8:$C$10,'4 - Model Robustness (100-0)'!$C$12:$C$14)</c:f>
              <c:numCache>
                <c:formatCode>0.0000</c:formatCode>
                <c:ptCount val="6"/>
                <c:pt idx="0">
                  <c:v>0.94869999999999999</c:v>
                </c:pt>
                <c:pt idx="1">
                  <c:v>0.64910000000000001</c:v>
                </c:pt>
                <c:pt idx="2">
                  <c:v>0.77080000000000004</c:v>
                </c:pt>
                <c:pt idx="3">
                  <c:v>0.99009999999999998</c:v>
                </c:pt>
                <c:pt idx="4">
                  <c:v>0.999</c:v>
                </c:pt>
                <c:pt idx="5">
                  <c:v>0.99450000000000005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6-4F68-9F3F-C9651489CA7F}"/>
            </c:ext>
          </c:extLst>
        </c:ser>
        <c:ser>
          <c:idx val="1"/>
          <c:order val="1"/>
          <c:tx>
            <c:strRef>
              <c:f>'4 - Model Robustness (100-0)'!$D$7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(100-0)'!$A$8:$B$15</c15:sqref>
                  </c15:fullRef>
                </c:ext>
              </c:extLst>
              <c:f>('4 - Model Robustness (100-0)'!$A$8:$B$10,'4 - Model Robustness (100-0)'!$A$12:$B$14)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Support</c:v>
                  </c:pt>
                  <c:pt idx="4">
                    <c:v>Precision</c:v>
                  </c:pt>
                  <c:pt idx="5">
                    <c:v>Recall</c:v>
                  </c:pt>
                  <c:pt idx="6">
                    <c:v>F1-Score</c:v>
                  </c:pt>
                  <c:pt idx="7">
                    <c:v>Support</c:v>
                  </c:pt>
                </c:lvl>
                <c:lvl>
                  <c:pt idx="0">
                    <c:v>0 (Benign)</c:v>
                  </c:pt>
                  <c:pt idx="4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(100-0)'!$D$8:$D$15</c15:sqref>
                  </c15:fullRef>
                </c:ext>
              </c:extLst>
              <c:f>('4 - Model Robustness (100-0)'!$D$8:$D$10,'4 - Model Robustness (100-0)'!$D$12:$D$14)</c:f>
            </c:numRef>
          </c:val>
          <c:extLst>
            <c:ext xmlns:c16="http://schemas.microsoft.com/office/drawing/2014/chart" uri="{C3380CC4-5D6E-409C-BE32-E72D297353CC}">
              <c16:uniqueId val="{00000001-BC76-4F68-9F3F-C9651489CA7F}"/>
            </c:ext>
          </c:extLst>
        </c:ser>
        <c:ser>
          <c:idx val="2"/>
          <c:order val="2"/>
          <c:tx>
            <c:strRef>
              <c:f>'4 - Model Robustness (100-0)'!$E$7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(100-0)'!$A$8:$B$15</c15:sqref>
                  </c15:fullRef>
                </c:ext>
              </c:extLst>
              <c:f>('4 - Model Robustness (100-0)'!$A$8:$B$10,'4 - Model Robustness (100-0)'!$A$12:$B$14)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(100-0)'!$E$8:$E$15</c15:sqref>
                  </c15:fullRef>
                </c:ext>
              </c:extLst>
              <c:f>('4 - Model Robustness (100-0)'!$E$8:$E$10,'4 - Model Robustness (100-0)'!$E$12:$E$14)</c:f>
              <c:numCache>
                <c:formatCode>0.0000</c:formatCode>
                <c:ptCount val="6"/>
                <c:pt idx="0">
                  <c:v>0.95120000000000005</c:v>
                </c:pt>
                <c:pt idx="1">
                  <c:v>0.68420000000000003</c:v>
                </c:pt>
                <c:pt idx="2">
                  <c:v>0.79590000000000005</c:v>
                </c:pt>
                <c:pt idx="3">
                  <c:v>0.99109999999999998</c:v>
                </c:pt>
                <c:pt idx="4">
                  <c:v>0.999</c:v>
                </c:pt>
                <c:pt idx="5">
                  <c:v>0.995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A-4211-A596-12D26D3D9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LightGBM Model (per Label)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(100-0)'!$C$25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(100-0)'!$A$26:$B$33</c15:sqref>
                  </c15:fullRef>
                </c:ext>
              </c:extLst>
              <c:f>('4 - Model Robustness (100-0)'!$A$26:$B$28,'4 - Model Robustness (100-0)'!$A$30:$B$32)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(100-0)'!$C$26:$C$33</c15:sqref>
                  </c15:fullRef>
                </c:ext>
              </c:extLst>
              <c:f>('4 - Model Robustness (100-0)'!$C$26:$C$28,'4 - Model Robustness (100-0)'!$C$30:$C$32)</c:f>
              <c:numCache>
                <c:formatCode>0.0000</c:formatCode>
                <c:ptCount val="6"/>
                <c:pt idx="0">
                  <c:v>0.91569999999999996</c:v>
                </c:pt>
                <c:pt idx="1">
                  <c:v>0.66669999999999996</c:v>
                </c:pt>
                <c:pt idx="2">
                  <c:v>0.77159999999999995</c:v>
                </c:pt>
                <c:pt idx="3">
                  <c:v>0.99060000000000004</c:v>
                </c:pt>
                <c:pt idx="4">
                  <c:v>0.99829999999999997</c:v>
                </c:pt>
                <c:pt idx="5">
                  <c:v>0.99439999999999995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2-4B72-82B8-50E3FD58FB9D}"/>
            </c:ext>
          </c:extLst>
        </c:ser>
        <c:ser>
          <c:idx val="1"/>
          <c:order val="1"/>
          <c:tx>
            <c:strRef>
              <c:f>'4 - Model Robustness (100-0)'!$D$25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(100-0)'!$A$26:$B$33</c15:sqref>
                  </c15:fullRef>
                </c:ext>
              </c:extLst>
              <c:f>('4 - Model Robustness (100-0)'!$A$26:$B$28,'4 - Model Robustness (100-0)'!$A$30:$B$32)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Support</c:v>
                  </c:pt>
                  <c:pt idx="4">
                    <c:v>Precision</c:v>
                  </c:pt>
                  <c:pt idx="5">
                    <c:v>Recall</c:v>
                  </c:pt>
                  <c:pt idx="6">
                    <c:v>F1-Score</c:v>
                  </c:pt>
                  <c:pt idx="7">
                    <c:v>Support</c:v>
                  </c:pt>
                </c:lvl>
                <c:lvl>
                  <c:pt idx="0">
                    <c:v>0 (Benign)</c:v>
                  </c:pt>
                  <c:pt idx="4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(100-0)'!$D$26:$D$33</c15:sqref>
                  </c15:fullRef>
                </c:ext>
              </c:extLst>
              <c:f>('4 - Model Robustness (100-0)'!$D$26:$D$28,'4 - Model Robustness (100-0)'!$D$30:$D$32)</c:f>
            </c:numRef>
          </c:val>
          <c:extLst>
            <c:ext xmlns:c16="http://schemas.microsoft.com/office/drawing/2014/chart" uri="{C3380CC4-5D6E-409C-BE32-E72D297353CC}">
              <c16:uniqueId val="{00000001-5812-4B72-82B8-50E3FD58FB9D}"/>
            </c:ext>
          </c:extLst>
        </c:ser>
        <c:ser>
          <c:idx val="2"/>
          <c:order val="2"/>
          <c:tx>
            <c:strRef>
              <c:f>'4 - Model Robustness (100-0)'!$E$25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(100-0)'!$A$26:$B$33</c15:sqref>
                  </c15:fullRef>
                </c:ext>
              </c:extLst>
              <c:f>('4 - Model Robustness (100-0)'!$A$26:$B$28,'4 - Model Robustness (100-0)'!$A$30:$B$32)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(100-0)'!$E$26:$E$33</c15:sqref>
                  </c15:fullRef>
                </c:ext>
              </c:extLst>
              <c:f>('4 - Model Robustness (100-0)'!$E$26:$E$28,'4 - Model Robustness (100-0)'!$E$30:$E$32)</c:f>
              <c:numCache>
                <c:formatCode>0.0000</c:formatCode>
                <c:ptCount val="6"/>
                <c:pt idx="0">
                  <c:v>0.95179999999999998</c:v>
                </c:pt>
                <c:pt idx="1">
                  <c:v>0.69299999999999995</c:v>
                </c:pt>
                <c:pt idx="2">
                  <c:v>0.80200000000000005</c:v>
                </c:pt>
                <c:pt idx="3">
                  <c:v>0.99129999999999996</c:v>
                </c:pt>
                <c:pt idx="4">
                  <c:v>0.999</c:v>
                </c:pt>
                <c:pt idx="5">
                  <c:v>0.99519999999999997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C-4D0C-A990-6015FADC3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LightGBM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(100-0)'!$C$7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(100-0)'!$A$34:$B$41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(100-0)'!$C$34:$C$41</c:f>
              <c:numCache>
                <c:formatCode>0.0000</c:formatCode>
                <c:ptCount val="8"/>
                <c:pt idx="0">
                  <c:v>0.95309999999999995</c:v>
                </c:pt>
                <c:pt idx="1">
                  <c:v>0.83250000000000002</c:v>
                </c:pt>
                <c:pt idx="2">
                  <c:v>0.88300000000000001</c:v>
                </c:pt>
                <c:pt idx="3">
                  <c:v>0.98850000000000005</c:v>
                </c:pt>
                <c:pt idx="4">
                  <c:v>0.98909999999999998</c:v>
                </c:pt>
                <c:pt idx="5">
                  <c:v>0.98829999999999996</c:v>
                </c:pt>
                <c:pt idx="6">
                  <c:v>0.83250000000000002</c:v>
                </c:pt>
                <c:pt idx="7">
                  <c:v>0.98909999999999998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C-464F-AF18-CEA34022D18D}"/>
            </c:ext>
          </c:extLst>
        </c:ser>
        <c:ser>
          <c:idx val="1"/>
          <c:order val="1"/>
          <c:tx>
            <c:strRef>
              <c:f>'4 - Model Robustness (100-0)'!$D$7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(100-0)'!$A$34:$B$41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(100-0)'!$D$34:$D$41</c:f>
            </c:numRef>
          </c:val>
          <c:extLst>
            <c:ext xmlns:c16="http://schemas.microsoft.com/office/drawing/2014/chart" uri="{C3380CC4-5D6E-409C-BE32-E72D297353CC}">
              <c16:uniqueId val="{00000001-05AC-464F-AF18-CEA34022D18D}"/>
            </c:ext>
          </c:extLst>
        </c:ser>
        <c:ser>
          <c:idx val="2"/>
          <c:order val="2"/>
          <c:tx>
            <c:strRef>
              <c:f>'4 - Model Robustness (100-0)'!$E$7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(100-0)'!$A$34:$B$41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(100-0)'!$E$34:$E$41</c:f>
              <c:numCache>
                <c:formatCode>0.0000</c:formatCode>
                <c:ptCount val="8"/>
                <c:pt idx="0">
                  <c:v>0.97160000000000002</c:v>
                </c:pt>
                <c:pt idx="1">
                  <c:v>0.84599999999999997</c:v>
                </c:pt>
                <c:pt idx="2">
                  <c:v>0.89859999999999995</c:v>
                </c:pt>
                <c:pt idx="3">
                  <c:v>0.99019999999999997</c:v>
                </c:pt>
                <c:pt idx="4">
                  <c:v>0.99050000000000005</c:v>
                </c:pt>
                <c:pt idx="5">
                  <c:v>0.98980000000000001</c:v>
                </c:pt>
                <c:pt idx="6">
                  <c:v>0.84599999999999997</c:v>
                </c:pt>
                <c:pt idx="7">
                  <c:v>0.99050000000000005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0-4BCD-8443-1641B05F6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LightGBM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(100-0)'!$C$7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(100-0)'!$A$16:$B$23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(100-0)'!$C$16:$C$23</c:f>
              <c:numCache>
                <c:formatCode>0.0000</c:formatCode>
                <c:ptCount val="8"/>
                <c:pt idx="0">
                  <c:v>0.96940000000000004</c:v>
                </c:pt>
                <c:pt idx="1">
                  <c:v>0.82410000000000005</c:v>
                </c:pt>
                <c:pt idx="2">
                  <c:v>0.88270000000000004</c:v>
                </c:pt>
                <c:pt idx="3">
                  <c:v>0.98899999999999999</c:v>
                </c:pt>
                <c:pt idx="4">
                  <c:v>0.98929999999999996</c:v>
                </c:pt>
                <c:pt idx="5">
                  <c:v>0.98839999999999995</c:v>
                </c:pt>
                <c:pt idx="6">
                  <c:v>0.82410000000000005</c:v>
                </c:pt>
                <c:pt idx="7">
                  <c:v>0.98929999999999996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D-4DCE-9599-8B33206C18AF}"/>
            </c:ext>
          </c:extLst>
        </c:ser>
        <c:ser>
          <c:idx val="1"/>
          <c:order val="1"/>
          <c:tx>
            <c:strRef>
              <c:f>'4 - Model Robustness (100-0)'!$D$7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(100-0)'!$A$16:$B$23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(100-0)'!$D$16:$D$23</c:f>
            </c:numRef>
          </c:val>
          <c:extLst>
            <c:ext xmlns:c16="http://schemas.microsoft.com/office/drawing/2014/chart" uri="{C3380CC4-5D6E-409C-BE32-E72D297353CC}">
              <c16:uniqueId val="{00000001-AA4D-4DCE-9599-8B33206C18AF}"/>
            </c:ext>
          </c:extLst>
        </c:ser>
        <c:ser>
          <c:idx val="2"/>
          <c:order val="2"/>
          <c:tx>
            <c:strRef>
              <c:f>'4 - Model Robustness (100-0)'!$E$7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(100-0)'!$A$16:$B$23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(100-0)'!$E$16:$E$23</c:f>
              <c:numCache>
                <c:formatCode>0.0000</c:formatCode>
                <c:ptCount val="8"/>
                <c:pt idx="0">
                  <c:v>0.97119999999999995</c:v>
                </c:pt>
                <c:pt idx="1">
                  <c:v>0.84160000000000001</c:v>
                </c:pt>
                <c:pt idx="2">
                  <c:v>0.89549999999999996</c:v>
                </c:pt>
                <c:pt idx="3">
                  <c:v>0.99</c:v>
                </c:pt>
                <c:pt idx="4">
                  <c:v>0.99029999999999996</c:v>
                </c:pt>
                <c:pt idx="5">
                  <c:v>0.98950000000000005</c:v>
                </c:pt>
                <c:pt idx="6">
                  <c:v>0.84160000000000001</c:v>
                </c:pt>
                <c:pt idx="7">
                  <c:v>0.99029999999999996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8-4588-953C-2FF62829C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CatBoost Model (per Label)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(100-0)'!$C$7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(100-0)'!$A$44:$B$51</c15:sqref>
                  </c15:fullRef>
                </c:ext>
              </c:extLst>
              <c:f>('4 - Model Robustness (100-0)'!$A$44:$B$46,'4 - Model Robustness (100-0)'!$A$48:$B$50)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(100-0)'!$C$44:$C$51</c15:sqref>
                  </c15:fullRef>
                </c:ext>
              </c:extLst>
              <c:f>('4 - Model Robustness (100-0)'!$C$44:$C$46,'4 - Model Robustness (100-0)'!$C$48:$C$50)</c:f>
              <c:numCache>
                <c:formatCode>0.0000</c:formatCode>
                <c:ptCount val="6"/>
                <c:pt idx="0">
                  <c:v>0.94669999999999999</c:v>
                </c:pt>
                <c:pt idx="1">
                  <c:v>0.62280000000000002</c:v>
                </c:pt>
                <c:pt idx="2">
                  <c:v>0.75129999999999997</c:v>
                </c:pt>
                <c:pt idx="3">
                  <c:v>0.98939999999999995</c:v>
                </c:pt>
                <c:pt idx="4">
                  <c:v>0.999</c:v>
                </c:pt>
                <c:pt idx="5">
                  <c:v>0.99419999999999997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6-4ED7-B99E-38EF3EB729C5}"/>
            </c:ext>
          </c:extLst>
        </c:ser>
        <c:ser>
          <c:idx val="1"/>
          <c:order val="1"/>
          <c:tx>
            <c:strRef>
              <c:f>'4 - Model Robustness (100-0)'!$D$7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(100-0)'!$A$44:$B$51</c15:sqref>
                  </c15:fullRef>
                </c:ext>
              </c:extLst>
              <c:f>('4 - Model Robustness (100-0)'!$A$44:$B$46,'4 - Model Robustness (100-0)'!$A$48:$B$50)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Support</c:v>
                  </c:pt>
                  <c:pt idx="4">
                    <c:v>Precision</c:v>
                  </c:pt>
                  <c:pt idx="5">
                    <c:v>Recall</c:v>
                  </c:pt>
                  <c:pt idx="6">
                    <c:v>F1-Score</c:v>
                  </c:pt>
                  <c:pt idx="7">
                    <c:v>Support</c:v>
                  </c:pt>
                </c:lvl>
                <c:lvl>
                  <c:pt idx="0">
                    <c:v>0 (Benign)</c:v>
                  </c:pt>
                  <c:pt idx="4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(100-0)'!$D$44:$D$51</c15:sqref>
                  </c15:fullRef>
                </c:ext>
              </c:extLst>
              <c:f>('4 - Model Robustness (100-0)'!$D$44:$D$46,'4 - Model Robustness (100-0)'!$D$48:$D$50)</c:f>
            </c:numRef>
          </c:val>
          <c:extLst>
            <c:ext xmlns:c16="http://schemas.microsoft.com/office/drawing/2014/chart" uri="{C3380CC4-5D6E-409C-BE32-E72D297353CC}">
              <c16:uniqueId val="{00000001-6E96-4ED7-B99E-38EF3EB729C5}"/>
            </c:ext>
          </c:extLst>
        </c:ser>
        <c:ser>
          <c:idx val="2"/>
          <c:order val="2"/>
          <c:tx>
            <c:strRef>
              <c:f>'4 - Model Robustness (100-0)'!$E$7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(100-0)'!$A$44:$B$51</c15:sqref>
                  </c15:fullRef>
                </c:ext>
              </c:extLst>
              <c:f>('4 - Model Robustness (100-0)'!$A$44:$B$46,'4 - Model Robustness (100-0)'!$A$48:$B$50)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(100-0)'!$E$44:$E$51</c15:sqref>
                  </c15:fullRef>
                </c:ext>
              </c:extLst>
              <c:f>('4 - Model Robustness (100-0)'!$E$44:$E$46,'4 - Model Robustness (100-0)'!$E$48:$E$50)</c:f>
              <c:numCache>
                <c:formatCode>0.0000</c:formatCode>
                <c:ptCount val="6"/>
                <c:pt idx="0">
                  <c:v>0.91359999999999997</c:v>
                </c:pt>
                <c:pt idx="1">
                  <c:v>0.64910000000000001</c:v>
                </c:pt>
                <c:pt idx="2">
                  <c:v>0.75900000000000001</c:v>
                </c:pt>
                <c:pt idx="3">
                  <c:v>0.99009999999999998</c:v>
                </c:pt>
                <c:pt idx="4">
                  <c:v>0.99829999999999997</c:v>
                </c:pt>
                <c:pt idx="5">
                  <c:v>0.99419999999999997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5-4E93-BF75-20605ACFC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CatBoost Model (per Label)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(100-0)'!$C$7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(100-0)'!$A$62:$B$69</c15:sqref>
                  </c15:fullRef>
                </c:ext>
              </c:extLst>
              <c:f>('4 - Model Robustness (100-0)'!$A$62:$B$64,'4 - Model Robustness (100-0)'!$A$66:$B$68)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(100-0)'!$C$62:$C$69</c15:sqref>
                  </c15:fullRef>
                </c:ext>
              </c:extLst>
              <c:f>('4 - Model Robustness (100-0)'!$C$62:$C$64,'4 - Model Robustness (100-0)'!$C$66:$C$68)</c:f>
              <c:numCache>
                <c:formatCode>0.0000</c:formatCode>
                <c:ptCount val="6"/>
                <c:pt idx="0">
                  <c:v>0.93899999999999995</c:v>
                </c:pt>
                <c:pt idx="1">
                  <c:v>0.6754</c:v>
                </c:pt>
                <c:pt idx="2">
                  <c:v>0.78569999999999995</c:v>
                </c:pt>
                <c:pt idx="3">
                  <c:v>0.99080000000000001</c:v>
                </c:pt>
                <c:pt idx="4">
                  <c:v>0.99880000000000002</c:v>
                </c:pt>
                <c:pt idx="5">
                  <c:v>0.99480000000000002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5-4135-B050-22761B0A78EB}"/>
            </c:ext>
          </c:extLst>
        </c:ser>
        <c:ser>
          <c:idx val="1"/>
          <c:order val="1"/>
          <c:tx>
            <c:strRef>
              <c:f>'4 - Model Robustness (100-0)'!$D$7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(100-0)'!$A$62:$B$69</c15:sqref>
                  </c15:fullRef>
                </c:ext>
              </c:extLst>
              <c:f>('4 - Model Robustness (100-0)'!$A$62:$B$64,'4 - Model Robustness (100-0)'!$A$66:$B$68)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Support</c:v>
                  </c:pt>
                  <c:pt idx="4">
                    <c:v>Precision</c:v>
                  </c:pt>
                  <c:pt idx="5">
                    <c:v>Recall</c:v>
                  </c:pt>
                  <c:pt idx="6">
                    <c:v>F1-Score</c:v>
                  </c:pt>
                  <c:pt idx="7">
                    <c:v>Support</c:v>
                  </c:pt>
                </c:lvl>
                <c:lvl>
                  <c:pt idx="0">
                    <c:v>0 (Benign)</c:v>
                  </c:pt>
                  <c:pt idx="4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(100-0)'!$D$62:$D$69</c15:sqref>
                  </c15:fullRef>
                </c:ext>
              </c:extLst>
              <c:f>('4 - Model Robustness (100-0)'!$D$62:$D$64,'4 - Model Robustness (100-0)'!$D$66:$D$68)</c:f>
            </c:numRef>
          </c:val>
          <c:extLst>
            <c:ext xmlns:c16="http://schemas.microsoft.com/office/drawing/2014/chart" uri="{C3380CC4-5D6E-409C-BE32-E72D297353CC}">
              <c16:uniqueId val="{00000001-3D45-4135-B050-22761B0A78EB}"/>
            </c:ext>
          </c:extLst>
        </c:ser>
        <c:ser>
          <c:idx val="2"/>
          <c:order val="2"/>
          <c:tx>
            <c:strRef>
              <c:f>'4 - Model Robustness (100-0)'!$E$7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'4 - Model Robustness (100-0)'!$A$62:$B$69</c15:sqref>
                  </c15:fullRef>
                </c:ext>
              </c:extLst>
              <c:f>('4 - Model Robustness (100-0)'!$A$62:$B$64,'4 - Model Robustness (100-0)'!$A$66:$B$68)</c:f>
              <c:multiLvlStrCache>
                <c:ptCount val="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'4 - Model Robustness (100-0)'!$E$62:$E$69</c15:sqref>
                  </c15:fullRef>
                </c:ext>
              </c:extLst>
              <c:f>('4 - Model Robustness (100-0)'!$E$62:$E$64,'4 - Model Robustness (100-0)'!$E$66:$E$68)</c:f>
              <c:numCache>
                <c:formatCode>0.0000</c:formatCode>
                <c:ptCount val="6"/>
                <c:pt idx="0">
                  <c:v>0.91010000000000002</c:v>
                </c:pt>
                <c:pt idx="1">
                  <c:v>0.71050000000000002</c:v>
                </c:pt>
                <c:pt idx="2">
                  <c:v>0.79800000000000004</c:v>
                </c:pt>
                <c:pt idx="3">
                  <c:v>0.99180000000000001</c:v>
                </c:pt>
                <c:pt idx="4">
                  <c:v>0.998</c:v>
                </c:pt>
                <c:pt idx="5">
                  <c:v>0.99490000000000001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A-47D5-ABCA-7B4C772AE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14047"/>
        <c:axId val="1081965503"/>
      </c:barChart>
      <c:catAx>
        <c:axId val="10641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5503"/>
        <c:crosses val="autoZero"/>
        <c:auto val="1"/>
        <c:lblAlgn val="ctr"/>
        <c:lblOffset val="100"/>
        <c:noMultiLvlLbl val="0"/>
      </c:catAx>
      <c:valAx>
        <c:axId val="1081965503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1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Time-based CatBoost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(100-0)'!$C$7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(100-0)'!$A$52:$B$59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(100-0)'!$C$52:$C$59</c:f>
              <c:numCache>
                <c:formatCode>0.0000</c:formatCode>
                <c:ptCount val="8"/>
                <c:pt idx="0">
                  <c:v>0.96799999999999997</c:v>
                </c:pt>
                <c:pt idx="1">
                  <c:v>0.81089999999999995</c:v>
                </c:pt>
                <c:pt idx="2">
                  <c:v>0.87270000000000003</c:v>
                </c:pt>
                <c:pt idx="3">
                  <c:v>0.98819999999999997</c:v>
                </c:pt>
                <c:pt idx="4">
                  <c:v>0.98860000000000003</c:v>
                </c:pt>
                <c:pt idx="5">
                  <c:v>0.99750000000000005</c:v>
                </c:pt>
                <c:pt idx="6">
                  <c:v>0.81089999999999995</c:v>
                </c:pt>
                <c:pt idx="7">
                  <c:v>0.98860000000000003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F-4873-B385-4BE910B6CCDC}"/>
            </c:ext>
          </c:extLst>
        </c:ser>
        <c:ser>
          <c:idx val="1"/>
          <c:order val="1"/>
          <c:tx>
            <c:strRef>
              <c:f>'4 - Model Robustness (100-0)'!$D$7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(100-0)'!$A$52:$B$59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(100-0)'!$D$52:$D$59</c:f>
            </c:numRef>
          </c:val>
          <c:extLst>
            <c:ext xmlns:c16="http://schemas.microsoft.com/office/drawing/2014/chart" uri="{C3380CC4-5D6E-409C-BE32-E72D297353CC}">
              <c16:uniqueId val="{00000001-953F-4873-B385-4BE910B6CCDC}"/>
            </c:ext>
          </c:extLst>
        </c:ser>
        <c:ser>
          <c:idx val="2"/>
          <c:order val="2"/>
          <c:tx>
            <c:strRef>
              <c:f>'4 - Model Robustness (100-0)'!$E$7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(100-0)'!$A$52:$B$59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(100-0)'!$E$52:$E$59</c:f>
              <c:numCache>
                <c:formatCode>0.0000</c:formatCode>
                <c:ptCount val="8"/>
                <c:pt idx="0">
                  <c:v>0.95179999999999998</c:v>
                </c:pt>
                <c:pt idx="1">
                  <c:v>0.82369999999999999</c:v>
                </c:pt>
                <c:pt idx="2">
                  <c:v>0.87660000000000005</c:v>
                </c:pt>
                <c:pt idx="3">
                  <c:v>0.98799999999999999</c:v>
                </c:pt>
                <c:pt idx="4">
                  <c:v>0.98860000000000003</c:v>
                </c:pt>
                <c:pt idx="5">
                  <c:v>0.98770000000000002</c:v>
                </c:pt>
                <c:pt idx="6">
                  <c:v>0.82369999999999999</c:v>
                </c:pt>
                <c:pt idx="7">
                  <c:v>0.98860000000000003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B-4BBF-8E63-B10854F28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Instance-based CatBoost Model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Model Robustness (100-0)'!$C$7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(100-0)'!$A$70:$B$77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(100-0)'!$C$70:$C$77</c:f>
              <c:numCache>
                <c:formatCode>0.0000</c:formatCode>
                <c:ptCount val="8"/>
                <c:pt idx="0">
                  <c:v>0.96489999999999998</c:v>
                </c:pt>
                <c:pt idx="1">
                  <c:v>0.83709999999999996</c:v>
                </c:pt>
                <c:pt idx="2">
                  <c:v>0.89019999999999999</c:v>
                </c:pt>
                <c:pt idx="3">
                  <c:v>0.98939999999999995</c:v>
                </c:pt>
                <c:pt idx="4">
                  <c:v>0.98980000000000001</c:v>
                </c:pt>
                <c:pt idx="5">
                  <c:v>0.98899999999999999</c:v>
                </c:pt>
                <c:pt idx="6">
                  <c:v>0.83709999999999996</c:v>
                </c:pt>
                <c:pt idx="7">
                  <c:v>0.98980000000000001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9-490A-965B-B6C7C2D5BA52}"/>
            </c:ext>
          </c:extLst>
        </c:ser>
        <c:ser>
          <c:idx val="1"/>
          <c:order val="1"/>
          <c:tx>
            <c:strRef>
              <c:f>'4 - Model Robustness (100-0)'!$D$7</c:f>
              <c:strCache>
                <c:ptCount val="1"/>
                <c:pt idx="0">
                  <c:v>Tuned (Auto)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(100-0)'!$A$70:$B$77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(100-0)'!$D$70:$D$77</c:f>
            </c:numRef>
          </c:val>
          <c:extLst>
            <c:ext xmlns:c16="http://schemas.microsoft.com/office/drawing/2014/chart" uri="{C3380CC4-5D6E-409C-BE32-E72D297353CC}">
              <c16:uniqueId val="{00000001-9E99-490A-965B-B6C7C2D5BA52}"/>
            </c:ext>
          </c:extLst>
        </c:ser>
        <c:ser>
          <c:idx val="2"/>
          <c:order val="2"/>
          <c:tx>
            <c:strRef>
              <c:f>'4 - Model Robustness (100-0)'!$E$7</c:f>
              <c:strCache>
                <c:ptCount val="1"/>
                <c:pt idx="0">
                  <c:v>Tuned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'4 - Model Robustness (100-0)'!$A$70:$B$77</c:f>
              <c:multiLvlStrCache>
                <c:ptCount val="8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</c:lvl>
                <c:lvl>
                  <c:pt idx="0">
                    <c:v>Macro Avg.</c:v>
                  </c:pt>
                  <c:pt idx="3">
                    <c:v>Weighted Avg.</c:v>
                  </c:pt>
                  <c:pt idx="6">
                    <c:v>AUC-ROC</c:v>
                  </c:pt>
                  <c:pt idx="7">
                    <c:v>Overall Accuracy</c:v>
                  </c:pt>
                </c:lvl>
              </c:multiLvlStrCache>
            </c:multiLvlStrRef>
          </c:cat>
          <c:val>
            <c:numRef>
              <c:f>'4 - Model Robustness (100-0)'!$E$70:$E$77</c:f>
              <c:numCache>
                <c:formatCode>0.0000</c:formatCode>
                <c:ptCount val="8"/>
                <c:pt idx="0">
                  <c:v>0.95099999999999996</c:v>
                </c:pt>
                <c:pt idx="1">
                  <c:v>0.85429999999999995</c:v>
                </c:pt>
                <c:pt idx="2">
                  <c:v>0.89649999999999996</c:v>
                </c:pt>
                <c:pt idx="3">
                  <c:v>0.98960000000000004</c:v>
                </c:pt>
                <c:pt idx="4">
                  <c:v>0.99009999999999998</c:v>
                </c:pt>
                <c:pt idx="5">
                  <c:v>0.98950000000000005</c:v>
                </c:pt>
                <c:pt idx="6">
                  <c:v>0.85429999999999995</c:v>
                </c:pt>
                <c:pt idx="7">
                  <c:v>0.99009999999999998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CA-4C74-A195-01F1A0D22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123616"/>
        <c:axId val="1081964015"/>
      </c:barChart>
      <c:catAx>
        <c:axId val="14701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64015"/>
        <c:crosses val="autoZero"/>
        <c:auto val="1"/>
        <c:lblAlgn val="ctr"/>
        <c:lblOffset val="100"/>
        <c:noMultiLvlLbl val="0"/>
      </c:catAx>
      <c:valAx>
        <c:axId val="108196401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Default LightGBM TB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70-30)'!$B$2:$K$2</c:f>
              <c:numCache>
                <c:formatCode>0.0000</c:formatCode>
                <c:ptCount val="10"/>
                <c:pt idx="0">
                  <c:v>0.98550000000000004</c:v>
                </c:pt>
                <c:pt idx="1">
                  <c:v>0.86739999999999995</c:v>
                </c:pt>
                <c:pt idx="2">
                  <c:v>0.85919999999999996</c:v>
                </c:pt>
                <c:pt idx="3">
                  <c:v>0.85540000000000005</c:v>
                </c:pt>
                <c:pt idx="4">
                  <c:v>0.67349999999999999</c:v>
                </c:pt>
                <c:pt idx="5">
                  <c:v>0.60660000000000003</c:v>
                </c:pt>
                <c:pt idx="6">
                  <c:v>0.60980000000000001</c:v>
                </c:pt>
                <c:pt idx="7">
                  <c:v>0.59660000000000002</c:v>
                </c:pt>
                <c:pt idx="8">
                  <c:v>0.58620000000000005</c:v>
                </c:pt>
                <c:pt idx="9">
                  <c:v>0.58260000000000001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A-4D24-B141-B0176E8740C2}"/>
            </c:ext>
          </c:extLst>
        </c:ser>
        <c:ser>
          <c:idx val="1"/>
          <c:order val="1"/>
          <c:tx>
            <c:strRef>
              <c:f>'5 - Model Rob. (MalType; 70-30)'!$A$3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70-30)'!$B$3:$K$3</c:f>
              <c:numCache>
                <c:formatCode>0.0000</c:formatCode>
                <c:ptCount val="10"/>
                <c:pt idx="0">
                  <c:v>0.98550000000000004</c:v>
                </c:pt>
                <c:pt idx="1">
                  <c:v>0.83779999999999999</c:v>
                </c:pt>
                <c:pt idx="2">
                  <c:v>0.82550000000000001</c:v>
                </c:pt>
                <c:pt idx="3">
                  <c:v>0.81950000000000001</c:v>
                </c:pt>
                <c:pt idx="4">
                  <c:v>0.40739999999999998</c:v>
                </c:pt>
                <c:pt idx="5">
                  <c:v>0.1429</c:v>
                </c:pt>
                <c:pt idx="6">
                  <c:v>0.15790000000000001</c:v>
                </c:pt>
                <c:pt idx="7">
                  <c:v>9.4299999999999995E-2</c:v>
                </c:pt>
                <c:pt idx="8">
                  <c:v>0.04</c:v>
                </c:pt>
                <c:pt idx="9">
                  <c:v>2.0400000000000001E-2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A-4D24-B141-B0176E8740C2}"/>
            </c:ext>
          </c:extLst>
        </c:ser>
        <c:ser>
          <c:idx val="2"/>
          <c:order val="2"/>
          <c:tx>
            <c:strRef>
              <c:f>'5 - Model Rob. (MalType; 70-30)'!$A$4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70-30)'!$B$4:$K$4</c:f>
              <c:numCache>
                <c:formatCode>0.0000</c:formatCode>
                <c:ptCount val="10"/>
                <c:pt idx="0">
                  <c:v>0.99970000000000003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2A-4D24-B141-B0176E8740C2}"/>
            </c:ext>
          </c:extLst>
        </c:ser>
        <c:ser>
          <c:idx val="3"/>
          <c:order val="3"/>
          <c:tx>
            <c:strRef>
              <c:f>'5 - Model Rob. (MalType; 70-30)'!$A$5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70-30)'!$B$5:$K$5</c:f>
              <c:numCache>
                <c:formatCode>0.0000</c:formatCode>
                <c:ptCount val="10"/>
                <c:pt idx="0">
                  <c:v>0.99250000000000005</c:v>
                </c:pt>
                <c:pt idx="1">
                  <c:v>0.91180000000000005</c:v>
                </c:pt>
                <c:pt idx="2">
                  <c:v>0.90439999999999998</c:v>
                </c:pt>
                <c:pt idx="3">
                  <c:v>0.90080000000000005</c:v>
                </c:pt>
                <c:pt idx="4">
                  <c:v>0.57889999999999997</c:v>
                </c:pt>
                <c:pt idx="5">
                  <c:v>0.25</c:v>
                </c:pt>
                <c:pt idx="6">
                  <c:v>0.2727</c:v>
                </c:pt>
                <c:pt idx="7">
                  <c:v>0.1724</c:v>
                </c:pt>
                <c:pt idx="8">
                  <c:v>7.6899999999999996E-2</c:v>
                </c:pt>
                <c:pt idx="9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2A-4D24-B141-B0176E8740C2}"/>
            </c:ext>
          </c:extLst>
        </c:ser>
        <c:ser>
          <c:idx val="4"/>
          <c:order val="4"/>
          <c:tx>
            <c:strRef>
              <c:f>'5 - Model Rob. (MalType; 70-30)'!$A$6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70-30)'!$B$6:$K$6</c:f>
              <c:numCache>
                <c:formatCode>0.0000</c:formatCode>
                <c:ptCount val="10"/>
                <c:pt idx="0">
                  <c:v>0.7893</c:v>
                </c:pt>
                <c:pt idx="1">
                  <c:v>0.78949999999999998</c:v>
                </c:pt>
                <c:pt idx="2">
                  <c:v>0.78949999999999998</c:v>
                </c:pt>
                <c:pt idx="3">
                  <c:v>0.78949999999999998</c:v>
                </c:pt>
                <c:pt idx="4">
                  <c:v>0.78949999999999998</c:v>
                </c:pt>
                <c:pt idx="5">
                  <c:v>0.78949999999999998</c:v>
                </c:pt>
                <c:pt idx="6">
                  <c:v>0.78949999999999998</c:v>
                </c:pt>
                <c:pt idx="7">
                  <c:v>0.78949999999999998</c:v>
                </c:pt>
                <c:pt idx="8">
                  <c:v>0.78949999999999998</c:v>
                </c:pt>
                <c:pt idx="9">
                  <c:v>0.78949999999999998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2A-4D24-B141-B0176E874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Tuned LightGBM</a:t>
            </a:r>
            <a:r>
              <a:rPr lang="en-PH" baseline="0"/>
              <a:t> </a:t>
            </a:r>
            <a:r>
              <a:rPr lang="en-PH"/>
              <a:t>TB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70-30)'!$A$8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70-30)'!$B$8:$K$8</c:f>
              <c:numCache>
                <c:formatCode>0.0000</c:formatCode>
                <c:ptCount val="10"/>
                <c:pt idx="0">
                  <c:v>0.98609999999999998</c:v>
                </c:pt>
                <c:pt idx="1">
                  <c:v>0.87290000000000001</c:v>
                </c:pt>
                <c:pt idx="2">
                  <c:v>0.86509999999999998</c:v>
                </c:pt>
                <c:pt idx="3">
                  <c:v>0.86140000000000005</c:v>
                </c:pt>
                <c:pt idx="4">
                  <c:v>0.68710000000000004</c:v>
                </c:pt>
                <c:pt idx="5">
                  <c:v>0.623</c:v>
                </c:pt>
                <c:pt idx="6">
                  <c:v>0.626</c:v>
                </c:pt>
                <c:pt idx="7">
                  <c:v>0.61339999999999995</c:v>
                </c:pt>
                <c:pt idx="8">
                  <c:v>0.60340000000000005</c:v>
                </c:pt>
                <c:pt idx="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C3-4181-8086-352EACB01DA2}"/>
            </c:ext>
          </c:extLst>
        </c:ser>
        <c:ser>
          <c:idx val="1"/>
          <c:order val="1"/>
          <c:tx>
            <c:strRef>
              <c:f>'5 - Model Rob. (MalType; 70-30)'!$A$9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70-30)'!$B$9:$K$9</c:f>
              <c:numCache>
                <c:formatCode>0.0000</c:formatCode>
                <c:ptCount val="10"/>
                <c:pt idx="0">
                  <c:v>0.98609999999999998</c:v>
                </c:pt>
                <c:pt idx="1">
                  <c:v>0.84350000000000003</c:v>
                </c:pt>
                <c:pt idx="2">
                  <c:v>0.83150000000000002</c:v>
                </c:pt>
                <c:pt idx="3">
                  <c:v>0.82579999999999998</c:v>
                </c:pt>
                <c:pt idx="4">
                  <c:v>0.41770000000000002</c:v>
                </c:pt>
                <c:pt idx="5">
                  <c:v>0.14810000000000001</c:v>
                </c:pt>
                <c:pt idx="6">
                  <c:v>0.1636</c:v>
                </c:pt>
                <c:pt idx="7">
                  <c:v>9.8000000000000004E-2</c:v>
                </c:pt>
                <c:pt idx="8">
                  <c:v>4.1700000000000001E-2</c:v>
                </c:pt>
                <c:pt idx="9">
                  <c:v>2.1299999999999999E-2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C3-4181-8086-352EACB01DA2}"/>
            </c:ext>
          </c:extLst>
        </c:ser>
        <c:ser>
          <c:idx val="2"/>
          <c:order val="2"/>
          <c:tx>
            <c:strRef>
              <c:f>'5 - Model Rob. (MalType; 70-30)'!$A$10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70-30)'!$B$10:$K$10</c:f>
              <c:numCache>
                <c:formatCode>0.0000</c:formatCode>
                <c:ptCount val="10"/>
                <c:pt idx="0">
                  <c:v>0.99970000000000003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C3-4181-8086-352EACB01DA2}"/>
            </c:ext>
          </c:extLst>
        </c:ser>
        <c:ser>
          <c:idx val="3"/>
          <c:order val="3"/>
          <c:tx>
            <c:strRef>
              <c:f>'5 - Model Rob. (MalType; 70-30)'!$A$11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70-30)'!$B$11:$K$11</c:f>
              <c:numCache>
                <c:formatCode>0.0000</c:formatCode>
                <c:ptCount val="10"/>
                <c:pt idx="0">
                  <c:v>0.99280000000000002</c:v>
                </c:pt>
                <c:pt idx="1">
                  <c:v>0.91510000000000002</c:v>
                </c:pt>
                <c:pt idx="2">
                  <c:v>0.90800000000000003</c:v>
                </c:pt>
                <c:pt idx="3">
                  <c:v>0.90459999999999996</c:v>
                </c:pt>
                <c:pt idx="4">
                  <c:v>0.58930000000000005</c:v>
                </c:pt>
                <c:pt idx="5">
                  <c:v>0.2581</c:v>
                </c:pt>
                <c:pt idx="6">
                  <c:v>0.28120000000000001</c:v>
                </c:pt>
                <c:pt idx="7">
                  <c:v>0.17860000000000001</c:v>
                </c:pt>
                <c:pt idx="8">
                  <c:v>0.08</c:v>
                </c:pt>
                <c:pt idx="9">
                  <c:v>4.1700000000000001E-2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C3-4181-8086-352EACB01DA2}"/>
            </c:ext>
          </c:extLst>
        </c:ser>
        <c:ser>
          <c:idx val="4"/>
          <c:order val="4"/>
          <c:tx>
            <c:strRef>
              <c:f>'5 - Model Rob. (MalType; 70-30)'!$A$12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70-30)'!$B$12:$K$12</c:f>
              <c:numCache>
                <c:formatCode>0.0000</c:formatCode>
                <c:ptCount val="10"/>
                <c:pt idx="0">
                  <c:v>0.79810000000000003</c:v>
                </c:pt>
                <c:pt idx="1">
                  <c:v>0.79820000000000002</c:v>
                </c:pt>
                <c:pt idx="2">
                  <c:v>0.79820000000000002</c:v>
                </c:pt>
                <c:pt idx="3">
                  <c:v>0.79820000000000002</c:v>
                </c:pt>
                <c:pt idx="4">
                  <c:v>0.79820000000000002</c:v>
                </c:pt>
                <c:pt idx="5">
                  <c:v>0.79820000000000002</c:v>
                </c:pt>
                <c:pt idx="6">
                  <c:v>0.79820000000000002</c:v>
                </c:pt>
                <c:pt idx="7">
                  <c:v>0.79820000000000002</c:v>
                </c:pt>
                <c:pt idx="8">
                  <c:v>0.79820000000000002</c:v>
                </c:pt>
                <c:pt idx="9">
                  <c:v>0.79820000000000002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C3-4181-8086-352EACB01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Default LightGBM 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70-30)'!$A$14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70-30)'!$B$14:$K$14</c:f>
              <c:numCache>
                <c:formatCode>0.0000</c:formatCode>
                <c:ptCount val="10"/>
                <c:pt idx="0">
                  <c:v>0.98460000000000003</c:v>
                </c:pt>
                <c:pt idx="1">
                  <c:v>0.87019999999999997</c:v>
                </c:pt>
                <c:pt idx="2">
                  <c:v>0.86509999999999998</c:v>
                </c:pt>
                <c:pt idx="3">
                  <c:v>0.86140000000000005</c:v>
                </c:pt>
                <c:pt idx="4">
                  <c:v>0.68710000000000004</c:v>
                </c:pt>
                <c:pt idx="5">
                  <c:v>0.623</c:v>
                </c:pt>
                <c:pt idx="6">
                  <c:v>0.626</c:v>
                </c:pt>
                <c:pt idx="7">
                  <c:v>0.61339999999999995</c:v>
                </c:pt>
                <c:pt idx="8">
                  <c:v>0.60340000000000005</c:v>
                </c:pt>
                <c:pt idx="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2-42E2-890C-5DF979E25BD1}"/>
            </c:ext>
          </c:extLst>
        </c:ser>
        <c:ser>
          <c:idx val="1"/>
          <c:order val="1"/>
          <c:tx>
            <c:strRef>
              <c:f>'5 - Model Rob. (MalType; 70-30)'!$A$15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70-30)'!$B$15:$K$15</c:f>
              <c:numCache>
                <c:formatCode>0.0000</c:formatCode>
                <c:ptCount val="10"/>
                <c:pt idx="0">
                  <c:v>0.98609999999999998</c:v>
                </c:pt>
                <c:pt idx="1">
                  <c:v>0.84299999999999997</c:v>
                </c:pt>
                <c:pt idx="2">
                  <c:v>0.83150000000000002</c:v>
                </c:pt>
                <c:pt idx="3">
                  <c:v>0.82579999999999998</c:v>
                </c:pt>
                <c:pt idx="4">
                  <c:v>0.41770000000000002</c:v>
                </c:pt>
                <c:pt idx="5">
                  <c:v>0.14810000000000001</c:v>
                </c:pt>
                <c:pt idx="6">
                  <c:v>0.1636</c:v>
                </c:pt>
                <c:pt idx="7">
                  <c:v>9.8000000000000004E-2</c:v>
                </c:pt>
                <c:pt idx="8">
                  <c:v>4.1700000000000001E-2</c:v>
                </c:pt>
                <c:pt idx="9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42-42E2-890C-5DF979E25BD1}"/>
            </c:ext>
          </c:extLst>
        </c:ser>
        <c:ser>
          <c:idx val="2"/>
          <c:order val="2"/>
          <c:tx>
            <c:strRef>
              <c:f>'5 - Model Rob. (MalType; 70-30)'!$A$16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70-30)'!$B$16:$K$16</c:f>
              <c:numCache>
                <c:formatCode>0.0000</c:formatCode>
                <c:ptCount val="10"/>
                <c:pt idx="0">
                  <c:v>0.99819999999999998</c:v>
                </c:pt>
                <c:pt idx="1">
                  <c:v>0.996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42-42E2-890C-5DF979E25BD1}"/>
            </c:ext>
          </c:extLst>
        </c:ser>
        <c:ser>
          <c:idx val="3"/>
          <c:order val="3"/>
          <c:tx>
            <c:strRef>
              <c:f>'5 - Model Rob. (MalType; 70-30)'!$A$17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70-30)'!$B$17:$K$17</c:f>
              <c:numCache>
                <c:formatCode>0.0000</c:formatCode>
                <c:ptCount val="10"/>
                <c:pt idx="0">
                  <c:v>0.99209999999999998</c:v>
                </c:pt>
                <c:pt idx="1">
                  <c:v>0.91310000000000002</c:v>
                </c:pt>
                <c:pt idx="2">
                  <c:v>0.90800000000000003</c:v>
                </c:pt>
                <c:pt idx="3">
                  <c:v>0.90459999999999996</c:v>
                </c:pt>
                <c:pt idx="4">
                  <c:v>0.58930000000000005</c:v>
                </c:pt>
                <c:pt idx="5">
                  <c:v>0.2581</c:v>
                </c:pt>
                <c:pt idx="6">
                  <c:v>0.28120000000000001</c:v>
                </c:pt>
                <c:pt idx="7">
                  <c:v>0.17860000000000001</c:v>
                </c:pt>
                <c:pt idx="8">
                  <c:v>0.08</c:v>
                </c:pt>
                <c:pt idx="9">
                  <c:v>4.1700000000000001E-2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42-42E2-890C-5DF979E25BD1}"/>
            </c:ext>
          </c:extLst>
        </c:ser>
        <c:ser>
          <c:idx val="4"/>
          <c:order val="4"/>
          <c:tx>
            <c:strRef>
              <c:f>'5 - Model Rob. (MalType; 70-30)'!$A$18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70-30)'!$B$18:$K$18</c:f>
              <c:numCache>
                <c:formatCode>0.0000</c:formatCode>
                <c:ptCount val="10"/>
                <c:pt idx="0">
                  <c:v>0.79730000000000001</c:v>
                </c:pt>
                <c:pt idx="1">
                  <c:v>0.79620000000000002</c:v>
                </c:pt>
                <c:pt idx="2">
                  <c:v>0.79820000000000002</c:v>
                </c:pt>
                <c:pt idx="3">
                  <c:v>0.79820000000000002</c:v>
                </c:pt>
                <c:pt idx="4">
                  <c:v>0.79820000000000002</c:v>
                </c:pt>
                <c:pt idx="5">
                  <c:v>0.79820000000000002</c:v>
                </c:pt>
                <c:pt idx="6">
                  <c:v>0.79820000000000002</c:v>
                </c:pt>
                <c:pt idx="7">
                  <c:v>0.79820000000000002</c:v>
                </c:pt>
                <c:pt idx="8">
                  <c:v>0.79820000000000002</c:v>
                </c:pt>
                <c:pt idx="9">
                  <c:v>0.79820000000000002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2-42E2-890C-5DF979E25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Tuned LightGBM IB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70-30)'!$A$20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70-30)'!$B$20:$K$20</c:f>
              <c:numCache>
                <c:formatCode>0.0000</c:formatCode>
                <c:ptCount val="10"/>
                <c:pt idx="0">
                  <c:v>0.98809999999999998</c:v>
                </c:pt>
                <c:pt idx="1">
                  <c:v>0.89500000000000002</c:v>
                </c:pt>
                <c:pt idx="2">
                  <c:v>0.89149999999999996</c:v>
                </c:pt>
                <c:pt idx="3">
                  <c:v>0.88859999999999995</c:v>
                </c:pt>
                <c:pt idx="4">
                  <c:v>0.74829999999999997</c:v>
                </c:pt>
                <c:pt idx="5">
                  <c:v>0.69669999999999999</c:v>
                </c:pt>
                <c:pt idx="6">
                  <c:v>0.69920000000000004</c:v>
                </c:pt>
                <c:pt idx="7">
                  <c:v>0.68910000000000005</c:v>
                </c:pt>
                <c:pt idx="8">
                  <c:v>0.68100000000000005</c:v>
                </c:pt>
                <c:pt idx="9">
                  <c:v>0.67830000000000001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A-4DB4-96DB-C2F21B38D843}"/>
            </c:ext>
          </c:extLst>
        </c:ser>
        <c:ser>
          <c:idx val="1"/>
          <c:order val="1"/>
          <c:tx>
            <c:strRef>
              <c:f>'5 - Model Rob. (MalType; 70-30)'!$A$21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70-30)'!$B$21:$K$21</c:f>
              <c:numCache>
                <c:formatCode>0.0000</c:formatCode>
                <c:ptCount val="10"/>
                <c:pt idx="0">
                  <c:v>0.98880000000000001</c:v>
                </c:pt>
                <c:pt idx="1">
                  <c:v>0.86970000000000003</c:v>
                </c:pt>
                <c:pt idx="2">
                  <c:v>0.85980000000000001</c:v>
                </c:pt>
                <c:pt idx="3">
                  <c:v>0.85489999999999999</c:v>
                </c:pt>
                <c:pt idx="4">
                  <c:v>0.47139999999999999</c:v>
                </c:pt>
                <c:pt idx="5">
                  <c:v>0.17780000000000001</c:v>
                </c:pt>
                <c:pt idx="6">
                  <c:v>0.19570000000000001</c:v>
                </c:pt>
                <c:pt idx="7">
                  <c:v>0.11899999999999999</c:v>
                </c:pt>
                <c:pt idx="8">
                  <c:v>5.1299999999999998E-2</c:v>
                </c:pt>
                <c:pt idx="9">
                  <c:v>2.63E-2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EA-4DB4-96DB-C2F21B38D843}"/>
            </c:ext>
          </c:extLst>
        </c:ser>
        <c:ser>
          <c:idx val="2"/>
          <c:order val="2"/>
          <c:tx>
            <c:strRef>
              <c:f>'5 - Model Rob. (MalType; 70-30)'!$A$22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70-30)'!$B$22:$K$22</c:f>
              <c:numCache>
                <c:formatCode>0.0000</c:formatCode>
                <c:ptCount val="10"/>
                <c:pt idx="0">
                  <c:v>0.99909999999999999</c:v>
                </c:pt>
                <c:pt idx="1">
                  <c:v>0.996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EA-4DB4-96DB-C2F21B38D843}"/>
            </c:ext>
          </c:extLst>
        </c:ser>
        <c:ser>
          <c:idx val="3"/>
          <c:order val="3"/>
          <c:tx>
            <c:strRef>
              <c:f>'5 - Model Rob. (MalType; 70-30)'!$A$23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70-30)'!$B$23:$K$23</c:f>
              <c:numCache>
                <c:formatCode>0.0000</c:formatCode>
                <c:ptCount val="10"/>
                <c:pt idx="0">
                  <c:v>0.99390000000000001</c:v>
                </c:pt>
                <c:pt idx="1">
                  <c:v>0.92859999999999998</c:v>
                </c:pt>
                <c:pt idx="2">
                  <c:v>0.92459999999999998</c:v>
                </c:pt>
                <c:pt idx="3">
                  <c:v>0.92179999999999995</c:v>
                </c:pt>
                <c:pt idx="4">
                  <c:v>0.64080000000000004</c:v>
                </c:pt>
                <c:pt idx="5">
                  <c:v>0.3019</c:v>
                </c:pt>
                <c:pt idx="6">
                  <c:v>0.32729999999999998</c:v>
                </c:pt>
                <c:pt idx="7">
                  <c:v>0.21279999999999999</c:v>
                </c:pt>
                <c:pt idx="8">
                  <c:v>9.7600000000000006E-2</c:v>
                </c:pt>
                <c:pt idx="9">
                  <c:v>5.1299999999999998E-2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EA-4DB4-96DB-C2F21B38D843}"/>
            </c:ext>
          </c:extLst>
        </c:ser>
        <c:ser>
          <c:idx val="4"/>
          <c:order val="4"/>
          <c:tx>
            <c:strRef>
              <c:f>'5 - Model Rob. (MalType; 70-30)'!$A$24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70-30)'!$B$24:$K$24</c:f>
              <c:numCache>
                <c:formatCode>0.0000</c:formatCode>
                <c:ptCount val="10"/>
                <c:pt idx="0">
                  <c:v>0.83730000000000004</c:v>
                </c:pt>
                <c:pt idx="1">
                  <c:v>0.8357</c:v>
                </c:pt>
                <c:pt idx="2">
                  <c:v>0.8377</c:v>
                </c:pt>
                <c:pt idx="3">
                  <c:v>0.8377</c:v>
                </c:pt>
                <c:pt idx="4">
                  <c:v>0.8377</c:v>
                </c:pt>
                <c:pt idx="5">
                  <c:v>0.8377</c:v>
                </c:pt>
                <c:pt idx="6">
                  <c:v>0.8377</c:v>
                </c:pt>
                <c:pt idx="7">
                  <c:v>0.8377</c:v>
                </c:pt>
                <c:pt idx="8">
                  <c:v>0.8377</c:v>
                </c:pt>
                <c:pt idx="9">
                  <c:v>0.8377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A-4DB4-96DB-C2F21B38D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Default CatBoost TB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70-30)'!$A$38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70-30)'!$B$38:$K$38</c:f>
              <c:numCache>
                <c:formatCode>0.0000</c:formatCode>
                <c:ptCount val="10"/>
                <c:pt idx="0">
                  <c:v>0.98580000000000001</c:v>
                </c:pt>
                <c:pt idx="1">
                  <c:v>0.87019999999999997</c:v>
                </c:pt>
                <c:pt idx="2">
                  <c:v>0.86219999999999997</c:v>
                </c:pt>
                <c:pt idx="3">
                  <c:v>0.85840000000000005</c:v>
                </c:pt>
                <c:pt idx="4">
                  <c:v>0.68030000000000002</c:v>
                </c:pt>
                <c:pt idx="5">
                  <c:v>0.61480000000000001</c:v>
                </c:pt>
                <c:pt idx="6">
                  <c:v>0.6179</c:v>
                </c:pt>
                <c:pt idx="7">
                  <c:v>0.60499999999999998</c:v>
                </c:pt>
                <c:pt idx="8">
                  <c:v>0.5948</c:v>
                </c:pt>
                <c:pt idx="9">
                  <c:v>0.59130000000000005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7A-43F8-8066-18444457D6D7}"/>
            </c:ext>
          </c:extLst>
        </c:ser>
        <c:ser>
          <c:idx val="1"/>
          <c:order val="1"/>
          <c:tx>
            <c:strRef>
              <c:f>'5 - Model Rob. (MalType; 70-30)'!$A$39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70-30)'!$B$39:$K$39</c:f>
              <c:numCache>
                <c:formatCode>0.0000</c:formatCode>
                <c:ptCount val="10"/>
                <c:pt idx="0">
                  <c:v>0.98729999999999996</c:v>
                </c:pt>
                <c:pt idx="1">
                  <c:v>0.8407</c:v>
                </c:pt>
                <c:pt idx="2">
                  <c:v>0.82850000000000001</c:v>
                </c:pt>
                <c:pt idx="3">
                  <c:v>0.8226</c:v>
                </c:pt>
                <c:pt idx="4">
                  <c:v>0.41249999999999998</c:v>
                </c:pt>
                <c:pt idx="5">
                  <c:v>0.14549999999999999</c:v>
                </c:pt>
                <c:pt idx="6">
                  <c:v>0.16070000000000001</c:v>
                </c:pt>
                <c:pt idx="7">
                  <c:v>9.6199999999999994E-2</c:v>
                </c:pt>
                <c:pt idx="8">
                  <c:v>4.0800000000000003E-2</c:v>
                </c:pt>
                <c:pt idx="9">
                  <c:v>2.0799999999999999E-2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7A-43F8-8066-18444457D6D7}"/>
            </c:ext>
          </c:extLst>
        </c:ser>
        <c:ser>
          <c:idx val="2"/>
          <c:order val="2"/>
          <c:tx>
            <c:strRef>
              <c:f>'5 - Model Rob. (MalType; 70-30)'!$A$40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70-30)'!$B$40:$K$40</c:f>
              <c:numCache>
                <c:formatCode>0.0000</c:formatCode>
                <c:ptCount val="10"/>
                <c:pt idx="0">
                  <c:v>0.99909999999999999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7A-43F8-8066-18444457D6D7}"/>
            </c:ext>
          </c:extLst>
        </c:ser>
        <c:ser>
          <c:idx val="3"/>
          <c:order val="3"/>
          <c:tx>
            <c:strRef>
              <c:f>'5 - Model Rob. (MalType; 70-30)'!$A$41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70-30)'!$B$41:$K$41</c:f>
              <c:numCache>
                <c:formatCode>0.0000</c:formatCode>
                <c:ptCount val="10"/>
                <c:pt idx="0">
                  <c:v>0.99239999999999995</c:v>
                </c:pt>
                <c:pt idx="1">
                  <c:v>0.91339999999999999</c:v>
                </c:pt>
                <c:pt idx="2">
                  <c:v>0.90620000000000001</c:v>
                </c:pt>
                <c:pt idx="3">
                  <c:v>0.90269999999999995</c:v>
                </c:pt>
                <c:pt idx="4">
                  <c:v>0.58409999999999995</c:v>
                </c:pt>
                <c:pt idx="5">
                  <c:v>0.254</c:v>
                </c:pt>
                <c:pt idx="6">
                  <c:v>0.27689999999999998</c:v>
                </c:pt>
                <c:pt idx="7">
                  <c:v>0.1754</c:v>
                </c:pt>
                <c:pt idx="8">
                  <c:v>7.8399999999999997E-2</c:v>
                </c:pt>
                <c:pt idx="9">
                  <c:v>4.0800000000000003E-2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7A-43F8-8066-18444457D6D7}"/>
            </c:ext>
          </c:extLst>
        </c:ser>
        <c:ser>
          <c:idx val="4"/>
          <c:order val="4"/>
          <c:tx>
            <c:strRef>
              <c:f>'5 - Model Rob. (MalType; 70-30)'!$A$42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70-30)'!$B$42:$K$42</c:f>
              <c:numCache>
                <c:formatCode>0.0000</c:formatCode>
                <c:ptCount val="10"/>
                <c:pt idx="0">
                  <c:v>0.79339999999999999</c:v>
                </c:pt>
                <c:pt idx="1">
                  <c:v>0.79390000000000005</c:v>
                </c:pt>
                <c:pt idx="2">
                  <c:v>0.79390000000000005</c:v>
                </c:pt>
                <c:pt idx="3">
                  <c:v>0.79390000000000005</c:v>
                </c:pt>
                <c:pt idx="4">
                  <c:v>0.79390000000000005</c:v>
                </c:pt>
                <c:pt idx="5">
                  <c:v>0.79390000000000005</c:v>
                </c:pt>
                <c:pt idx="6">
                  <c:v>0.79390000000000005</c:v>
                </c:pt>
                <c:pt idx="7">
                  <c:v>0.79390000000000005</c:v>
                </c:pt>
                <c:pt idx="8">
                  <c:v>0.79390000000000005</c:v>
                </c:pt>
                <c:pt idx="9">
                  <c:v>0.79390000000000005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7A-43F8-8066-18444457D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Tuned CatBoost TB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70-30)'!$A$44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70-30)'!$B$44:$K$44</c:f>
              <c:numCache>
                <c:formatCode>0.0000</c:formatCode>
                <c:ptCount val="10"/>
                <c:pt idx="0" formatCode="General">
                  <c:v>0.98670000000000002</c:v>
                </c:pt>
                <c:pt idx="1">
                  <c:v>0.88119999999999998</c:v>
                </c:pt>
                <c:pt idx="2">
                  <c:v>0.87680000000000002</c:v>
                </c:pt>
                <c:pt idx="3">
                  <c:v>0.87050000000000005</c:v>
                </c:pt>
                <c:pt idx="4">
                  <c:v>0.71430000000000005</c:v>
                </c:pt>
                <c:pt idx="5">
                  <c:v>0.65569999999999995</c:v>
                </c:pt>
                <c:pt idx="6">
                  <c:v>0.65849999999999997</c:v>
                </c:pt>
                <c:pt idx="7">
                  <c:v>0.64710000000000001</c:v>
                </c:pt>
                <c:pt idx="8">
                  <c:v>0.63790000000000002</c:v>
                </c:pt>
                <c:pt idx="9">
                  <c:v>0.63480000000000003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1-4552-B972-C56CA006378C}"/>
            </c:ext>
          </c:extLst>
        </c:ser>
        <c:ser>
          <c:idx val="1"/>
          <c:order val="1"/>
          <c:tx>
            <c:strRef>
              <c:f>'5 - Model Rob. (MalType; 70-30)'!$A$45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70-30)'!$B$45:$K$45</c:f>
              <c:numCache>
                <c:formatCode>0.0000</c:formatCode>
                <c:ptCount val="10"/>
                <c:pt idx="0" formatCode="General">
                  <c:v>0.98729999999999996</c:v>
                </c:pt>
                <c:pt idx="1">
                  <c:v>0.85470000000000002</c:v>
                </c:pt>
                <c:pt idx="2">
                  <c:v>0.84389999999999998</c:v>
                </c:pt>
                <c:pt idx="3">
                  <c:v>0.83779999999999999</c:v>
                </c:pt>
                <c:pt idx="4">
                  <c:v>0.44</c:v>
                </c:pt>
                <c:pt idx="5">
                  <c:v>0.16</c:v>
                </c:pt>
                <c:pt idx="6">
                  <c:v>0.17649999999999999</c:v>
                </c:pt>
                <c:pt idx="7">
                  <c:v>0.10639999999999999</c:v>
                </c:pt>
                <c:pt idx="8">
                  <c:v>4.5499999999999999E-2</c:v>
                </c:pt>
                <c:pt idx="9">
                  <c:v>2.3300000000000001E-2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1-4552-B972-C56CA006378C}"/>
            </c:ext>
          </c:extLst>
        </c:ser>
        <c:ser>
          <c:idx val="2"/>
          <c:order val="2"/>
          <c:tx>
            <c:strRef>
              <c:f>'5 - Model Rob. (MalType; 70-30)'!$A$46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70-30)'!$B$46:$K$46</c:f>
              <c:numCache>
                <c:formatCode>0.0000</c:formatCode>
                <c:ptCount val="10"/>
                <c:pt idx="0" formatCode="General">
                  <c:v>0.99909999999999999</c:v>
                </c:pt>
                <c:pt idx="1">
                  <c:v>0.996</c:v>
                </c:pt>
                <c:pt idx="2">
                  <c:v>1</c:v>
                </c:pt>
                <c:pt idx="3">
                  <c:v>0.99539999999999995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61-4552-B972-C56CA006378C}"/>
            </c:ext>
          </c:extLst>
        </c:ser>
        <c:ser>
          <c:idx val="3"/>
          <c:order val="3"/>
          <c:tx>
            <c:strRef>
              <c:f>'5 - Model Rob. (MalType; 70-30)'!$A$47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70-30)'!$B$47:$K$47</c:f>
              <c:numCache>
                <c:formatCode>0.0000</c:formatCode>
                <c:ptCount val="10"/>
                <c:pt idx="0" formatCode="General">
                  <c:v>0.99309999999999998</c:v>
                </c:pt>
                <c:pt idx="1">
                  <c:v>0.91990000000000005</c:v>
                </c:pt>
                <c:pt idx="2">
                  <c:v>0.9153</c:v>
                </c:pt>
                <c:pt idx="3">
                  <c:v>0.90990000000000004</c:v>
                </c:pt>
                <c:pt idx="4">
                  <c:v>0.61109999999999998</c:v>
                </c:pt>
                <c:pt idx="5">
                  <c:v>0.27589999999999998</c:v>
                </c:pt>
                <c:pt idx="6">
                  <c:v>0.3</c:v>
                </c:pt>
                <c:pt idx="7">
                  <c:v>0.1923</c:v>
                </c:pt>
                <c:pt idx="8">
                  <c:v>8.6999999999999994E-2</c:v>
                </c:pt>
                <c:pt idx="9">
                  <c:v>4.5499999999999999E-2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61-4552-B972-C56CA006378C}"/>
            </c:ext>
          </c:extLst>
        </c:ser>
        <c:ser>
          <c:idx val="4"/>
          <c:order val="4"/>
          <c:tx>
            <c:strRef>
              <c:f>'5 - Model Rob. (MalType; 70-30)'!$A$48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70-30)'!$B$48:$K$48</c:f>
              <c:numCache>
                <c:formatCode>0.0000</c:formatCode>
                <c:ptCount val="10"/>
                <c:pt idx="0" formatCode="General">
                  <c:v>0.81530000000000002</c:v>
                </c:pt>
                <c:pt idx="1">
                  <c:v>0.81379999999999997</c:v>
                </c:pt>
                <c:pt idx="2">
                  <c:v>0.81579999999999997</c:v>
                </c:pt>
                <c:pt idx="3">
                  <c:v>0.8135</c:v>
                </c:pt>
                <c:pt idx="4">
                  <c:v>0.81579999999999997</c:v>
                </c:pt>
                <c:pt idx="5">
                  <c:v>0.81579999999999997</c:v>
                </c:pt>
                <c:pt idx="6">
                  <c:v>0.81579999999999997</c:v>
                </c:pt>
                <c:pt idx="7">
                  <c:v>0.81579999999999997</c:v>
                </c:pt>
                <c:pt idx="8">
                  <c:v>0.81579999999999997</c:v>
                </c:pt>
                <c:pt idx="9">
                  <c:v>0.81579999999999997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61-4552-B972-C56CA0063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Default CatBoost</a:t>
            </a:r>
            <a:r>
              <a:rPr lang="en-PH" baseline="0"/>
              <a:t> I</a:t>
            </a:r>
            <a:r>
              <a:rPr lang="en-PH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70-30)'!$A$50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70-30)'!$B$50:$K$50</c:f>
              <c:numCache>
                <c:formatCode>0.0000</c:formatCode>
                <c:ptCount val="10"/>
                <c:pt idx="0">
                  <c:v>0.98580000000000001</c:v>
                </c:pt>
                <c:pt idx="1">
                  <c:v>0.88400000000000001</c:v>
                </c:pt>
                <c:pt idx="2">
                  <c:v>0.87680000000000002</c:v>
                </c:pt>
                <c:pt idx="3">
                  <c:v>0.87350000000000005</c:v>
                </c:pt>
                <c:pt idx="4">
                  <c:v>0.71430000000000005</c:v>
                </c:pt>
                <c:pt idx="5">
                  <c:v>0.65569999999999995</c:v>
                </c:pt>
                <c:pt idx="6">
                  <c:v>0.65849999999999997</c:v>
                </c:pt>
                <c:pt idx="7">
                  <c:v>0.64710000000000001</c:v>
                </c:pt>
                <c:pt idx="8">
                  <c:v>0.63790000000000002</c:v>
                </c:pt>
                <c:pt idx="9">
                  <c:v>0.63480000000000003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D-46CB-A7A3-816F00040C20}"/>
            </c:ext>
          </c:extLst>
        </c:ser>
        <c:ser>
          <c:idx val="1"/>
          <c:order val="1"/>
          <c:tx>
            <c:strRef>
              <c:f>'5 - Model Rob. (MalType; 70-30)'!$A$51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70-30)'!$B$51:$K$51</c:f>
              <c:numCache>
                <c:formatCode>0.0000</c:formatCode>
                <c:ptCount val="10"/>
                <c:pt idx="0">
                  <c:v>0.98729999999999996</c:v>
                </c:pt>
                <c:pt idx="1">
                  <c:v>0.85519999999999996</c:v>
                </c:pt>
                <c:pt idx="2">
                  <c:v>0.84389999999999998</c:v>
                </c:pt>
                <c:pt idx="3">
                  <c:v>0.83850000000000002</c:v>
                </c:pt>
                <c:pt idx="4">
                  <c:v>0.44</c:v>
                </c:pt>
                <c:pt idx="5">
                  <c:v>0.16</c:v>
                </c:pt>
                <c:pt idx="6">
                  <c:v>0.17649999999999999</c:v>
                </c:pt>
                <c:pt idx="7">
                  <c:v>0.10639999999999999</c:v>
                </c:pt>
                <c:pt idx="8">
                  <c:v>4.5499999999999999E-2</c:v>
                </c:pt>
                <c:pt idx="9">
                  <c:v>2.3300000000000001E-2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ED-46CB-A7A3-816F00040C20}"/>
            </c:ext>
          </c:extLst>
        </c:ser>
        <c:ser>
          <c:idx val="2"/>
          <c:order val="2"/>
          <c:tx>
            <c:strRef>
              <c:f>'5 - Model Rob. (MalType; 70-30)'!$A$52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70-30)'!$B$52:$K$52</c:f>
              <c:numCache>
                <c:formatCode>0.0000</c:formatCode>
                <c:ptCount val="10"/>
                <c:pt idx="0">
                  <c:v>0.99819999999999998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ED-46CB-A7A3-816F00040C20}"/>
            </c:ext>
          </c:extLst>
        </c:ser>
        <c:ser>
          <c:idx val="3"/>
          <c:order val="3"/>
          <c:tx>
            <c:strRef>
              <c:f>'5 - Model Rob. (MalType; 70-30)'!$A$53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70-30)'!$B$53:$K$53</c:f>
              <c:numCache>
                <c:formatCode>0.0000</c:formatCode>
                <c:ptCount val="10"/>
                <c:pt idx="0">
                  <c:v>0.99270000000000003</c:v>
                </c:pt>
                <c:pt idx="1">
                  <c:v>0.92190000000000005</c:v>
                </c:pt>
                <c:pt idx="2">
                  <c:v>0.9153</c:v>
                </c:pt>
                <c:pt idx="3">
                  <c:v>0.91210000000000002</c:v>
                </c:pt>
                <c:pt idx="4">
                  <c:v>0.61109999999999998</c:v>
                </c:pt>
                <c:pt idx="5">
                  <c:v>0.27589999999999998</c:v>
                </c:pt>
                <c:pt idx="6">
                  <c:v>0.3</c:v>
                </c:pt>
                <c:pt idx="7">
                  <c:v>0.1923</c:v>
                </c:pt>
                <c:pt idx="8">
                  <c:v>8.6999999999999994E-2</c:v>
                </c:pt>
                <c:pt idx="9">
                  <c:v>4.5499999999999999E-2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ED-46CB-A7A3-816F00040C20}"/>
            </c:ext>
          </c:extLst>
        </c:ser>
        <c:ser>
          <c:idx val="4"/>
          <c:order val="4"/>
          <c:tx>
            <c:strRef>
              <c:f>'5 - Model Rob. (MalType; 70-30)'!$A$54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70-30)'!$B$54:$K$54</c:f>
              <c:numCache>
                <c:formatCode>0.0000</c:formatCode>
                <c:ptCount val="10"/>
                <c:pt idx="0">
                  <c:v>0.81489999999999996</c:v>
                </c:pt>
                <c:pt idx="1">
                  <c:v>0.81579999999999997</c:v>
                </c:pt>
                <c:pt idx="2">
                  <c:v>0.81579999999999997</c:v>
                </c:pt>
                <c:pt idx="3">
                  <c:v>0.81579999999999997</c:v>
                </c:pt>
                <c:pt idx="4">
                  <c:v>0.81579999999999997</c:v>
                </c:pt>
                <c:pt idx="5">
                  <c:v>0.81579999999999997</c:v>
                </c:pt>
                <c:pt idx="6">
                  <c:v>0.81579999999999997</c:v>
                </c:pt>
                <c:pt idx="7">
                  <c:v>0.81579999999999997</c:v>
                </c:pt>
                <c:pt idx="8">
                  <c:v>0.81579999999999997</c:v>
                </c:pt>
                <c:pt idx="9">
                  <c:v>0.81579999999999997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ED-46CB-A7A3-816F00040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Tuned CatBoost 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70-30)'!$A$56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70-30)'!$B$56:$K$56</c:f>
              <c:numCache>
                <c:formatCode>0.0000</c:formatCode>
                <c:ptCount val="10"/>
                <c:pt idx="0">
                  <c:v>0.98699999999999999</c:v>
                </c:pt>
                <c:pt idx="1">
                  <c:v>0.89229999999999998</c:v>
                </c:pt>
                <c:pt idx="2">
                  <c:v>0.88560000000000005</c:v>
                </c:pt>
                <c:pt idx="3">
                  <c:v>0.88249999999999995</c:v>
                </c:pt>
                <c:pt idx="4">
                  <c:v>0.73470000000000002</c:v>
                </c:pt>
                <c:pt idx="5">
                  <c:v>0.68030000000000002</c:v>
                </c:pt>
                <c:pt idx="6">
                  <c:v>0.68289999999999995</c:v>
                </c:pt>
                <c:pt idx="7">
                  <c:v>0.67230000000000001</c:v>
                </c:pt>
                <c:pt idx="8">
                  <c:v>0.66379999999999995</c:v>
                </c:pt>
                <c:pt idx="9">
                  <c:v>0.66090000000000004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2D-4735-B7CD-C923C72B6581}"/>
            </c:ext>
          </c:extLst>
        </c:ser>
        <c:ser>
          <c:idx val="1"/>
          <c:order val="1"/>
          <c:tx>
            <c:strRef>
              <c:f>'5 - Model Rob. (MalType; 70-30)'!$A$57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70-30)'!$B$57:$K$57</c:f>
              <c:numCache>
                <c:formatCode>0.0000</c:formatCode>
                <c:ptCount val="10"/>
                <c:pt idx="0">
                  <c:v>0.98819999999999997</c:v>
                </c:pt>
                <c:pt idx="1">
                  <c:v>0.86409999999999998</c:v>
                </c:pt>
                <c:pt idx="2">
                  <c:v>0.85340000000000005</c:v>
                </c:pt>
                <c:pt idx="3">
                  <c:v>0.84819999999999995</c:v>
                </c:pt>
                <c:pt idx="4">
                  <c:v>0.45829999999999999</c:v>
                </c:pt>
                <c:pt idx="5">
                  <c:v>0.17019999999999999</c:v>
                </c:pt>
                <c:pt idx="6">
                  <c:v>0.1875</c:v>
                </c:pt>
                <c:pt idx="7">
                  <c:v>0.11360000000000001</c:v>
                </c:pt>
                <c:pt idx="8">
                  <c:v>4.8800000000000003E-2</c:v>
                </c:pt>
                <c:pt idx="9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2D-4735-B7CD-C923C72B6581}"/>
            </c:ext>
          </c:extLst>
        </c:ser>
        <c:ser>
          <c:idx val="2"/>
          <c:order val="2"/>
          <c:tx>
            <c:strRef>
              <c:f>'5 - Model Rob. (MalType; 70-30)'!$A$58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70-30)'!$B$58:$K$58</c:f>
              <c:numCache>
                <c:formatCode>0.0000</c:formatCode>
                <c:ptCount val="10"/>
                <c:pt idx="0">
                  <c:v>0.99850000000000005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2D-4735-B7CD-C923C72B6581}"/>
            </c:ext>
          </c:extLst>
        </c:ser>
        <c:ser>
          <c:idx val="3"/>
          <c:order val="3"/>
          <c:tx>
            <c:strRef>
              <c:f>'5 - Model Rob. (MalType; 70-30)'!$A$59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70-30)'!$B$59:$K$59</c:f>
              <c:numCache>
                <c:formatCode>0.0000</c:formatCode>
                <c:ptCount val="10"/>
                <c:pt idx="0">
                  <c:v>0.99329999999999996</c:v>
                </c:pt>
                <c:pt idx="1">
                  <c:v>0.92710000000000004</c:v>
                </c:pt>
                <c:pt idx="2">
                  <c:v>0.92090000000000005</c:v>
                </c:pt>
                <c:pt idx="3">
                  <c:v>0.91790000000000005</c:v>
                </c:pt>
                <c:pt idx="4">
                  <c:v>0.62860000000000005</c:v>
                </c:pt>
                <c:pt idx="5">
                  <c:v>0.29089999999999999</c:v>
                </c:pt>
                <c:pt idx="6">
                  <c:v>0.31580000000000003</c:v>
                </c:pt>
                <c:pt idx="7">
                  <c:v>0.2041</c:v>
                </c:pt>
                <c:pt idx="8">
                  <c:v>9.2999999999999999E-2</c:v>
                </c:pt>
                <c:pt idx="9">
                  <c:v>4.8800000000000003E-2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2D-4735-B7CD-C923C72B6581}"/>
            </c:ext>
          </c:extLst>
        </c:ser>
        <c:ser>
          <c:idx val="4"/>
          <c:order val="4"/>
          <c:tx>
            <c:strRef>
              <c:f>'5 - Model Rob. (MalType; 70-30)'!$A$60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70-30)'!$B$60:$K$60</c:f>
              <c:numCache>
                <c:formatCode>0.0000</c:formatCode>
                <c:ptCount val="10"/>
                <c:pt idx="0">
                  <c:v>0.82820000000000005</c:v>
                </c:pt>
                <c:pt idx="1">
                  <c:v>0.82889999999999997</c:v>
                </c:pt>
                <c:pt idx="2">
                  <c:v>0.82889999999999997</c:v>
                </c:pt>
                <c:pt idx="3">
                  <c:v>0.82889999999999997</c:v>
                </c:pt>
                <c:pt idx="4">
                  <c:v>0.82889999999999997</c:v>
                </c:pt>
                <c:pt idx="5">
                  <c:v>0.82889999999999997</c:v>
                </c:pt>
                <c:pt idx="6">
                  <c:v>0.82889999999999997</c:v>
                </c:pt>
                <c:pt idx="7">
                  <c:v>0.82889999999999997</c:v>
                </c:pt>
                <c:pt idx="8">
                  <c:v>0.82889999999999997</c:v>
                </c:pt>
                <c:pt idx="9">
                  <c:v>0.82889999999999997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2D-4735-B7CD-C923C72B6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Default LightGBM TB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70-30)'!$B$2:$K$2</c:f>
              <c:numCache>
                <c:formatCode>0.0000</c:formatCode>
                <c:ptCount val="10"/>
                <c:pt idx="0">
                  <c:v>0.98550000000000004</c:v>
                </c:pt>
                <c:pt idx="1">
                  <c:v>0.86739999999999995</c:v>
                </c:pt>
                <c:pt idx="2">
                  <c:v>0.85919999999999996</c:v>
                </c:pt>
                <c:pt idx="3">
                  <c:v>0.85540000000000005</c:v>
                </c:pt>
                <c:pt idx="4">
                  <c:v>0.67349999999999999</c:v>
                </c:pt>
                <c:pt idx="5">
                  <c:v>0.60660000000000003</c:v>
                </c:pt>
                <c:pt idx="6">
                  <c:v>0.60980000000000001</c:v>
                </c:pt>
                <c:pt idx="7">
                  <c:v>0.59660000000000002</c:v>
                </c:pt>
                <c:pt idx="8">
                  <c:v>0.58620000000000005</c:v>
                </c:pt>
                <c:pt idx="9">
                  <c:v>0.58260000000000001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39-44F2-A487-FAD5A789076C}"/>
            </c:ext>
          </c:extLst>
        </c:ser>
        <c:ser>
          <c:idx val="1"/>
          <c:order val="1"/>
          <c:tx>
            <c:strRef>
              <c:f>'5 - Model Rob. (MalType; 70-30)'!$A$3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70-30)'!$B$3:$K$3</c:f>
              <c:numCache>
                <c:formatCode>0.0000</c:formatCode>
                <c:ptCount val="10"/>
                <c:pt idx="0">
                  <c:v>0.98550000000000004</c:v>
                </c:pt>
                <c:pt idx="1">
                  <c:v>0.83779999999999999</c:v>
                </c:pt>
                <c:pt idx="2">
                  <c:v>0.82550000000000001</c:v>
                </c:pt>
                <c:pt idx="3">
                  <c:v>0.81950000000000001</c:v>
                </c:pt>
                <c:pt idx="4">
                  <c:v>0.40739999999999998</c:v>
                </c:pt>
                <c:pt idx="5">
                  <c:v>0.1429</c:v>
                </c:pt>
                <c:pt idx="6">
                  <c:v>0.15790000000000001</c:v>
                </c:pt>
                <c:pt idx="7">
                  <c:v>9.4299999999999995E-2</c:v>
                </c:pt>
                <c:pt idx="8">
                  <c:v>0.04</c:v>
                </c:pt>
                <c:pt idx="9">
                  <c:v>2.0400000000000001E-2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39-44F2-A487-FAD5A789076C}"/>
            </c:ext>
          </c:extLst>
        </c:ser>
        <c:ser>
          <c:idx val="3"/>
          <c:order val="3"/>
          <c:tx>
            <c:strRef>
              <c:f>'5 - Model Rob. (MalType; 70-30)'!$A$5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70-30)'!$B$5:$K$5</c:f>
              <c:numCache>
                <c:formatCode>0.0000</c:formatCode>
                <c:ptCount val="10"/>
                <c:pt idx="0">
                  <c:v>0.99250000000000005</c:v>
                </c:pt>
                <c:pt idx="1">
                  <c:v>0.91180000000000005</c:v>
                </c:pt>
                <c:pt idx="2">
                  <c:v>0.90439999999999998</c:v>
                </c:pt>
                <c:pt idx="3">
                  <c:v>0.90080000000000005</c:v>
                </c:pt>
                <c:pt idx="4">
                  <c:v>0.57889999999999997</c:v>
                </c:pt>
                <c:pt idx="5">
                  <c:v>0.25</c:v>
                </c:pt>
                <c:pt idx="6">
                  <c:v>0.2727</c:v>
                </c:pt>
                <c:pt idx="7">
                  <c:v>0.1724</c:v>
                </c:pt>
                <c:pt idx="8">
                  <c:v>7.6899999999999996E-2</c:v>
                </c:pt>
                <c:pt idx="9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39-44F2-A487-FAD5A789076C}"/>
            </c:ext>
          </c:extLst>
        </c:ser>
        <c:ser>
          <c:idx val="4"/>
          <c:order val="4"/>
          <c:tx>
            <c:strRef>
              <c:f>'5 - Model Rob. (MalType; 70-30)'!$A$6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70-30)'!$B$6:$K$6</c:f>
              <c:numCache>
                <c:formatCode>0.0000</c:formatCode>
                <c:ptCount val="10"/>
                <c:pt idx="0">
                  <c:v>0.7893</c:v>
                </c:pt>
                <c:pt idx="1">
                  <c:v>0.78949999999999998</c:v>
                </c:pt>
                <c:pt idx="2">
                  <c:v>0.78949999999999998</c:v>
                </c:pt>
                <c:pt idx="3">
                  <c:v>0.78949999999999998</c:v>
                </c:pt>
                <c:pt idx="4">
                  <c:v>0.78949999999999998</c:v>
                </c:pt>
                <c:pt idx="5">
                  <c:v>0.78949999999999998</c:v>
                </c:pt>
                <c:pt idx="6">
                  <c:v>0.78949999999999998</c:v>
                </c:pt>
                <c:pt idx="7">
                  <c:v>0.78949999999999998</c:v>
                </c:pt>
                <c:pt idx="8">
                  <c:v>0.78949999999999998</c:v>
                </c:pt>
                <c:pt idx="9">
                  <c:v>0.78949999999999998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39-44F2-A487-FAD5A7890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70-30)'!$A$4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70-30)'!$B$1:$K$1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70-30)'!$B$4:$K$4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>
                        <c:v>0.99970000000000003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039-44F2-A487-FAD5A789076C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Tuned LightGBM</a:t>
            </a:r>
            <a:r>
              <a:rPr lang="en-PH" baseline="0"/>
              <a:t> </a:t>
            </a:r>
            <a:r>
              <a:rPr lang="en-PH"/>
              <a:t>TB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70-30)'!$A$8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70-30)'!$B$8:$K$8</c:f>
              <c:numCache>
                <c:formatCode>0.0000</c:formatCode>
                <c:ptCount val="10"/>
                <c:pt idx="0">
                  <c:v>0.98609999999999998</c:v>
                </c:pt>
                <c:pt idx="1">
                  <c:v>0.87290000000000001</c:v>
                </c:pt>
                <c:pt idx="2">
                  <c:v>0.86509999999999998</c:v>
                </c:pt>
                <c:pt idx="3">
                  <c:v>0.86140000000000005</c:v>
                </c:pt>
                <c:pt idx="4">
                  <c:v>0.68710000000000004</c:v>
                </c:pt>
                <c:pt idx="5">
                  <c:v>0.623</c:v>
                </c:pt>
                <c:pt idx="6">
                  <c:v>0.626</c:v>
                </c:pt>
                <c:pt idx="7">
                  <c:v>0.61339999999999995</c:v>
                </c:pt>
                <c:pt idx="8">
                  <c:v>0.60340000000000005</c:v>
                </c:pt>
                <c:pt idx="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9-4240-B780-F33C0EC9949E}"/>
            </c:ext>
          </c:extLst>
        </c:ser>
        <c:ser>
          <c:idx val="1"/>
          <c:order val="1"/>
          <c:tx>
            <c:strRef>
              <c:f>'5 - Model Rob. (MalType; 70-30)'!$A$9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70-30)'!$B$9:$K$9</c:f>
              <c:numCache>
                <c:formatCode>0.0000</c:formatCode>
                <c:ptCount val="10"/>
                <c:pt idx="0">
                  <c:v>0.98609999999999998</c:v>
                </c:pt>
                <c:pt idx="1">
                  <c:v>0.84350000000000003</c:v>
                </c:pt>
                <c:pt idx="2">
                  <c:v>0.83150000000000002</c:v>
                </c:pt>
                <c:pt idx="3">
                  <c:v>0.82579999999999998</c:v>
                </c:pt>
                <c:pt idx="4">
                  <c:v>0.41770000000000002</c:v>
                </c:pt>
                <c:pt idx="5">
                  <c:v>0.14810000000000001</c:v>
                </c:pt>
                <c:pt idx="6">
                  <c:v>0.1636</c:v>
                </c:pt>
                <c:pt idx="7">
                  <c:v>9.8000000000000004E-2</c:v>
                </c:pt>
                <c:pt idx="8">
                  <c:v>4.1700000000000001E-2</c:v>
                </c:pt>
                <c:pt idx="9">
                  <c:v>2.1299999999999999E-2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9-4240-B780-F33C0EC9949E}"/>
            </c:ext>
          </c:extLst>
        </c:ser>
        <c:ser>
          <c:idx val="3"/>
          <c:order val="3"/>
          <c:tx>
            <c:strRef>
              <c:f>'5 - Model Rob. (MalType; 70-30)'!$A$11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70-30)'!$B$11:$K$11</c:f>
              <c:numCache>
                <c:formatCode>0.0000</c:formatCode>
                <c:ptCount val="10"/>
                <c:pt idx="0">
                  <c:v>0.99280000000000002</c:v>
                </c:pt>
                <c:pt idx="1">
                  <c:v>0.91510000000000002</c:v>
                </c:pt>
                <c:pt idx="2">
                  <c:v>0.90800000000000003</c:v>
                </c:pt>
                <c:pt idx="3">
                  <c:v>0.90459999999999996</c:v>
                </c:pt>
                <c:pt idx="4">
                  <c:v>0.58930000000000005</c:v>
                </c:pt>
                <c:pt idx="5">
                  <c:v>0.2581</c:v>
                </c:pt>
                <c:pt idx="6">
                  <c:v>0.28120000000000001</c:v>
                </c:pt>
                <c:pt idx="7">
                  <c:v>0.17860000000000001</c:v>
                </c:pt>
                <c:pt idx="8">
                  <c:v>0.08</c:v>
                </c:pt>
                <c:pt idx="9">
                  <c:v>4.1700000000000001E-2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49-4240-B780-F33C0EC9949E}"/>
            </c:ext>
          </c:extLst>
        </c:ser>
        <c:ser>
          <c:idx val="4"/>
          <c:order val="4"/>
          <c:tx>
            <c:strRef>
              <c:f>'5 - Model Rob. (MalType; 70-30)'!$A$12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70-30)'!$B$12:$K$12</c:f>
              <c:numCache>
                <c:formatCode>0.0000</c:formatCode>
                <c:ptCount val="10"/>
                <c:pt idx="0">
                  <c:v>0.79810000000000003</c:v>
                </c:pt>
                <c:pt idx="1">
                  <c:v>0.79820000000000002</c:v>
                </c:pt>
                <c:pt idx="2">
                  <c:v>0.79820000000000002</c:v>
                </c:pt>
                <c:pt idx="3">
                  <c:v>0.79820000000000002</c:v>
                </c:pt>
                <c:pt idx="4">
                  <c:v>0.79820000000000002</c:v>
                </c:pt>
                <c:pt idx="5">
                  <c:v>0.79820000000000002</c:v>
                </c:pt>
                <c:pt idx="6">
                  <c:v>0.79820000000000002</c:v>
                </c:pt>
                <c:pt idx="7">
                  <c:v>0.79820000000000002</c:v>
                </c:pt>
                <c:pt idx="8">
                  <c:v>0.79820000000000002</c:v>
                </c:pt>
                <c:pt idx="9">
                  <c:v>0.79820000000000002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49-4240-B780-F33C0EC99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70-30)'!$A$10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70-30)'!$B$1:$K$1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70-30)'!$B$10:$K$10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>
                        <c:v>0.99970000000000003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449-4240-B780-F33C0EC9949E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Default LightGBM 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70-30)'!$A$14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70-30)'!$B$14:$K$14</c:f>
              <c:numCache>
                <c:formatCode>0.0000</c:formatCode>
                <c:ptCount val="10"/>
                <c:pt idx="0">
                  <c:v>0.98460000000000003</c:v>
                </c:pt>
                <c:pt idx="1">
                  <c:v>0.87019999999999997</c:v>
                </c:pt>
                <c:pt idx="2">
                  <c:v>0.86509999999999998</c:v>
                </c:pt>
                <c:pt idx="3">
                  <c:v>0.86140000000000005</c:v>
                </c:pt>
                <c:pt idx="4">
                  <c:v>0.68710000000000004</c:v>
                </c:pt>
                <c:pt idx="5">
                  <c:v>0.623</c:v>
                </c:pt>
                <c:pt idx="6">
                  <c:v>0.626</c:v>
                </c:pt>
                <c:pt idx="7">
                  <c:v>0.61339999999999995</c:v>
                </c:pt>
                <c:pt idx="8">
                  <c:v>0.60340000000000005</c:v>
                </c:pt>
                <c:pt idx="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A-471D-AA3A-7B09D8972A7D}"/>
            </c:ext>
          </c:extLst>
        </c:ser>
        <c:ser>
          <c:idx val="1"/>
          <c:order val="1"/>
          <c:tx>
            <c:strRef>
              <c:f>'5 - Model Rob. (MalType; 70-30)'!$A$15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70-30)'!$B$15:$K$15</c:f>
              <c:numCache>
                <c:formatCode>0.0000</c:formatCode>
                <c:ptCount val="10"/>
                <c:pt idx="0">
                  <c:v>0.98609999999999998</c:v>
                </c:pt>
                <c:pt idx="1">
                  <c:v>0.84299999999999997</c:v>
                </c:pt>
                <c:pt idx="2">
                  <c:v>0.83150000000000002</c:v>
                </c:pt>
                <c:pt idx="3">
                  <c:v>0.82579999999999998</c:v>
                </c:pt>
                <c:pt idx="4">
                  <c:v>0.41770000000000002</c:v>
                </c:pt>
                <c:pt idx="5">
                  <c:v>0.14810000000000001</c:v>
                </c:pt>
                <c:pt idx="6">
                  <c:v>0.1636</c:v>
                </c:pt>
                <c:pt idx="7">
                  <c:v>9.8000000000000004E-2</c:v>
                </c:pt>
                <c:pt idx="8">
                  <c:v>4.1700000000000001E-2</c:v>
                </c:pt>
                <c:pt idx="9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EA-471D-AA3A-7B09D8972A7D}"/>
            </c:ext>
          </c:extLst>
        </c:ser>
        <c:ser>
          <c:idx val="3"/>
          <c:order val="3"/>
          <c:tx>
            <c:strRef>
              <c:f>'5 - Model Rob. (MalType; 70-30)'!$A$17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70-30)'!$B$17:$K$17</c:f>
              <c:numCache>
                <c:formatCode>0.0000</c:formatCode>
                <c:ptCount val="10"/>
                <c:pt idx="0">
                  <c:v>0.99209999999999998</c:v>
                </c:pt>
                <c:pt idx="1">
                  <c:v>0.91310000000000002</c:v>
                </c:pt>
                <c:pt idx="2">
                  <c:v>0.90800000000000003</c:v>
                </c:pt>
                <c:pt idx="3">
                  <c:v>0.90459999999999996</c:v>
                </c:pt>
                <c:pt idx="4">
                  <c:v>0.58930000000000005</c:v>
                </c:pt>
                <c:pt idx="5">
                  <c:v>0.2581</c:v>
                </c:pt>
                <c:pt idx="6">
                  <c:v>0.28120000000000001</c:v>
                </c:pt>
                <c:pt idx="7">
                  <c:v>0.17860000000000001</c:v>
                </c:pt>
                <c:pt idx="8">
                  <c:v>0.08</c:v>
                </c:pt>
                <c:pt idx="9">
                  <c:v>4.1700000000000001E-2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EA-471D-AA3A-7B09D8972A7D}"/>
            </c:ext>
          </c:extLst>
        </c:ser>
        <c:ser>
          <c:idx val="4"/>
          <c:order val="4"/>
          <c:tx>
            <c:strRef>
              <c:f>'5 - Model Rob. (MalType; 70-30)'!$A$18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70-30)'!$B$18:$K$18</c:f>
              <c:numCache>
                <c:formatCode>0.0000</c:formatCode>
                <c:ptCount val="10"/>
                <c:pt idx="0">
                  <c:v>0.79730000000000001</c:v>
                </c:pt>
                <c:pt idx="1">
                  <c:v>0.79620000000000002</c:v>
                </c:pt>
                <c:pt idx="2">
                  <c:v>0.79820000000000002</c:v>
                </c:pt>
                <c:pt idx="3">
                  <c:v>0.79820000000000002</c:v>
                </c:pt>
                <c:pt idx="4">
                  <c:v>0.79820000000000002</c:v>
                </c:pt>
                <c:pt idx="5">
                  <c:v>0.79820000000000002</c:v>
                </c:pt>
                <c:pt idx="6">
                  <c:v>0.79820000000000002</c:v>
                </c:pt>
                <c:pt idx="7">
                  <c:v>0.79820000000000002</c:v>
                </c:pt>
                <c:pt idx="8">
                  <c:v>0.79820000000000002</c:v>
                </c:pt>
                <c:pt idx="9">
                  <c:v>0.79820000000000002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EA-471D-AA3A-7B09D8972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70-30)'!$A$16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70-30)'!$B$1:$K$1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70-30)'!$B$16:$K$16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>
                        <c:v>0.99819999999999998</c:v>
                      </c:pt>
                      <c:pt idx="1">
                        <c:v>0.996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9EA-471D-AA3A-7B09D8972A7D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Tuned LightGBM IB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70-30)'!$A$20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70-30)'!$B$20:$K$20</c:f>
              <c:numCache>
                <c:formatCode>0.0000</c:formatCode>
                <c:ptCount val="10"/>
                <c:pt idx="0">
                  <c:v>0.98809999999999998</c:v>
                </c:pt>
                <c:pt idx="1">
                  <c:v>0.89500000000000002</c:v>
                </c:pt>
                <c:pt idx="2">
                  <c:v>0.89149999999999996</c:v>
                </c:pt>
                <c:pt idx="3">
                  <c:v>0.88859999999999995</c:v>
                </c:pt>
                <c:pt idx="4">
                  <c:v>0.74829999999999997</c:v>
                </c:pt>
                <c:pt idx="5">
                  <c:v>0.69669999999999999</c:v>
                </c:pt>
                <c:pt idx="6">
                  <c:v>0.69920000000000004</c:v>
                </c:pt>
                <c:pt idx="7">
                  <c:v>0.68910000000000005</c:v>
                </c:pt>
                <c:pt idx="8">
                  <c:v>0.68100000000000005</c:v>
                </c:pt>
                <c:pt idx="9">
                  <c:v>0.67830000000000001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6-432F-9E25-4C69E7178A27}"/>
            </c:ext>
          </c:extLst>
        </c:ser>
        <c:ser>
          <c:idx val="1"/>
          <c:order val="1"/>
          <c:tx>
            <c:strRef>
              <c:f>'5 - Model Rob. (MalType; 70-30)'!$A$21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70-30)'!$B$21:$K$21</c:f>
              <c:numCache>
                <c:formatCode>0.0000</c:formatCode>
                <c:ptCount val="10"/>
                <c:pt idx="0">
                  <c:v>0.98880000000000001</c:v>
                </c:pt>
                <c:pt idx="1">
                  <c:v>0.86970000000000003</c:v>
                </c:pt>
                <c:pt idx="2">
                  <c:v>0.85980000000000001</c:v>
                </c:pt>
                <c:pt idx="3">
                  <c:v>0.85489999999999999</c:v>
                </c:pt>
                <c:pt idx="4">
                  <c:v>0.47139999999999999</c:v>
                </c:pt>
                <c:pt idx="5">
                  <c:v>0.17780000000000001</c:v>
                </c:pt>
                <c:pt idx="6">
                  <c:v>0.19570000000000001</c:v>
                </c:pt>
                <c:pt idx="7">
                  <c:v>0.11899999999999999</c:v>
                </c:pt>
                <c:pt idx="8">
                  <c:v>5.1299999999999998E-2</c:v>
                </c:pt>
                <c:pt idx="9">
                  <c:v>2.63E-2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C6-432F-9E25-4C69E7178A27}"/>
            </c:ext>
          </c:extLst>
        </c:ser>
        <c:ser>
          <c:idx val="3"/>
          <c:order val="3"/>
          <c:tx>
            <c:strRef>
              <c:f>'5 - Model Rob. (MalType; 70-30)'!$A$23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70-30)'!$B$23:$K$23</c:f>
              <c:numCache>
                <c:formatCode>0.0000</c:formatCode>
                <c:ptCount val="10"/>
                <c:pt idx="0">
                  <c:v>0.99390000000000001</c:v>
                </c:pt>
                <c:pt idx="1">
                  <c:v>0.92859999999999998</c:v>
                </c:pt>
                <c:pt idx="2">
                  <c:v>0.92459999999999998</c:v>
                </c:pt>
                <c:pt idx="3">
                  <c:v>0.92179999999999995</c:v>
                </c:pt>
                <c:pt idx="4">
                  <c:v>0.64080000000000004</c:v>
                </c:pt>
                <c:pt idx="5">
                  <c:v>0.3019</c:v>
                </c:pt>
                <c:pt idx="6">
                  <c:v>0.32729999999999998</c:v>
                </c:pt>
                <c:pt idx="7">
                  <c:v>0.21279999999999999</c:v>
                </c:pt>
                <c:pt idx="8">
                  <c:v>9.7600000000000006E-2</c:v>
                </c:pt>
                <c:pt idx="9">
                  <c:v>5.1299999999999998E-2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C6-432F-9E25-4C69E7178A27}"/>
            </c:ext>
          </c:extLst>
        </c:ser>
        <c:ser>
          <c:idx val="4"/>
          <c:order val="4"/>
          <c:tx>
            <c:strRef>
              <c:f>'5 - Model Rob. (MalType; 70-30)'!$A$24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70-30)'!$B$24:$K$24</c:f>
              <c:numCache>
                <c:formatCode>0.0000</c:formatCode>
                <c:ptCount val="10"/>
                <c:pt idx="0">
                  <c:v>0.83730000000000004</c:v>
                </c:pt>
                <c:pt idx="1">
                  <c:v>0.8357</c:v>
                </c:pt>
                <c:pt idx="2">
                  <c:v>0.8377</c:v>
                </c:pt>
                <c:pt idx="3">
                  <c:v>0.8377</c:v>
                </c:pt>
                <c:pt idx="4">
                  <c:v>0.8377</c:v>
                </c:pt>
                <c:pt idx="5">
                  <c:v>0.8377</c:v>
                </c:pt>
                <c:pt idx="6">
                  <c:v>0.8377</c:v>
                </c:pt>
                <c:pt idx="7">
                  <c:v>0.8377</c:v>
                </c:pt>
                <c:pt idx="8">
                  <c:v>0.8377</c:v>
                </c:pt>
                <c:pt idx="9">
                  <c:v>0.8377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C6-432F-9E25-4C69E7178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70-30)'!$A$22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70-30)'!$B$1:$K$1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70-30)'!$B$22:$K$22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>
                        <c:v>0.99909999999999999</c:v>
                      </c:pt>
                      <c:pt idx="1">
                        <c:v>0.996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6C6-432F-9E25-4C69E7178A27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Default CatBoost TB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70-30)'!$A$38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70-30)'!$B$38:$K$38</c:f>
              <c:numCache>
                <c:formatCode>0.0000</c:formatCode>
                <c:ptCount val="10"/>
                <c:pt idx="0">
                  <c:v>0.98580000000000001</c:v>
                </c:pt>
                <c:pt idx="1">
                  <c:v>0.87019999999999997</c:v>
                </c:pt>
                <c:pt idx="2">
                  <c:v>0.86219999999999997</c:v>
                </c:pt>
                <c:pt idx="3">
                  <c:v>0.85840000000000005</c:v>
                </c:pt>
                <c:pt idx="4">
                  <c:v>0.68030000000000002</c:v>
                </c:pt>
                <c:pt idx="5">
                  <c:v>0.61480000000000001</c:v>
                </c:pt>
                <c:pt idx="6">
                  <c:v>0.6179</c:v>
                </c:pt>
                <c:pt idx="7">
                  <c:v>0.60499999999999998</c:v>
                </c:pt>
                <c:pt idx="8">
                  <c:v>0.5948</c:v>
                </c:pt>
                <c:pt idx="9">
                  <c:v>0.59130000000000005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4-42BE-9E34-EBCBEEEEA502}"/>
            </c:ext>
          </c:extLst>
        </c:ser>
        <c:ser>
          <c:idx val="1"/>
          <c:order val="1"/>
          <c:tx>
            <c:strRef>
              <c:f>'5 - Model Rob. (MalType; 70-30)'!$A$39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70-30)'!$B$39:$K$39</c:f>
              <c:numCache>
                <c:formatCode>0.0000</c:formatCode>
                <c:ptCount val="10"/>
                <c:pt idx="0">
                  <c:v>0.98729999999999996</c:v>
                </c:pt>
                <c:pt idx="1">
                  <c:v>0.8407</c:v>
                </c:pt>
                <c:pt idx="2">
                  <c:v>0.82850000000000001</c:v>
                </c:pt>
                <c:pt idx="3">
                  <c:v>0.8226</c:v>
                </c:pt>
                <c:pt idx="4">
                  <c:v>0.41249999999999998</c:v>
                </c:pt>
                <c:pt idx="5">
                  <c:v>0.14549999999999999</c:v>
                </c:pt>
                <c:pt idx="6">
                  <c:v>0.16070000000000001</c:v>
                </c:pt>
                <c:pt idx="7">
                  <c:v>9.6199999999999994E-2</c:v>
                </c:pt>
                <c:pt idx="8">
                  <c:v>4.0800000000000003E-2</c:v>
                </c:pt>
                <c:pt idx="9">
                  <c:v>2.0799999999999999E-2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54-42BE-9E34-EBCBEEEEA502}"/>
            </c:ext>
          </c:extLst>
        </c:ser>
        <c:ser>
          <c:idx val="3"/>
          <c:order val="3"/>
          <c:tx>
            <c:strRef>
              <c:f>'5 - Model Rob. (MalType; 70-30)'!$A$41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70-30)'!$B$41:$K$41</c:f>
              <c:numCache>
                <c:formatCode>0.0000</c:formatCode>
                <c:ptCount val="10"/>
                <c:pt idx="0">
                  <c:v>0.99239999999999995</c:v>
                </c:pt>
                <c:pt idx="1">
                  <c:v>0.91339999999999999</c:v>
                </c:pt>
                <c:pt idx="2">
                  <c:v>0.90620000000000001</c:v>
                </c:pt>
                <c:pt idx="3">
                  <c:v>0.90269999999999995</c:v>
                </c:pt>
                <c:pt idx="4">
                  <c:v>0.58409999999999995</c:v>
                </c:pt>
                <c:pt idx="5">
                  <c:v>0.254</c:v>
                </c:pt>
                <c:pt idx="6">
                  <c:v>0.27689999999999998</c:v>
                </c:pt>
                <c:pt idx="7">
                  <c:v>0.1754</c:v>
                </c:pt>
                <c:pt idx="8">
                  <c:v>7.8399999999999997E-2</c:v>
                </c:pt>
                <c:pt idx="9">
                  <c:v>4.0800000000000003E-2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54-42BE-9E34-EBCBEEEEA502}"/>
            </c:ext>
          </c:extLst>
        </c:ser>
        <c:ser>
          <c:idx val="4"/>
          <c:order val="4"/>
          <c:tx>
            <c:strRef>
              <c:f>'5 - Model Rob. (MalType; 70-30)'!$A$42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70-30)'!$B$42:$K$42</c:f>
              <c:numCache>
                <c:formatCode>0.0000</c:formatCode>
                <c:ptCount val="10"/>
                <c:pt idx="0">
                  <c:v>0.79339999999999999</c:v>
                </c:pt>
                <c:pt idx="1">
                  <c:v>0.79390000000000005</c:v>
                </c:pt>
                <c:pt idx="2">
                  <c:v>0.79390000000000005</c:v>
                </c:pt>
                <c:pt idx="3">
                  <c:v>0.79390000000000005</c:v>
                </c:pt>
                <c:pt idx="4">
                  <c:v>0.79390000000000005</c:v>
                </c:pt>
                <c:pt idx="5">
                  <c:v>0.79390000000000005</c:v>
                </c:pt>
                <c:pt idx="6">
                  <c:v>0.79390000000000005</c:v>
                </c:pt>
                <c:pt idx="7">
                  <c:v>0.79390000000000005</c:v>
                </c:pt>
                <c:pt idx="8">
                  <c:v>0.79390000000000005</c:v>
                </c:pt>
                <c:pt idx="9">
                  <c:v>0.79390000000000005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54-42BE-9E34-EBCBEEEEA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70-30)'!$A$40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70-30)'!$B$37:$K$37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70-30)'!$B$40:$K$40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>
                        <c:v>0.99909999999999999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A54-42BE-9E34-EBCBEEEEA502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Tuned CatBoost TB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70-30)'!$A$44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70-30)'!$B$44:$K$44</c:f>
              <c:numCache>
                <c:formatCode>0.0000</c:formatCode>
                <c:ptCount val="10"/>
                <c:pt idx="0" formatCode="General">
                  <c:v>0.98670000000000002</c:v>
                </c:pt>
                <c:pt idx="1">
                  <c:v>0.88119999999999998</c:v>
                </c:pt>
                <c:pt idx="2">
                  <c:v>0.87680000000000002</c:v>
                </c:pt>
                <c:pt idx="3">
                  <c:v>0.87050000000000005</c:v>
                </c:pt>
                <c:pt idx="4">
                  <c:v>0.71430000000000005</c:v>
                </c:pt>
                <c:pt idx="5">
                  <c:v>0.65569999999999995</c:v>
                </c:pt>
                <c:pt idx="6">
                  <c:v>0.65849999999999997</c:v>
                </c:pt>
                <c:pt idx="7">
                  <c:v>0.64710000000000001</c:v>
                </c:pt>
                <c:pt idx="8">
                  <c:v>0.63790000000000002</c:v>
                </c:pt>
                <c:pt idx="9">
                  <c:v>0.63480000000000003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B-46F3-99FE-9D90DBDBB514}"/>
            </c:ext>
          </c:extLst>
        </c:ser>
        <c:ser>
          <c:idx val="1"/>
          <c:order val="1"/>
          <c:tx>
            <c:strRef>
              <c:f>'5 - Model Rob. (MalType; 70-30)'!$A$45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70-30)'!$B$45:$K$45</c:f>
              <c:numCache>
                <c:formatCode>0.0000</c:formatCode>
                <c:ptCount val="10"/>
                <c:pt idx="0" formatCode="General">
                  <c:v>0.98729999999999996</c:v>
                </c:pt>
                <c:pt idx="1">
                  <c:v>0.85470000000000002</c:v>
                </c:pt>
                <c:pt idx="2">
                  <c:v>0.84389999999999998</c:v>
                </c:pt>
                <c:pt idx="3">
                  <c:v>0.83779999999999999</c:v>
                </c:pt>
                <c:pt idx="4">
                  <c:v>0.44</c:v>
                </c:pt>
                <c:pt idx="5">
                  <c:v>0.16</c:v>
                </c:pt>
                <c:pt idx="6">
                  <c:v>0.17649999999999999</c:v>
                </c:pt>
                <c:pt idx="7">
                  <c:v>0.10639999999999999</c:v>
                </c:pt>
                <c:pt idx="8">
                  <c:v>4.5499999999999999E-2</c:v>
                </c:pt>
                <c:pt idx="9">
                  <c:v>2.3300000000000001E-2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0B-46F3-99FE-9D90DBDBB514}"/>
            </c:ext>
          </c:extLst>
        </c:ser>
        <c:ser>
          <c:idx val="3"/>
          <c:order val="3"/>
          <c:tx>
            <c:strRef>
              <c:f>'5 - Model Rob. (MalType; 70-30)'!$A$47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70-30)'!$B$47:$K$47</c:f>
              <c:numCache>
                <c:formatCode>0.0000</c:formatCode>
                <c:ptCount val="10"/>
                <c:pt idx="0" formatCode="General">
                  <c:v>0.99309999999999998</c:v>
                </c:pt>
                <c:pt idx="1">
                  <c:v>0.91990000000000005</c:v>
                </c:pt>
                <c:pt idx="2">
                  <c:v>0.9153</c:v>
                </c:pt>
                <c:pt idx="3">
                  <c:v>0.90990000000000004</c:v>
                </c:pt>
                <c:pt idx="4">
                  <c:v>0.61109999999999998</c:v>
                </c:pt>
                <c:pt idx="5">
                  <c:v>0.27589999999999998</c:v>
                </c:pt>
                <c:pt idx="6">
                  <c:v>0.3</c:v>
                </c:pt>
                <c:pt idx="7">
                  <c:v>0.1923</c:v>
                </c:pt>
                <c:pt idx="8">
                  <c:v>8.6999999999999994E-2</c:v>
                </c:pt>
                <c:pt idx="9">
                  <c:v>4.5499999999999999E-2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0B-46F3-99FE-9D90DBDBB514}"/>
            </c:ext>
          </c:extLst>
        </c:ser>
        <c:ser>
          <c:idx val="4"/>
          <c:order val="4"/>
          <c:tx>
            <c:strRef>
              <c:f>'5 - Model Rob. (MalType; 70-30)'!$A$48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70-30)'!$B$48:$K$48</c:f>
              <c:numCache>
                <c:formatCode>0.0000</c:formatCode>
                <c:ptCount val="10"/>
                <c:pt idx="0" formatCode="General">
                  <c:v>0.81530000000000002</c:v>
                </c:pt>
                <c:pt idx="1">
                  <c:v>0.81379999999999997</c:v>
                </c:pt>
                <c:pt idx="2">
                  <c:v>0.81579999999999997</c:v>
                </c:pt>
                <c:pt idx="3">
                  <c:v>0.8135</c:v>
                </c:pt>
                <c:pt idx="4">
                  <c:v>0.81579999999999997</c:v>
                </c:pt>
                <c:pt idx="5">
                  <c:v>0.81579999999999997</c:v>
                </c:pt>
                <c:pt idx="6">
                  <c:v>0.81579999999999997</c:v>
                </c:pt>
                <c:pt idx="7">
                  <c:v>0.81579999999999997</c:v>
                </c:pt>
                <c:pt idx="8">
                  <c:v>0.81579999999999997</c:v>
                </c:pt>
                <c:pt idx="9">
                  <c:v>0.81579999999999997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0B-46F3-99FE-9D90DBDBB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70-30)'!$A$46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70-30)'!$B$37:$K$37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70-30)'!$B$46:$K$46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 formatCode="General">
                        <c:v>0.99909999999999999</c:v>
                      </c:pt>
                      <c:pt idx="1">
                        <c:v>0.996</c:v>
                      </c:pt>
                      <c:pt idx="2">
                        <c:v>1</c:v>
                      </c:pt>
                      <c:pt idx="3">
                        <c:v>0.99539999999999995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00B-46F3-99FE-9D90DBDBB514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Default CatBoost</a:t>
            </a:r>
            <a:r>
              <a:rPr lang="en-PH" baseline="0"/>
              <a:t> I</a:t>
            </a:r>
            <a:r>
              <a:rPr lang="en-PH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70-30)'!$A$50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70-30)'!$B$50:$K$50</c:f>
              <c:numCache>
                <c:formatCode>0.0000</c:formatCode>
                <c:ptCount val="10"/>
                <c:pt idx="0">
                  <c:v>0.98580000000000001</c:v>
                </c:pt>
                <c:pt idx="1">
                  <c:v>0.88400000000000001</c:v>
                </c:pt>
                <c:pt idx="2">
                  <c:v>0.87680000000000002</c:v>
                </c:pt>
                <c:pt idx="3">
                  <c:v>0.87350000000000005</c:v>
                </c:pt>
                <c:pt idx="4">
                  <c:v>0.71430000000000005</c:v>
                </c:pt>
                <c:pt idx="5">
                  <c:v>0.65569999999999995</c:v>
                </c:pt>
                <c:pt idx="6">
                  <c:v>0.65849999999999997</c:v>
                </c:pt>
                <c:pt idx="7">
                  <c:v>0.64710000000000001</c:v>
                </c:pt>
                <c:pt idx="8">
                  <c:v>0.63790000000000002</c:v>
                </c:pt>
                <c:pt idx="9">
                  <c:v>0.63480000000000003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A-4BA5-9FD5-172999E0A008}"/>
            </c:ext>
          </c:extLst>
        </c:ser>
        <c:ser>
          <c:idx val="1"/>
          <c:order val="1"/>
          <c:tx>
            <c:strRef>
              <c:f>'5 - Model Rob. (MalType; 70-30)'!$A$51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70-30)'!$B$51:$K$51</c:f>
              <c:numCache>
                <c:formatCode>0.0000</c:formatCode>
                <c:ptCount val="10"/>
                <c:pt idx="0">
                  <c:v>0.98729999999999996</c:v>
                </c:pt>
                <c:pt idx="1">
                  <c:v>0.85519999999999996</c:v>
                </c:pt>
                <c:pt idx="2">
                  <c:v>0.84389999999999998</c:v>
                </c:pt>
                <c:pt idx="3">
                  <c:v>0.83850000000000002</c:v>
                </c:pt>
                <c:pt idx="4">
                  <c:v>0.44</c:v>
                </c:pt>
                <c:pt idx="5">
                  <c:v>0.16</c:v>
                </c:pt>
                <c:pt idx="6">
                  <c:v>0.17649999999999999</c:v>
                </c:pt>
                <c:pt idx="7">
                  <c:v>0.10639999999999999</c:v>
                </c:pt>
                <c:pt idx="8">
                  <c:v>4.5499999999999999E-2</c:v>
                </c:pt>
                <c:pt idx="9">
                  <c:v>2.3300000000000001E-2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FA-4BA5-9FD5-172999E0A008}"/>
            </c:ext>
          </c:extLst>
        </c:ser>
        <c:ser>
          <c:idx val="3"/>
          <c:order val="3"/>
          <c:tx>
            <c:strRef>
              <c:f>'5 - Model Rob. (MalType; 70-30)'!$A$53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70-30)'!$B$53:$K$53</c:f>
              <c:numCache>
                <c:formatCode>0.0000</c:formatCode>
                <c:ptCount val="10"/>
                <c:pt idx="0">
                  <c:v>0.99270000000000003</c:v>
                </c:pt>
                <c:pt idx="1">
                  <c:v>0.92190000000000005</c:v>
                </c:pt>
                <c:pt idx="2">
                  <c:v>0.9153</c:v>
                </c:pt>
                <c:pt idx="3">
                  <c:v>0.91210000000000002</c:v>
                </c:pt>
                <c:pt idx="4">
                  <c:v>0.61109999999999998</c:v>
                </c:pt>
                <c:pt idx="5">
                  <c:v>0.27589999999999998</c:v>
                </c:pt>
                <c:pt idx="6">
                  <c:v>0.3</c:v>
                </c:pt>
                <c:pt idx="7">
                  <c:v>0.1923</c:v>
                </c:pt>
                <c:pt idx="8">
                  <c:v>8.6999999999999994E-2</c:v>
                </c:pt>
                <c:pt idx="9">
                  <c:v>4.5499999999999999E-2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FA-4BA5-9FD5-172999E0A008}"/>
            </c:ext>
          </c:extLst>
        </c:ser>
        <c:ser>
          <c:idx val="4"/>
          <c:order val="4"/>
          <c:tx>
            <c:strRef>
              <c:f>'5 - Model Rob. (MalType; 70-30)'!$A$54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70-30)'!$B$54:$K$54</c:f>
              <c:numCache>
                <c:formatCode>0.0000</c:formatCode>
                <c:ptCount val="10"/>
                <c:pt idx="0">
                  <c:v>0.81489999999999996</c:v>
                </c:pt>
                <c:pt idx="1">
                  <c:v>0.81579999999999997</c:v>
                </c:pt>
                <c:pt idx="2">
                  <c:v>0.81579999999999997</c:v>
                </c:pt>
                <c:pt idx="3">
                  <c:v>0.81579999999999997</c:v>
                </c:pt>
                <c:pt idx="4">
                  <c:v>0.81579999999999997</c:v>
                </c:pt>
                <c:pt idx="5">
                  <c:v>0.81579999999999997</c:v>
                </c:pt>
                <c:pt idx="6">
                  <c:v>0.81579999999999997</c:v>
                </c:pt>
                <c:pt idx="7">
                  <c:v>0.81579999999999997</c:v>
                </c:pt>
                <c:pt idx="8">
                  <c:v>0.81579999999999997</c:v>
                </c:pt>
                <c:pt idx="9">
                  <c:v>0.81579999999999997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FA-4BA5-9FD5-172999E0A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70-30)'!$A$52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70-30)'!$B$37:$K$37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70-30)'!$B$52:$K$52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>
                        <c:v>0.99819999999999998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3FA-4BA5-9FD5-172999E0A008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Tuned CatBoost 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70-30)'!$A$56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70-30)'!$B$56:$K$56</c:f>
              <c:numCache>
                <c:formatCode>0.0000</c:formatCode>
                <c:ptCount val="10"/>
                <c:pt idx="0">
                  <c:v>0.98699999999999999</c:v>
                </c:pt>
                <c:pt idx="1">
                  <c:v>0.89229999999999998</c:v>
                </c:pt>
                <c:pt idx="2">
                  <c:v>0.88560000000000005</c:v>
                </c:pt>
                <c:pt idx="3">
                  <c:v>0.88249999999999995</c:v>
                </c:pt>
                <c:pt idx="4">
                  <c:v>0.73470000000000002</c:v>
                </c:pt>
                <c:pt idx="5">
                  <c:v>0.68030000000000002</c:v>
                </c:pt>
                <c:pt idx="6">
                  <c:v>0.68289999999999995</c:v>
                </c:pt>
                <c:pt idx="7">
                  <c:v>0.67230000000000001</c:v>
                </c:pt>
                <c:pt idx="8">
                  <c:v>0.66379999999999995</c:v>
                </c:pt>
                <c:pt idx="9">
                  <c:v>0.66090000000000004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F-45EB-AAB2-CF7E3246F16E}"/>
            </c:ext>
          </c:extLst>
        </c:ser>
        <c:ser>
          <c:idx val="1"/>
          <c:order val="1"/>
          <c:tx>
            <c:strRef>
              <c:f>'5 - Model Rob. (MalType; 70-30)'!$A$57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70-30)'!$B$57:$K$57</c:f>
              <c:numCache>
                <c:formatCode>0.0000</c:formatCode>
                <c:ptCount val="10"/>
                <c:pt idx="0">
                  <c:v>0.98819999999999997</c:v>
                </c:pt>
                <c:pt idx="1">
                  <c:v>0.86409999999999998</c:v>
                </c:pt>
                <c:pt idx="2">
                  <c:v>0.85340000000000005</c:v>
                </c:pt>
                <c:pt idx="3">
                  <c:v>0.84819999999999995</c:v>
                </c:pt>
                <c:pt idx="4">
                  <c:v>0.45829999999999999</c:v>
                </c:pt>
                <c:pt idx="5">
                  <c:v>0.17019999999999999</c:v>
                </c:pt>
                <c:pt idx="6">
                  <c:v>0.1875</c:v>
                </c:pt>
                <c:pt idx="7">
                  <c:v>0.11360000000000001</c:v>
                </c:pt>
                <c:pt idx="8">
                  <c:v>4.8800000000000003E-2</c:v>
                </c:pt>
                <c:pt idx="9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F-45EB-AAB2-CF7E3246F16E}"/>
            </c:ext>
          </c:extLst>
        </c:ser>
        <c:ser>
          <c:idx val="3"/>
          <c:order val="3"/>
          <c:tx>
            <c:strRef>
              <c:f>'5 - Model Rob. (MalType; 70-30)'!$A$59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70-30)'!$B$59:$K$59</c:f>
              <c:numCache>
                <c:formatCode>0.0000</c:formatCode>
                <c:ptCount val="10"/>
                <c:pt idx="0">
                  <c:v>0.99329999999999996</c:v>
                </c:pt>
                <c:pt idx="1">
                  <c:v>0.92710000000000004</c:v>
                </c:pt>
                <c:pt idx="2">
                  <c:v>0.92090000000000005</c:v>
                </c:pt>
                <c:pt idx="3">
                  <c:v>0.91790000000000005</c:v>
                </c:pt>
                <c:pt idx="4">
                  <c:v>0.62860000000000005</c:v>
                </c:pt>
                <c:pt idx="5">
                  <c:v>0.29089999999999999</c:v>
                </c:pt>
                <c:pt idx="6">
                  <c:v>0.31580000000000003</c:v>
                </c:pt>
                <c:pt idx="7">
                  <c:v>0.2041</c:v>
                </c:pt>
                <c:pt idx="8">
                  <c:v>9.2999999999999999E-2</c:v>
                </c:pt>
                <c:pt idx="9">
                  <c:v>4.8800000000000003E-2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5F-45EB-AAB2-CF7E3246F16E}"/>
            </c:ext>
          </c:extLst>
        </c:ser>
        <c:ser>
          <c:idx val="4"/>
          <c:order val="4"/>
          <c:tx>
            <c:strRef>
              <c:f>'5 - Model Rob. (MalType; 70-30)'!$A$60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70-30)'!$B$37:$K$37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70-30)'!$B$60:$K$60</c:f>
              <c:numCache>
                <c:formatCode>0.0000</c:formatCode>
                <c:ptCount val="10"/>
                <c:pt idx="0">
                  <c:v>0.82820000000000005</c:v>
                </c:pt>
                <c:pt idx="1">
                  <c:v>0.82889999999999997</c:v>
                </c:pt>
                <c:pt idx="2">
                  <c:v>0.82889999999999997</c:v>
                </c:pt>
                <c:pt idx="3">
                  <c:v>0.82889999999999997</c:v>
                </c:pt>
                <c:pt idx="4">
                  <c:v>0.82889999999999997</c:v>
                </c:pt>
                <c:pt idx="5">
                  <c:v>0.82889999999999997</c:v>
                </c:pt>
                <c:pt idx="6">
                  <c:v>0.82889999999999997</c:v>
                </c:pt>
                <c:pt idx="7">
                  <c:v>0.82889999999999997</c:v>
                </c:pt>
                <c:pt idx="8">
                  <c:v>0.82889999999999997</c:v>
                </c:pt>
                <c:pt idx="9">
                  <c:v>0.82889999999999997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5F-45EB-AAB2-CF7E3246F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70-30)'!$A$58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70-30)'!$B$37:$K$37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70-30)'!$B$58:$K$58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>
                        <c:v>0.99850000000000005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65F-45EB-AAB2-CF7E3246F16E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Default LightGBM TB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100-0)'!$B$2:$K$2</c:f>
              <c:numCache>
                <c:formatCode>0.0000</c:formatCode>
                <c:ptCount val="10"/>
                <c:pt idx="0">
                  <c:v>0.98729999999999996</c:v>
                </c:pt>
                <c:pt idx="1">
                  <c:v>0.87980000000000003</c:v>
                </c:pt>
                <c:pt idx="2">
                  <c:v>0.87949999999999995</c:v>
                </c:pt>
                <c:pt idx="3">
                  <c:v>0.88949999999999996</c:v>
                </c:pt>
                <c:pt idx="4">
                  <c:v>0.6552</c:v>
                </c:pt>
                <c:pt idx="5">
                  <c:v>0.6522</c:v>
                </c:pt>
                <c:pt idx="6">
                  <c:v>0.72789999999999999</c:v>
                </c:pt>
                <c:pt idx="7">
                  <c:v>0.67210000000000003</c:v>
                </c:pt>
                <c:pt idx="8">
                  <c:v>0.67479999999999996</c:v>
                </c:pt>
                <c:pt idx="9">
                  <c:v>0.66390000000000005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9-4435-BAF4-8B2AFFE09208}"/>
            </c:ext>
          </c:extLst>
        </c:ser>
        <c:ser>
          <c:idx val="1"/>
          <c:order val="1"/>
          <c:tx>
            <c:strRef>
              <c:f>'5 - Model Rob. (MalType; 100-0)'!$A$3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100-0)'!$B$3:$K$3</c:f>
              <c:numCache>
                <c:formatCode>0.0000</c:formatCode>
                <c:ptCount val="10"/>
                <c:pt idx="0">
                  <c:v>0.9879</c:v>
                </c:pt>
                <c:pt idx="1">
                  <c:v>0.84960000000000002</c:v>
                </c:pt>
                <c:pt idx="2">
                  <c:v>0.84499999999999997</c:v>
                </c:pt>
                <c:pt idx="3">
                  <c:v>0.86109999999999998</c:v>
                </c:pt>
                <c:pt idx="4">
                  <c:v>4.7600000000000003E-2</c:v>
                </c:pt>
                <c:pt idx="5">
                  <c:v>2.4400000000000002E-2</c:v>
                </c:pt>
                <c:pt idx="6">
                  <c:v>0.4521</c:v>
                </c:pt>
                <c:pt idx="7">
                  <c:v>0.16669999999999999</c:v>
                </c:pt>
                <c:pt idx="8">
                  <c:v>0.1837</c:v>
                </c:pt>
                <c:pt idx="9">
                  <c:v>0.1111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49-4435-BAF4-8B2AFFE09208}"/>
            </c:ext>
          </c:extLst>
        </c:ser>
        <c:ser>
          <c:idx val="2"/>
          <c:order val="2"/>
          <c:tx>
            <c:strRef>
              <c:f>'5 - Model Rob. (MalType; 100-0)'!$A$4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100-0)'!$B$4:$K$4</c:f>
              <c:numCache>
                <c:formatCode>0.0000</c:formatCode>
                <c:ptCount val="10"/>
                <c:pt idx="0">
                  <c:v>0.99909999999999999</c:v>
                </c:pt>
                <c:pt idx="1">
                  <c:v>0.99560000000000004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49-4435-BAF4-8B2AFFE09208}"/>
            </c:ext>
          </c:extLst>
        </c:ser>
        <c:ser>
          <c:idx val="3"/>
          <c:order val="3"/>
          <c:tx>
            <c:strRef>
              <c:f>'5 - Model Rob. (MalType; 100-0)'!$A$5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100-0)'!$B$5:$K$5</c:f>
              <c:numCache>
                <c:formatCode>0.0000</c:formatCode>
                <c:ptCount val="10"/>
                <c:pt idx="0">
                  <c:v>0.99339999999999995</c:v>
                </c:pt>
                <c:pt idx="1">
                  <c:v>0.91679999999999995</c:v>
                </c:pt>
                <c:pt idx="2">
                  <c:v>0.91600000000000004</c:v>
                </c:pt>
                <c:pt idx="3">
                  <c:v>0.9254</c:v>
                </c:pt>
                <c:pt idx="4">
                  <c:v>9.0899999999999995E-2</c:v>
                </c:pt>
                <c:pt idx="5">
                  <c:v>4.7600000000000003E-2</c:v>
                </c:pt>
                <c:pt idx="6">
                  <c:v>0.62260000000000004</c:v>
                </c:pt>
                <c:pt idx="7">
                  <c:v>0.28570000000000001</c:v>
                </c:pt>
                <c:pt idx="8">
                  <c:v>0.31030000000000002</c:v>
                </c:pt>
                <c:pt idx="9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49-4435-BAF4-8B2AFFE09208}"/>
            </c:ext>
          </c:extLst>
        </c:ser>
        <c:ser>
          <c:idx val="4"/>
          <c:order val="4"/>
          <c:tx>
            <c:strRef>
              <c:f>'5 - Model Rob. (MalType; 100-0)'!$A$6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100-0)'!$B$6:$K$6</c:f>
              <c:numCache>
                <c:formatCode>0.0000</c:formatCode>
                <c:ptCount val="10"/>
                <c:pt idx="0">
                  <c:v>0.82410000000000005</c:v>
                </c:pt>
                <c:pt idx="1">
                  <c:v>0.82240000000000002</c:v>
                </c:pt>
                <c:pt idx="2">
                  <c:v>0.8246</c:v>
                </c:pt>
                <c:pt idx="3">
                  <c:v>0.8246</c:v>
                </c:pt>
                <c:pt idx="4">
                  <c:v>0.8246</c:v>
                </c:pt>
                <c:pt idx="5">
                  <c:v>0.8246</c:v>
                </c:pt>
                <c:pt idx="6">
                  <c:v>0.8246</c:v>
                </c:pt>
                <c:pt idx="7">
                  <c:v>0.8246</c:v>
                </c:pt>
                <c:pt idx="8">
                  <c:v>0.8246</c:v>
                </c:pt>
                <c:pt idx="9">
                  <c:v>0.8246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49-4435-BAF4-8B2AFFE09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Tuned LightGBM</a:t>
            </a:r>
            <a:r>
              <a:rPr lang="en-PH" baseline="0"/>
              <a:t> </a:t>
            </a:r>
            <a:r>
              <a:rPr lang="en-PH"/>
              <a:t>TB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100-0)'!$A$8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100-0)'!$B$8:$K$8</c:f>
              <c:numCache>
                <c:formatCode>0.0000</c:formatCode>
                <c:ptCount val="10"/>
                <c:pt idx="0">
                  <c:v>0.98839999999999995</c:v>
                </c:pt>
                <c:pt idx="1">
                  <c:v>0.89149999999999996</c:v>
                </c:pt>
                <c:pt idx="2">
                  <c:v>0.89159999999999995</c:v>
                </c:pt>
                <c:pt idx="3">
                  <c:v>0.90059999999999996</c:v>
                </c:pt>
                <c:pt idx="4">
                  <c:v>0.68969999999999998</c:v>
                </c:pt>
                <c:pt idx="5">
                  <c:v>0.68700000000000006</c:v>
                </c:pt>
                <c:pt idx="6">
                  <c:v>0.75509999999999999</c:v>
                </c:pt>
                <c:pt idx="7">
                  <c:v>0.70489999999999997</c:v>
                </c:pt>
                <c:pt idx="8">
                  <c:v>0.70730000000000004</c:v>
                </c:pt>
                <c:pt idx="9">
                  <c:v>0.69750000000000001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E-45AD-9D27-A291056F7A59}"/>
            </c:ext>
          </c:extLst>
        </c:ser>
        <c:ser>
          <c:idx val="1"/>
          <c:order val="1"/>
          <c:tx>
            <c:strRef>
              <c:f>'5 - Model Rob. (MalType; 100-0)'!$A$9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100-0)'!$B$9:$K$9</c:f>
              <c:numCache>
                <c:formatCode>0.0000</c:formatCode>
                <c:ptCount val="10"/>
                <c:pt idx="0">
                  <c:v>0.98909999999999998</c:v>
                </c:pt>
                <c:pt idx="1">
                  <c:v>0.86260000000000003</c:v>
                </c:pt>
                <c:pt idx="2">
                  <c:v>0.85829999999999995</c:v>
                </c:pt>
                <c:pt idx="3">
                  <c:v>0.87319999999999998</c:v>
                </c:pt>
                <c:pt idx="4">
                  <c:v>5.2600000000000001E-2</c:v>
                </c:pt>
                <c:pt idx="5">
                  <c:v>2.7E-2</c:v>
                </c:pt>
                <c:pt idx="6">
                  <c:v>0.4783</c:v>
                </c:pt>
                <c:pt idx="7">
                  <c:v>0.18179999999999999</c:v>
                </c:pt>
                <c:pt idx="8">
                  <c:v>0.2</c:v>
                </c:pt>
                <c:pt idx="9">
                  <c:v>0.122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DE-45AD-9D27-A291056F7A59}"/>
            </c:ext>
          </c:extLst>
        </c:ser>
        <c:ser>
          <c:idx val="2"/>
          <c:order val="2"/>
          <c:tx>
            <c:strRef>
              <c:f>'5 - Model Rob. (MalType; 100-0)'!$A$10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100-0)'!$B$10:$K$10</c:f>
              <c:numCache>
                <c:formatCode>0.0000</c:formatCode>
                <c:ptCount val="10"/>
                <c:pt idx="0">
                  <c:v>0.99909999999999999</c:v>
                </c:pt>
                <c:pt idx="1">
                  <c:v>0.99560000000000004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DE-45AD-9D27-A291056F7A59}"/>
            </c:ext>
          </c:extLst>
        </c:ser>
        <c:ser>
          <c:idx val="3"/>
          <c:order val="3"/>
          <c:tx>
            <c:strRef>
              <c:f>'5 - Model Rob. (MalType; 100-0)'!$A$11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100-0)'!$B$11:$K$11</c:f>
              <c:numCache>
                <c:formatCode>0.0000</c:formatCode>
                <c:ptCount val="10"/>
                <c:pt idx="0">
                  <c:v>0.99399999999999999</c:v>
                </c:pt>
                <c:pt idx="1">
                  <c:v>0.92430000000000001</c:v>
                </c:pt>
                <c:pt idx="2">
                  <c:v>0.92369999999999997</c:v>
                </c:pt>
                <c:pt idx="3">
                  <c:v>0.93230000000000002</c:v>
                </c:pt>
                <c:pt idx="4">
                  <c:v>0.1</c:v>
                </c:pt>
                <c:pt idx="5">
                  <c:v>5.2600000000000001E-2</c:v>
                </c:pt>
                <c:pt idx="6">
                  <c:v>0.64710000000000001</c:v>
                </c:pt>
                <c:pt idx="7">
                  <c:v>0.30769999999999997</c:v>
                </c:pt>
                <c:pt idx="8">
                  <c:v>0.33329999999999999</c:v>
                </c:pt>
                <c:pt idx="9">
                  <c:v>0.21740000000000001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DE-45AD-9D27-A291056F7A59}"/>
            </c:ext>
          </c:extLst>
        </c:ser>
        <c:ser>
          <c:idx val="4"/>
          <c:order val="4"/>
          <c:tx>
            <c:strRef>
              <c:f>'5 - Model Rob. (MalType; 100-0)'!$A$12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100-0)'!$B$12:$K$12</c:f>
              <c:numCache>
                <c:formatCode>0.0000</c:formatCode>
                <c:ptCount val="10"/>
                <c:pt idx="0">
                  <c:v>0.84160000000000001</c:v>
                </c:pt>
                <c:pt idx="1">
                  <c:v>0.83989999999999998</c:v>
                </c:pt>
                <c:pt idx="2">
                  <c:v>0.84209999999999996</c:v>
                </c:pt>
                <c:pt idx="3">
                  <c:v>0.84209999999999996</c:v>
                </c:pt>
                <c:pt idx="4">
                  <c:v>0.84209999999999996</c:v>
                </c:pt>
                <c:pt idx="5">
                  <c:v>0.84209999999999996</c:v>
                </c:pt>
                <c:pt idx="6">
                  <c:v>0.84209999999999996</c:v>
                </c:pt>
                <c:pt idx="7">
                  <c:v>0.84209999999999996</c:v>
                </c:pt>
                <c:pt idx="8">
                  <c:v>0.84209999999999996</c:v>
                </c:pt>
                <c:pt idx="9">
                  <c:v>0.84209999999999996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DE-45AD-9D27-A291056F7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Default LightGBM 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100-0)'!$A$14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100-0)'!$B$14:$K$14</c:f>
              <c:numCache>
                <c:formatCode>0.0000</c:formatCode>
                <c:ptCount val="10"/>
                <c:pt idx="0">
                  <c:v>0.98699999999999999</c:v>
                </c:pt>
                <c:pt idx="1">
                  <c:v>0.88859999999999995</c:v>
                </c:pt>
                <c:pt idx="2">
                  <c:v>0.88549999999999995</c:v>
                </c:pt>
                <c:pt idx="3">
                  <c:v>0.89229999999999998</c:v>
                </c:pt>
                <c:pt idx="4">
                  <c:v>0.6724</c:v>
                </c:pt>
                <c:pt idx="5">
                  <c:v>0.66959999999999997</c:v>
                </c:pt>
                <c:pt idx="6">
                  <c:v>0.74150000000000005</c:v>
                </c:pt>
                <c:pt idx="7">
                  <c:v>0.6885</c:v>
                </c:pt>
                <c:pt idx="8">
                  <c:v>0.69110000000000005</c:v>
                </c:pt>
                <c:pt idx="9">
                  <c:v>0.68069999999999997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0-4461-9FD0-721AD1C66E8E}"/>
            </c:ext>
          </c:extLst>
        </c:ser>
        <c:ser>
          <c:idx val="1"/>
          <c:order val="1"/>
          <c:tx>
            <c:strRef>
              <c:f>'5 - Model Rob. (MalType; 100-0)'!$A$15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100-0)'!$B$15:$K$15</c:f>
              <c:numCache>
                <c:formatCode>0.0000</c:formatCode>
                <c:ptCount val="10"/>
                <c:pt idx="0">
                  <c:v>0.98850000000000005</c:v>
                </c:pt>
                <c:pt idx="1">
                  <c:v>0.85660000000000003</c:v>
                </c:pt>
                <c:pt idx="2">
                  <c:v>0.85160000000000002</c:v>
                </c:pt>
                <c:pt idx="3">
                  <c:v>0.86670000000000003</c:v>
                </c:pt>
                <c:pt idx="4">
                  <c:v>0.05</c:v>
                </c:pt>
                <c:pt idx="5">
                  <c:v>2.5600000000000001E-2</c:v>
                </c:pt>
                <c:pt idx="6">
                  <c:v>0.46479999999999999</c:v>
                </c:pt>
                <c:pt idx="7">
                  <c:v>0.1739</c:v>
                </c:pt>
                <c:pt idx="8">
                  <c:v>0.1915</c:v>
                </c:pt>
                <c:pt idx="9">
                  <c:v>0.1163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0-4461-9FD0-721AD1C66E8E}"/>
            </c:ext>
          </c:extLst>
        </c:ser>
        <c:ser>
          <c:idx val="2"/>
          <c:order val="2"/>
          <c:tx>
            <c:strRef>
              <c:f>'5 - Model Rob. (MalType; 100-0)'!$A$16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100-0)'!$B$16:$K$16</c:f>
              <c:numCache>
                <c:formatCode>0.0000</c:formatCode>
                <c:ptCount val="10"/>
                <c:pt idx="0">
                  <c:v>0.99819999999999998</c:v>
                </c:pt>
                <c:pt idx="1">
                  <c:v>1</c:v>
                </c:pt>
                <c:pt idx="2">
                  <c:v>1</c:v>
                </c:pt>
                <c:pt idx="3">
                  <c:v>0.996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D0-4461-9FD0-721AD1C66E8E}"/>
            </c:ext>
          </c:extLst>
        </c:ser>
        <c:ser>
          <c:idx val="3"/>
          <c:order val="3"/>
          <c:tx>
            <c:strRef>
              <c:f>'5 - Model Rob. (MalType; 100-0)'!$A$17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100-0)'!$B$17:$K$17</c:f>
              <c:numCache>
                <c:formatCode>0.0000</c:formatCode>
                <c:ptCount val="10"/>
                <c:pt idx="0">
                  <c:v>0.99329999999999996</c:v>
                </c:pt>
                <c:pt idx="1">
                  <c:v>0.92279999999999995</c:v>
                </c:pt>
                <c:pt idx="2">
                  <c:v>0.91979999999999995</c:v>
                </c:pt>
                <c:pt idx="3">
                  <c:v>0.92679999999999996</c:v>
                </c:pt>
                <c:pt idx="4">
                  <c:v>9.5200000000000007E-2</c:v>
                </c:pt>
                <c:pt idx="5">
                  <c:v>0.05</c:v>
                </c:pt>
                <c:pt idx="6">
                  <c:v>0.63460000000000005</c:v>
                </c:pt>
                <c:pt idx="7">
                  <c:v>0.29630000000000001</c:v>
                </c:pt>
                <c:pt idx="8">
                  <c:v>0.32140000000000002</c:v>
                </c:pt>
                <c:pt idx="9">
                  <c:v>0.20830000000000001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D0-4461-9FD0-721AD1C66E8E}"/>
            </c:ext>
          </c:extLst>
        </c:ser>
        <c:ser>
          <c:idx val="4"/>
          <c:order val="4"/>
          <c:tx>
            <c:strRef>
              <c:f>'5 - Model Rob. (MalType; 100-0)'!$A$18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100-0)'!$B$18:$K$18</c:f>
              <c:numCache>
                <c:formatCode>0.0000</c:formatCode>
                <c:ptCount val="10"/>
                <c:pt idx="0">
                  <c:v>0.83240000000000003</c:v>
                </c:pt>
                <c:pt idx="1">
                  <c:v>0.83330000000000004</c:v>
                </c:pt>
                <c:pt idx="2">
                  <c:v>0.83330000000000004</c:v>
                </c:pt>
                <c:pt idx="3">
                  <c:v>0.83130000000000004</c:v>
                </c:pt>
                <c:pt idx="4">
                  <c:v>0.83330000000000004</c:v>
                </c:pt>
                <c:pt idx="5">
                  <c:v>0.83330000000000004</c:v>
                </c:pt>
                <c:pt idx="6">
                  <c:v>0.83330000000000004</c:v>
                </c:pt>
                <c:pt idx="7">
                  <c:v>0.83330000000000004</c:v>
                </c:pt>
                <c:pt idx="8">
                  <c:v>0.83330000000000004</c:v>
                </c:pt>
                <c:pt idx="9">
                  <c:v>0.83330000000000004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D0-4461-9FD0-721AD1C66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Tuned LightGBM IB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100-0)'!$A$20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100-0)'!$B$20:$K$20</c:f>
              <c:numCache>
                <c:formatCode>0.0000</c:formatCode>
                <c:ptCount val="10"/>
                <c:pt idx="0">
                  <c:v>0.98870000000000002</c:v>
                </c:pt>
                <c:pt idx="1">
                  <c:v>0.89739999999999998</c:v>
                </c:pt>
                <c:pt idx="2">
                  <c:v>0.89459999999999995</c:v>
                </c:pt>
                <c:pt idx="3">
                  <c:v>0.90059999999999996</c:v>
                </c:pt>
                <c:pt idx="4">
                  <c:v>0.69830000000000003</c:v>
                </c:pt>
                <c:pt idx="5">
                  <c:v>0.69569999999999999</c:v>
                </c:pt>
                <c:pt idx="6">
                  <c:v>0.76190000000000002</c:v>
                </c:pt>
                <c:pt idx="7">
                  <c:v>0.71309999999999996</c:v>
                </c:pt>
                <c:pt idx="8">
                  <c:v>0.71540000000000004</c:v>
                </c:pt>
                <c:pt idx="9">
                  <c:v>0.70589999999999997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9-4FB4-8D39-88BEE47916D0}"/>
            </c:ext>
          </c:extLst>
        </c:ser>
        <c:ser>
          <c:idx val="1"/>
          <c:order val="1"/>
          <c:tx>
            <c:strRef>
              <c:f>'5 - Model Rob. (MalType; 100-0)'!$A$21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100-0)'!$B$21:$K$21</c:f>
              <c:numCache>
                <c:formatCode>0.0000</c:formatCode>
                <c:ptCount val="10"/>
                <c:pt idx="0">
                  <c:v>0.98939999999999995</c:v>
                </c:pt>
                <c:pt idx="1">
                  <c:v>0.86639999999999995</c:v>
                </c:pt>
                <c:pt idx="2">
                  <c:v>0.86170000000000002</c:v>
                </c:pt>
                <c:pt idx="3">
                  <c:v>0.87590000000000001</c:v>
                </c:pt>
                <c:pt idx="4">
                  <c:v>5.4100000000000002E-2</c:v>
                </c:pt>
                <c:pt idx="5">
                  <c:v>2.7799999999999998E-2</c:v>
                </c:pt>
                <c:pt idx="6">
                  <c:v>0.48530000000000001</c:v>
                </c:pt>
                <c:pt idx="7">
                  <c:v>0.186</c:v>
                </c:pt>
                <c:pt idx="8">
                  <c:v>0.20449999999999999</c:v>
                </c:pt>
                <c:pt idx="9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69-4FB4-8D39-88BEE47916D0}"/>
            </c:ext>
          </c:extLst>
        </c:ser>
        <c:ser>
          <c:idx val="2"/>
          <c:order val="2"/>
          <c:tx>
            <c:strRef>
              <c:f>'5 - Model Rob. (MalType; 100-0)'!$A$22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100-0)'!$B$22:$K$22</c:f>
              <c:numCache>
                <c:formatCode>0.0000</c:formatCode>
                <c:ptCount val="10"/>
                <c:pt idx="0">
                  <c:v>0.99909999999999999</c:v>
                </c:pt>
                <c:pt idx="1">
                  <c:v>1</c:v>
                </c:pt>
                <c:pt idx="2">
                  <c:v>1</c:v>
                </c:pt>
                <c:pt idx="3">
                  <c:v>0.996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69-4FB4-8D39-88BEE47916D0}"/>
            </c:ext>
          </c:extLst>
        </c:ser>
        <c:ser>
          <c:idx val="3"/>
          <c:order val="3"/>
          <c:tx>
            <c:strRef>
              <c:f>'5 - Model Rob. (MalType; 100-0)'!$A$23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100-0)'!$B$23:$K$23</c:f>
              <c:numCache>
                <c:formatCode>0.0000</c:formatCode>
                <c:ptCount val="10"/>
                <c:pt idx="0">
                  <c:v>0.99419999999999997</c:v>
                </c:pt>
                <c:pt idx="1">
                  <c:v>0.9284</c:v>
                </c:pt>
                <c:pt idx="2">
                  <c:v>0.92569999999999997</c:v>
                </c:pt>
                <c:pt idx="3">
                  <c:v>0.93210000000000004</c:v>
                </c:pt>
                <c:pt idx="4">
                  <c:v>0.1026</c:v>
                </c:pt>
                <c:pt idx="5">
                  <c:v>5.4100000000000002E-2</c:v>
                </c:pt>
                <c:pt idx="6">
                  <c:v>0.65349999999999997</c:v>
                </c:pt>
                <c:pt idx="7">
                  <c:v>0.31369999999999998</c:v>
                </c:pt>
                <c:pt idx="8">
                  <c:v>0.33960000000000001</c:v>
                </c:pt>
                <c:pt idx="9">
                  <c:v>0.22220000000000001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69-4FB4-8D39-88BEE47916D0}"/>
            </c:ext>
          </c:extLst>
        </c:ser>
        <c:ser>
          <c:idx val="4"/>
          <c:order val="4"/>
          <c:tx>
            <c:strRef>
              <c:f>'5 - Model Rob. (MalType; 100-0)'!$A$24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100-0)'!$B$24:$K$24</c:f>
              <c:numCache>
                <c:formatCode>0.0000</c:formatCode>
                <c:ptCount val="10"/>
                <c:pt idx="0">
                  <c:v>0.84599999999999997</c:v>
                </c:pt>
                <c:pt idx="1">
                  <c:v>0.84650000000000003</c:v>
                </c:pt>
                <c:pt idx="2">
                  <c:v>0.84650000000000003</c:v>
                </c:pt>
                <c:pt idx="3">
                  <c:v>0.84450000000000003</c:v>
                </c:pt>
                <c:pt idx="4">
                  <c:v>0.84650000000000003</c:v>
                </c:pt>
                <c:pt idx="5">
                  <c:v>0.84650000000000003</c:v>
                </c:pt>
                <c:pt idx="6">
                  <c:v>0.84650000000000003</c:v>
                </c:pt>
                <c:pt idx="7">
                  <c:v>0.84650000000000003</c:v>
                </c:pt>
                <c:pt idx="8">
                  <c:v>0.84650000000000003</c:v>
                </c:pt>
                <c:pt idx="9">
                  <c:v>0.84650000000000003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69-4FB4-8D39-88BEE4791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Default CatBoost TB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100-0)'!$A$38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100-0)'!$B$38:$K$38</c:f>
              <c:numCache>
                <c:formatCode>0.0000</c:formatCode>
                <c:ptCount val="10"/>
                <c:pt idx="0">
                  <c:v>0.98640000000000005</c:v>
                </c:pt>
                <c:pt idx="1">
                  <c:v>0.871</c:v>
                </c:pt>
                <c:pt idx="2">
                  <c:v>0.87050000000000005</c:v>
                </c:pt>
                <c:pt idx="3">
                  <c:v>0.88119999999999998</c:v>
                </c:pt>
                <c:pt idx="4">
                  <c:v>0.62929999999999997</c:v>
                </c:pt>
                <c:pt idx="5">
                  <c:v>0.62609999999999999</c:v>
                </c:pt>
                <c:pt idx="6">
                  <c:v>0.70750000000000002</c:v>
                </c:pt>
                <c:pt idx="7">
                  <c:v>0.64749999999999996</c:v>
                </c:pt>
                <c:pt idx="8">
                  <c:v>0.65039999999999998</c:v>
                </c:pt>
                <c:pt idx="9">
                  <c:v>0.63870000000000005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8-4908-A41B-B795DD98B27D}"/>
            </c:ext>
          </c:extLst>
        </c:ser>
        <c:ser>
          <c:idx val="1"/>
          <c:order val="1"/>
          <c:tx>
            <c:strRef>
              <c:f>'5 - Model Rob. (MalType; 100-0)'!$A$39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100-0)'!$B$39:$K$39</c:f>
              <c:numCache>
                <c:formatCode>0.0000</c:formatCode>
                <c:ptCount val="10"/>
                <c:pt idx="0">
                  <c:v>0.98699999999999999</c:v>
                </c:pt>
                <c:pt idx="1">
                  <c:v>0.84009999999999996</c:v>
                </c:pt>
                <c:pt idx="2">
                  <c:v>0.83520000000000005</c:v>
                </c:pt>
                <c:pt idx="3">
                  <c:v>0.85219999999999996</c:v>
                </c:pt>
                <c:pt idx="4">
                  <c:v>4.4400000000000002E-2</c:v>
                </c:pt>
                <c:pt idx="5">
                  <c:v>2.2700000000000001E-2</c:v>
                </c:pt>
                <c:pt idx="6">
                  <c:v>0.43419999999999997</c:v>
                </c:pt>
                <c:pt idx="7">
                  <c:v>0.15690000000000001</c:v>
                </c:pt>
                <c:pt idx="8">
                  <c:v>0.1731</c:v>
                </c:pt>
                <c:pt idx="9">
                  <c:v>0.1042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18-4908-A41B-B795DD98B27D}"/>
            </c:ext>
          </c:extLst>
        </c:ser>
        <c:ser>
          <c:idx val="2"/>
          <c:order val="2"/>
          <c:tx>
            <c:strRef>
              <c:f>'5 - Model Rob. (MalType; 100-0)'!$A$40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100-0)'!$B$40:$K$40</c:f>
              <c:numCache>
                <c:formatCode>0.0000</c:formatCode>
                <c:ptCount val="10"/>
                <c:pt idx="0">
                  <c:v>0.99909999999999999</c:v>
                </c:pt>
                <c:pt idx="1">
                  <c:v>0.99560000000000004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18-4908-A41B-B795DD98B27D}"/>
            </c:ext>
          </c:extLst>
        </c:ser>
        <c:ser>
          <c:idx val="3"/>
          <c:order val="3"/>
          <c:tx>
            <c:strRef>
              <c:f>'5 - Model Rob. (MalType; 100-0)'!$A$41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100-0)'!$B$41:$K$41</c:f>
              <c:numCache>
                <c:formatCode>0.0000</c:formatCode>
                <c:ptCount val="10"/>
                <c:pt idx="0">
                  <c:v>0.99299999999999999</c:v>
                </c:pt>
                <c:pt idx="1">
                  <c:v>0.9113</c:v>
                </c:pt>
                <c:pt idx="2">
                  <c:v>0.91020000000000001</c:v>
                </c:pt>
                <c:pt idx="3">
                  <c:v>0.92020000000000002</c:v>
                </c:pt>
                <c:pt idx="4">
                  <c:v>8.5099999999999995E-2</c:v>
                </c:pt>
                <c:pt idx="5">
                  <c:v>4.4400000000000002E-2</c:v>
                </c:pt>
                <c:pt idx="6">
                  <c:v>0.60550000000000004</c:v>
                </c:pt>
                <c:pt idx="7">
                  <c:v>0.2712</c:v>
                </c:pt>
                <c:pt idx="8">
                  <c:v>0.29509999999999997</c:v>
                </c:pt>
                <c:pt idx="9">
                  <c:v>0.18870000000000001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18-4908-A41B-B795DD98B27D}"/>
            </c:ext>
          </c:extLst>
        </c:ser>
        <c:ser>
          <c:idx val="4"/>
          <c:order val="4"/>
          <c:tx>
            <c:strRef>
              <c:f>'5 - Model Rob. (MalType; 100-0)'!$A$42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100-0)'!$B$42:$K$42</c:f>
              <c:numCache>
                <c:formatCode>0.0000</c:formatCode>
                <c:ptCount val="10"/>
                <c:pt idx="0">
                  <c:v>0.81089999999999995</c:v>
                </c:pt>
                <c:pt idx="1">
                  <c:v>0.80920000000000003</c:v>
                </c:pt>
                <c:pt idx="2">
                  <c:v>0.81140000000000001</c:v>
                </c:pt>
                <c:pt idx="3">
                  <c:v>0.81140000000000001</c:v>
                </c:pt>
                <c:pt idx="4">
                  <c:v>0.81140000000000001</c:v>
                </c:pt>
                <c:pt idx="5">
                  <c:v>0.81140000000000001</c:v>
                </c:pt>
                <c:pt idx="6">
                  <c:v>0.81140000000000001</c:v>
                </c:pt>
                <c:pt idx="7">
                  <c:v>0.81140000000000001</c:v>
                </c:pt>
                <c:pt idx="8">
                  <c:v>0.81140000000000001</c:v>
                </c:pt>
                <c:pt idx="9">
                  <c:v>0.81140000000000001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18-4908-A41B-B795DD98B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Tuned CatBoost TB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100-0)'!$A$44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100-0)'!$B$44:$K$44</c:f>
              <c:numCache>
                <c:formatCode>0.0000</c:formatCode>
                <c:ptCount val="10"/>
                <c:pt idx="0" formatCode="General">
                  <c:v>0.98609999999999998</c:v>
                </c:pt>
                <c:pt idx="1">
                  <c:v>0.88270000000000004</c:v>
                </c:pt>
                <c:pt idx="2">
                  <c:v>0.87949999999999995</c:v>
                </c:pt>
                <c:pt idx="3">
                  <c:v>0.88949999999999996</c:v>
                </c:pt>
                <c:pt idx="4">
                  <c:v>0.6552</c:v>
                </c:pt>
                <c:pt idx="5">
                  <c:v>0.6522</c:v>
                </c:pt>
                <c:pt idx="6">
                  <c:v>0.72789999999999999</c:v>
                </c:pt>
                <c:pt idx="7">
                  <c:v>0.67210000000000003</c:v>
                </c:pt>
                <c:pt idx="8">
                  <c:v>0.67479999999999996</c:v>
                </c:pt>
                <c:pt idx="9">
                  <c:v>0.66390000000000005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86-413B-AF3A-B4E6C1CE612A}"/>
            </c:ext>
          </c:extLst>
        </c:ser>
        <c:ser>
          <c:idx val="1"/>
          <c:order val="1"/>
          <c:tx>
            <c:strRef>
              <c:f>'5 - Model Rob. (MalType; 100-0)'!$A$45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100-0)'!$B$45:$K$45</c:f>
              <c:numCache>
                <c:formatCode>0.0000</c:formatCode>
                <c:ptCount val="10"/>
                <c:pt idx="0" formatCode="General">
                  <c:v>0.98780000000000001</c:v>
                </c:pt>
                <c:pt idx="1">
                  <c:v>0.85019999999999996</c:v>
                </c:pt>
                <c:pt idx="2">
                  <c:v>0.84499999999999997</c:v>
                </c:pt>
                <c:pt idx="3">
                  <c:v>0.86109999999999998</c:v>
                </c:pt>
                <c:pt idx="4">
                  <c:v>4.7600000000000003E-2</c:v>
                </c:pt>
                <c:pt idx="5">
                  <c:v>2.4400000000000002E-2</c:v>
                </c:pt>
                <c:pt idx="6">
                  <c:v>0.4521</c:v>
                </c:pt>
                <c:pt idx="7">
                  <c:v>0.16669999999999999</c:v>
                </c:pt>
                <c:pt idx="8">
                  <c:v>0.1837</c:v>
                </c:pt>
                <c:pt idx="9">
                  <c:v>0.1111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86-413B-AF3A-B4E6C1CE612A}"/>
            </c:ext>
          </c:extLst>
        </c:ser>
        <c:ser>
          <c:idx val="2"/>
          <c:order val="2"/>
          <c:tx>
            <c:strRef>
              <c:f>'5 - Model Rob. (MalType; 100-0)'!$A$46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100-0)'!$B$46:$K$46</c:f>
              <c:numCache>
                <c:formatCode>0.0000</c:formatCode>
                <c:ptCount val="10"/>
                <c:pt idx="0" formatCode="General">
                  <c:v>0.99790000000000001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86-413B-AF3A-B4E6C1CE612A}"/>
            </c:ext>
          </c:extLst>
        </c:ser>
        <c:ser>
          <c:idx val="3"/>
          <c:order val="3"/>
          <c:tx>
            <c:strRef>
              <c:f>'5 - Model Rob. (MalType; 100-0)'!$A$47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100-0)'!$B$47:$K$47</c:f>
              <c:numCache>
                <c:formatCode>0.0000</c:formatCode>
                <c:ptCount val="10"/>
                <c:pt idx="0" formatCode="General">
                  <c:v>0.99280000000000002</c:v>
                </c:pt>
                <c:pt idx="1">
                  <c:v>0.91900000000000004</c:v>
                </c:pt>
                <c:pt idx="2">
                  <c:v>0.91600000000000004</c:v>
                </c:pt>
                <c:pt idx="3">
                  <c:v>0.9254</c:v>
                </c:pt>
                <c:pt idx="4">
                  <c:v>9.0899999999999995E-2</c:v>
                </c:pt>
                <c:pt idx="5">
                  <c:v>4.7600000000000003E-2</c:v>
                </c:pt>
                <c:pt idx="6">
                  <c:v>0.62260000000000004</c:v>
                </c:pt>
                <c:pt idx="7">
                  <c:v>0.28570000000000001</c:v>
                </c:pt>
                <c:pt idx="8">
                  <c:v>0.31030000000000002</c:v>
                </c:pt>
                <c:pt idx="9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86-413B-AF3A-B4E6C1CE612A}"/>
            </c:ext>
          </c:extLst>
        </c:ser>
        <c:ser>
          <c:idx val="4"/>
          <c:order val="4"/>
          <c:tx>
            <c:strRef>
              <c:f>'5 - Model Rob. (MalType; 100-0)'!$A$48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100-0)'!$B$48:$K$48</c:f>
              <c:numCache>
                <c:formatCode>0.0000</c:formatCode>
                <c:ptCount val="10"/>
                <c:pt idx="0" formatCode="General">
                  <c:v>0.82350000000000001</c:v>
                </c:pt>
                <c:pt idx="1">
                  <c:v>0.8246</c:v>
                </c:pt>
                <c:pt idx="2">
                  <c:v>0.8246</c:v>
                </c:pt>
                <c:pt idx="3">
                  <c:v>0.8246</c:v>
                </c:pt>
                <c:pt idx="4">
                  <c:v>0.8246</c:v>
                </c:pt>
                <c:pt idx="5">
                  <c:v>0.8246</c:v>
                </c:pt>
                <c:pt idx="6">
                  <c:v>0.8246</c:v>
                </c:pt>
                <c:pt idx="7">
                  <c:v>0.8246</c:v>
                </c:pt>
                <c:pt idx="8">
                  <c:v>0.8246</c:v>
                </c:pt>
                <c:pt idx="9">
                  <c:v>0.8246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86-413B-AF3A-B4E6C1CE6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Default CatBoost</a:t>
            </a:r>
            <a:r>
              <a:rPr lang="en-PH" baseline="0"/>
              <a:t> I</a:t>
            </a:r>
            <a:r>
              <a:rPr lang="en-PH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100-0)'!$A$50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100-0)'!$B$50:$K$50</c:f>
              <c:numCache>
                <c:formatCode>0.0000</c:formatCode>
                <c:ptCount val="10"/>
                <c:pt idx="0">
                  <c:v>0.98780000000000001</c:v>
                </c:pt>
                <c:pt idx="1">
                  <c:v>0.89149999999999996</c:v>
                </c:pt>
                <c:pt idx="2">
                  <c:v>0.88859999999999995</c:v>
                </c:pt>
                <c:pt idx="3">
                  <c:v>0.89500000000000002</c:v>
                </c:pt>
                <c:pt idx="4">
                  <c:v>0.68100000000000005</c:v>
                </c:pt>
                <c:pt idx="5">
                  <c:v>0.67830000000000001</c:v>
                </c:pt>
                <c:pt idx="6">
                  <c:v>0.74829999999999997</c:v>
                </c:pt>
                <c:pt idx="7">
                  <c:v>0.69669999999999999</c:v>
                </c:pt>
                <c:pt idx="8">
                  <c:v>0.69920000000000004</c:v>
                </c:pt>
                <c:pt idx="9">
                  <c:v>0.68910000000000005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C-4D11-A54E-1A3222545F12}"/>
            </c:ext>
          </c:extLst>
        </c:ser>
        <c:ser>
          <c:idx val="1"/>
          <c:order val="1"/>
          <c:tx>
            <c:strRef>
              <c:f>'5 - Model Rob. (MalType; 100-0)'!$A$51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100-0)'!$B$51:$K$51</c:f>
              <c:numCache>
                <c:formatCode>0.0000</c:formatCode>
                <c:ptCount val="10"/>
                <c:pt idx="0">
                  <c:v>0.98880000000000001</c:v>
                </c:pt>
                <c:pt idx="1">
                  <c:v>0.85980000000000001</c:v>
                </c:pt>
                <c:pt idx="2">
                  <c:v>0.85489999999999999</c:v>
                </c:pt>
                <c:pt idx="3">
                  <c:v>0.86970000000000003</c:v>
                </c:pt>
                <c:pt idx="4">
                  <c:v>5.1299999999999998E-2</c:v>
                </c:pt>
                <c:pt idx="5">
                  <c:v>2.63E-2</c:v>
                </c:pt>
                <c:pt idx="6">
                  <c:v>0.47139999999999999</c:v>
                </c:pt>
                <c:pt idx="7">
                  <c:v>0.17780000000000001</c:v>
                </c:pt>
                <c:pt idx="8">
                  <c:v>0.19570000000000001</c:v>
                </c:pt>
                <c:pt idx="9">
                  <c:v>0.11899999999999999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DC-4D11-A54E-1A3222545F12}"/>
            </c:ext>
          </c:extLst>
        </c:ser>
        <c:ser>
          <c:idx val="2"/>
          <c:order val="2"/>
          <c:tx>
            <c:strRef>
              <c:f>'5 - Model Rob. (MalType; 100-0)'!$A$52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100-0)'!$B$52:$K$52</c:f>
              <c:numCache>
                <c:formatCode>0.0000</c:formatCode>
                <c:ptCount val="10"/>
                <c:pt idx="0">
                  <c:v>0.99880000000000002</c:v>
                </c:pt>
                <c:pt idx="1">
                  <c:v>1</c:v>
                </c:pt>
                <c:pt idx="2">
                  <c:v>1</c:v>
                </c:pt>
                <c:pt idx="3">
                  <c:v>0.996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DC-4D11-A54E-1A3222545F12}"/>
            </c:ext>
          </c:extLst>
        </c:ser>
        <c:ser>
          <c:idx val="3"/>
          <c:order val="3"/>
          <c:tx>
            <c:strRef>
              <c:f>'5 - Model Rob. (MalType; 100-0)'!$A$53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100-0)'!$B$53:$K$53</c:f>
              <c:numCache>
                <c:formatCode>0.0000</c:formatCode>
                <c:ptCount val="10"/>
                <c:pt idx="0">
                  <c:v>0.99370000000000003</c:v>
                </c:pt>
                <c:pt idx="1">
                  <c:v>0.92459999999999998</c:v>
                </c:pt>
                <c:pt idx="2">
                  <c:v>0.92179999999999995</c:v>
                </c:pt>
                <c:pt idx="3">
                  <c:v>0.92859999999999998</c:v>
                </c:pt>
                <c:pt idx="4">
                  <c:v>9.7600000000000006E-2</c:v>
                </c:pt>
                <c:pt idx="5">
                  <c:v>5.1299999999999998E-2</c:v>
                </c:pt>
                <c:pt idx="6">
                  <c:v>0.64080000000000004</c:v>
                </c:pt>
                <c:pt idx="7">
                  <c:v>0.3019</c:v>
                </c:pt>
                <c:pt idx="8">
                  <c:v>0.32729999999999998</c:v>
                </c:pt>
                <c:pt idx="9">
                  <c:v>0.21279999999999999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DC-4D11-A54E-1A3222545F12}"/>
            </c:ext>
          </c:extLst>
        </c:ser>
        <c:ser>
          <c:idx val="4"/>
          <c:order val="4"/>
          <c:tx>
            <c:strRef>
              <c:f>'5 - Model Rob. (MalType; 100-0)'!$A$54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100-0)'!$B$54:$K$54</c:f>
              <c:numCache>
                <c:formatCode>0.0000</c:formatCode>
                <c:ptCount val="10"/>
                <c:pt idx="0">
                  <c:v>0.83709999999999996</c:v>
                </c:pt>
                <c:pt idx="1">
                  <c:v>0.8377</c:v>
                </c:pt>
                <c:pt idx="2">
                  <c:v>0.8377</c:v>
                </c:pt>
                <c:pt idx="3">
                  <c:v>0.8357</c:v>
                </c:pt>
                <c:pt idx="4">
                  <c:v>0.8377</c:v>
                </c:pt>
                <c:pt idx="5">
                  <c:v>0.8377</c:v>
                </c:pt>
                <c:pt idx="6">
                  <c:v>0.8377</c:v>
                </c:pt>
                <c:pt idx="7">
                  <c:v>0.8377</c:v>
                </c:pt>
                <c:pt idx="8">
                  <c:v>0.8377</c:v>
                </c:pt>
                <c:pt idx="9">
                  <c:v>0.8377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DC-4D11-A54E-1A3222545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Tuned CatBoost 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100-0)'!$A$56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100-0)'!$B$56:$K$56</c:f>
              <c:numCache>
                <c:formatCode>0.0000</c:formatCode>
                <c:ptCount val="10"/>
                <c:pt idx="0">
                  <c:v>0.98809999999999998</c:v>
                </c:pt>
                <c:pt idx="1">
                  <c:v>0.9032</c:v>
                </c:pt>
                <c:pt idx="2">
                  <c:v>0.90059999999999996</c:v>
                </c:pt>
                <c:pt idx="3">
                  <c:v>0.90610000000000002</c:v>
                </c:pt>
                <c:pt idx="4">
                  <c:v>0.71550000000000002</c:v>
                </c:pt>
                <c:pt idx="5">
                  <c:v>0.71299999999999997</c:v>
                </c:pt>
                <c:pt idx="6">
                  <c:v>0.77549999999999997</c:v>
                </c:pt>
                <c:pt idx="7">
                  <c:v>0.72950000000000004</c:v>
                </c:pt>
                <c:pt idx="8">
                  <c:v>0.73170000000000002</c:v>
                </c:pt>
                <c:pt idx="9">
                  <c:v>0.72270000000000001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E-475A-BC6C-2D09D86AA1C5}"/>
            </c:ext>
          </c:extLst>
        </c:ser>
        <c:ser>
          <c:idx val="1"/>
          <c:order val="1"/>
          <c:tx>
            <c:strRef>
              <c:f>'5 - Model Rob. (MalType; 100-0)'!$A$57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100-0)'!$B$57:$K$57</c:f>
              <c:numCache>
                <c:formatCode>0.0000</c:formatCode>
                <c:ptCount val="10"/>
                <c:pt idx="0">
                  <c:v>0.99</c:v>
                </c:pt>
                <c:pt idx="1">
                  <c:v>0.87309999999999999</c:v>
                </c:pt>
                <c:pt idx="2">
                  <c:v>0.86850000000000005</c:v>
                </c:pt>
                <c:pt idx="3">
                  <c:v>0.8821</c:v>
                </c:pt>
                <c:pt idx="4">
                  <c:v>5.7099999999999998E-2</c:v>
                </c:pt>
                <c:pt idx="5">
                  <c:v>2.9399999999999999E-2</c:v>
                </c:pt>
                <c:pt idx="6">
                  <c:v>0.5</c:v>
                </c:pt>
                <c:pt idx="7">
                  <c:v>0.1951</c:v>
                </c:pt>
                <c:pt idx="8">
                  <c:v>0.21429999999999999</c:v>
                </c:pt>
                <c:pt idx="9">
                  <c:v>0.13159999999999999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CE-475A-BC6C-2D09D86AA1C5}"/>
            </c:ext>
          </c:extLst>
        </c:ser>
        <c:ser>
          <c:idx val="2"/>
          <c:order val="2"/>
          <c:tx>
            <c:strRef>
              <c:f>'5 - Model Rob. (MalType; 100-0)'!$A$58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100-0)'!$B$58:$K$58</c:f>
              <c:numCache>
                <c:formatCode>0.0000</c:formatCode>
                <c:ptCount val="10"/>
                <c:pt idx="0">
                  <c:v>0.99790000000000001</c:v>
                </c:pt>
                <c:pt idx="1">
                  <c:v>1</c:v>
                </c:pt>
                <c:pt idx="2">
                  <c:v>1</c:v>
                </c:pt>
                <c:pt idx="3">
                  <c:v>0.996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CE-475A-BC6C-2D09D86AA1C5}"/>
            </c:ext>
          </c:extLst>
        </c:ser>
        <c:ser>
          <c:idx val="3"/>
          <c:order val="3"/>
          <c:tx>
            <c:strRef>
              <c:f>'5 - Model Rob. (MalType; 100-0)'!$A$59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100-0)'!$B$59:$K$59</c:f>
              <c:numCache>
                <c:formatCode>0.0000</c:formatCode>
                <c:ptCount val="10"/>
                <c:pt idx="0">
                  <c:v>0.99390000000000001</c:v>
                </c:pt>
                <c:pt idx="1">
                  <c:v>0.93220000000000003</c:v>
                </c:pt>
                <c:pt idx="2">
                  <c:v>0.92959999999999998</c:v>
                </c:pt>
                <c:pt idx="3">
                  <c:v>0.93559999999999999</c:v>
                </c:pt>
                <c:pt idx="4">
                  <c:v>0.1081</c:v>
                </c:pt>
                <c:pt idx="5">
                  <c:v>5.7099999999999998E-2</c:v>
                </c:pt>
                <c:pt idx="6">
                  <c:v>0.66669999999999996</c:v>
                </c:pt>
                <c:pt idx="7">
                  <c:v>0.32650000000000001</c:v>
                </c:pt>
                <c:pt idx="8">
                  <c:v>0.35289999999999999</c:v>
                </c:pt>
                <c:pt idx="9">
                  <c:v>0.2326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CE-475A-BC6C-2D09D86AA1C5}"/>
            </c:ext>
          </c:extLst>
        </c:ser>
        <c:ser>
          <c:idx val="4"/>
          <c:order val="4"/>
          <c:tx>
            <c:strRef>
              <c:f>'5 - Model Rob. (MalType; 100-0)'!$A$60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100-0)'!$B$60:$K$60</c:f>
              <c:numCache>
                <c:formatCode>0.0000</c:formatCode>
                <c:ptCount val="10"/>
                <c:pt idx="0">
                  <c:v>0.85419999999999996</c:v>
                </c:pt>
                <c:pt idx="1">
                  <c:v>0.85529999999999995</c:v>
                </c:pt>
                <c:pt idx="2">
                  <c:v>0.85529999999999995</c:v>
                </c:pt>
                <c:pt idx="3">
                  <c:v>0.85319999999999996</c:v>
                </c:pt>
                <c:pt idx="4">
                  <c:v>0.85529999999999995</c:v>
                </c:pt>
                <c:pt idx="5">
                  <c:v>0.85529999999999995</c:v>
                </c:pt>
                <c:pt idx="6">
                  <c:v>0.85529999999999995</c:v>
                </c:pt>
                <c:pt idx="7">
                  <c:v>0.85529999999999995</c:v>
                </c:pt>
                <c:pt idx="8">
                  <c:v>0.85529999999999995</c:v>
                </c:pt>
                <c:pt idx="9">
                  <c:v>0.85529999999999995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CE-475A-BC6C-2D09D86AA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Default LightGBM TB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100-0)'!$B$2:$K$2</c:f>
              <c:numCache>
                <c:formatCode>0.0000</c:formatCode>
                <c:ptCount val="10"/>
                <c:pt idx="0">
                  <c:v>0.98729999999999996</c:v>
                </c:pt>
                <c:pt idx="1">
                  <c:v>0.87980000000000003</c:v>
                </c:pt>
                <c:pt idx="2">
                  <c:v>0.87949999999999995</c:v>
                </c:pt>
                <c:pt idx="3">
                  <c:v>0.88949999999999996</c:v>
                </c:pt>
                <c:pt idx="4">
                  <c:v>0.6552</c:v>
                </c:pt>
                <c:pt idx="5">
                  <c:v>0.6522</c:v>
                </c:pt>
                <c:pt idx="6">
                  <c:v>0.72789999999999999</c:v>
                </c:pt>
                <c:pt idx="7">
                  <c:v>0.67210000000000003</c:v>
                </c:pt>
                <c:pt idx="8">
                  <c:v>0.67479999999999996</c:v>
                </c:pt>
                <c:pt idx="9">
                  <c:v>0.66390000000000005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7D-4FD4-8244-57D99ABAA130}"/>
            </c:ext>
          </c:extLst>
        </c:ser>
        <c:ser>
          <c:idx val="1"/>
          <c:order val="1"/>
          <c:tx>
            <c:strRef>
              <c:f>'5 - Model Rob. (MalType; 100-0)'!$A$3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100-0)'!$B$3:$K$3</c:f>
              <c:numCache>
                <c:formatCode>0.0000</c:formatCode>
                <c:ptCount val="10"/>
                <c:pt idx="0">
                  <c:v>0.9879</c:v>
                </c:pt>
                <c:pt idx="1">
                  <c:v>0.84960000000000002</c:v>
                </c:pt>
                <c:pt idx="2">
                  <c:v>0.84499999999999997</c:v>
                </c:pt>
                <c:pt idx="3">
                  <c:v>0.86109999999999998</c:v>
                </c:pt>
                <c:pt idx="4">
                  <c:v>4.7600000000000003E-2</c:v>
                </c:pt>
                <c:pt idx="5">
                  <c:v>2.4400000000000002E-2</c:v>
                </c:pt>
                <c:pt idx="6">
                  <c:v>0.4521</c:v>
                </c:pt>
                <c:pt idx="7">
                  <c:v>0.16669999999999999</c:v>
                </c:pt>
                <c:pt idx="8">
                  <c:v>0.1837</c:v>
                </c:pt>
                <c:pt idx="9">
                  <c:v>0.1111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D-4FD4-8244-57D99ABAA130}"/>
            </c:ext>
          </c:extLst>
        </c:ser>
        <c:ser>
          <c:idx val="3"/>
          <c:order val="3"/>
          <c:tx>
            <c:strRef>
              <c:f>'5 - Model Rob. (MalType; 100-0)'!$A$5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100-0)'!$B$5:$K$5</c:f>
              <c:numCache>
                <c:formatCode>0.0000</c:formatCode>
                <c:ptCount val="10"/>
                <c:pt idx="0">
                  <c:v>0.99339999999999995</c:v>
                </c:pt>
                <c:pt idx="1">
                  <c:v>0.91679999999999995</c:v>
                </c:pt>
                <c:pt idx="2">
                  <c:v>0.91600000000000004</c:v>
                </c:pt>
                <c:pt idx="3">
                  <c:v>0.9254</c:v>
                </c:pt>
                <c:pt idx="4">
                  <c:v>9.0899999999999995E-2</c:v>
                </c:pt>
                <c:pt idx="5">
                  <c:v>4.7600000000000003E-2</c:v>
                </c:pt>
                <c:pt idx="6">
                  <c:v>0.62260000000000004</c:v>
                </c:pt>
                <c:pt idx="7">
                  <c:v>0.28570000000000001</c:v>
                </c:pt>
                <c:pt idx="8">
                  <c:v>0.31030000000000002</c:v>
                </c:pt>
                <c:pt idx="9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7D-4FD4-8244-57D99ABAA130}"/>
            </c:ext>
          </c:extLst>
        </c:ser>
        <c:ser>
          <c:idx val="4"/>
          <c:order val="4"/>
          <c:tx>
            <c:strRef>
              <c:f>'5 - Model Rob. (MalType; 100-0)'!$A$6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100-0)'!$B$6:$K$6</c:f>
              <c:numCache>
                <c:formatCode>0.0000</c:formatCode>
                <c:ptCount val="10"/>
                <c:pt idx="0">
                  <c:v>0.82410000000000005</c:v>
                </c:pt>
                <c:pt idx="1">
                  <c:v>0.82240000000000002</c:v>
                </c:pt>
                <c:pt idx="2">
                  <c:v>0.8246</c:v>
                </c:pt>
                <c:pt idx="3">
                  <c:v>0.8246</c:v>
                </c:pt>
                <c:pt idx="4">
                  <c:v>0.8246</c:v>
                </c:pt>
                <c:pt idx="5">
                  <c:v>0.8246</c:v>
                </c:pt>
                <c:pt idx="6">
                  <c:v>0.8246</c:v>
                </c:pt>
                <c:pt idx="7">
                  <c:v>0.8246</c:v>
                </c:pt>
                <c:pt idx="8">
                  <c:v>0.8246</c:v>
                </c:pt>
                <c:pt idx="9">
                  <c:v>0.8246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7D-4FD4-8244-57D99ABAA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100-0)'!$A$4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100-0)'!$B$1:$K$1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100-0)'!$B$4:$K$4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>
                        <c:v>0.99909999999999999</c:v>
                      </c:pt>
                      <c:pt idx="1">
                        <c:v>0.99560000000000004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77D-4FD4-8244-57D99ABAA130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Tuned LightGBM</a:t>
            </a:r>
            <a:r>
              <a:rPr lang="en-PH" baseline="0"/>
              <a:t> </a:t>
            </a:r>
            <a:r>
              <a:rPr lang="en-PH"/>
              <a:t>TB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100-0)'!$A$8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100-0)'!$B$8:$K$8</c:f>
              <c:numCache>
                <c:formatCode>0.0000</c:formatCode>
                <c:ptCount val="10"/>
                <c:pt idx="0">
                  <c:v>0.98839999999999995</c:v>
                </c:pt>
                <c:pt idx="1">
                  <c:v>0.89149999999999996</c:v>
                </c:pt>
                <c:pt idx="2">
                  <c:v>0.89159999999999995</c:v>
                </c:pt>
                <c:pt idx="3">
                  <c:v>0.90059999999999996</c:v>
                </c:pt>
                <c:pt idx="4">
                  <c:v>0.68969999999999998</c:v>
                </c:pt>
                <c:pt idx="5">
                  <c:v>0.68700000000000006</c:v>
                </c:pt>
                <c:pt idx="6">
                  <c:v>0.75509999999999999</c:v>
                </c:pt>
                <c:pt idx="7">
                  <c:v>0.70489999999999997</c:v>
                </c:pt>
                <c:pt idx="8">
                  <c:v>0.70730000000000004</c:v>
                </c:pt>
                <c:pt idx="9">
                  <c:v>0.69750000000000001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7-4131-9AD1-22AA1C559557}"/>
            </c:ext>
          </c:extLst>
        </c:ser>
        <c:ser>
          <c:idx val="1"/>
          <c:order val="1"/>
          <c:tx>
            <c:strRef>
              <c:f>'5 - Model Rob. (MalType; 100-0)'!$A$9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100-0)'!$B$9:$K$9</c:f>
              <c:numCache>
                <c:formatCode>0.0000</c:formatCode>
                <c:ptCount val="10"/>
                <c:pt idx="0">
                  <c:v>0.98909999999999998</c:v>
                </c:pt>
                <c:pt idx="1">
                  <c:v>0.86260000000000003</c:v>
                </c:pt>
                <c:pt idx="2">
                  <c:v>0.85829999999999995</c:v>
                </c:pt>
                <c:pt idx="3">
                  <c:v>0.87319999999999998</c:v>
                </c:pt>
                <c:pt idx="4">
                  <c:v>5.2600000000000001E-2</c:v>
                </c:pt>
                <c:pt idx="5">
                  <c:v>2.7E-2</c:v>
                </c:pt>
                <c:pt idx="6">
                  <c:v>0.4783</c:v>
                </c:pt>
                <c:pt idx="7">
                  <c:v>0.18179999999999999</c:v>
                </c:pt>
                <c:pt idx="8">
                  <c:v>0.2</c:v>
                </c:pt>
                <c:pt idx="9">
                  <c:v>0.122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F7-4131-9AD1-22AA1C559557}"/>
            </c:ext>
          </c:extLst>
        </c:ser>
        <c:ser>
          <c:idx val="3"/>
          <c:order val="3"/>
          <c:tx>
            <c:strRef>
              <c:f>'5 - Model Rob. (MalType; 100-0)'!$A$11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100-0)'!$B$11:$K$11</c:f>
              <c:numCache>
                <c:formatCode>0.0000</c:formatCode>
                <c:ptCount val="10"/>
                <c:pt idx="0">
                  <c:v>0.99399999999999999</c:v>
                </c:pt>
                <c:pt idx="1">
                  <c:v>0.92430000000000001</c:v>
                </c:pt>
                <c:pt idx="2">
                  <c:v>0.92369999999999997</c:v>
                </c:pt>
                <c:pt idx="3">
                  <c:v>0.93230000000000002</c:v>
                </c:pt>
                <c:pt idx="4">
                  <c:v>0.1</c:v>
                </c:pt>
                <c:pt idx="5">
                  <c:v>5.2600000000000001E-2</c:v>
                </c:pt>
                <c:pt idx="6">
                  <c:v>0.64710000000000001</c:v>
                </c:pt>
                <c:pt idx="7">
                  <c:v>0.30769999999999997</c:v>
                </c:pt>
                <c:pt idx="8">
                  <c:v>0.33329999999999999</c:v>
                </c:pt>
                <c:pt idx="9">
                  <c:v>0.21740000000000001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F7-4131-9AD1-22AA1C559557}"/>
            </c:ext>
          </c:extLst>
        </c:ser>
        <c:ser>
          <c:idx val="4"/>
          <c:order val="4"/>
          <c:tx>
            <c:strRef>
              <c:f>'5 - Model Rob. (MalType; 100-0)'!$A$12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100-0)'!$B$12:$K$12</c:f>
              <c:numCache>
                <c:formatCode>0.0000</c:formatCode>
                <c:ptCount val="10"/>
                <c:pt idx="0">
                  <c:v>0.84160000000000001</c:v>
                </c:pt>
                <c:pt idx="1">
                  <c:v>0.83989999999999998</c:v>
                </c:pt>
                <c:pt idx="2">
                  <c:v>0.84209999999999996</c:v>
                </c:pt>
                <c:pt idx="3">
                  <c:v>0.84209999999999996</c:v>
                </c:pt>
                <c:pt idx="4">
                  <c:v>0.84209999999999996</c:v>
                </c:pt>
                <c:pt idx="5">
                  <c:v>0.84209999999999996</c:v>
                </c:pt>
                <c:pt idx="6">
                  <c:v>0.84209999999999996</c:v>
                </c:pt>
                <c:pt idx="7">
                  <c:v>0.84209999999999996</c:v>
                </c:pt>
                <c:pt idx="8">
                  <c:v>0.84209999999999996</c:v>
                </c:pt>
                <c:pt idx="9">
                  <c:v>0.84209999999999996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F7-4131-9AD1-22AA1C559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100-0)'!$A$10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100-0)'!$B$1:$K$1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100-0)'!$B$10:$K$10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>
                        <c:v>0.99909999999999999</c:v>
                      </c:pt>
                      <c:pt idx="1">
                        <c:v>0.99560000000000004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85F7-4131-9AD1-22AA1C559557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Default LightGBM 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100-0)'!$A$14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100-0)'!$B$14:$K$14</c:f>
              <c:numCache>
                <c:formatCode>0.0000</c:formatCode>
                <c:ptCount val="10"/>
                <c:pt idx="0">
                  <c:v>0.98699999999999999</c:v>
                </c:pt>
                <c:pt idx="1">
                  <c:v>0.88859999999999995</c:v>
                </c:pt>
                <c:pt idx="2">
                  <c:v>0.88549999999999995</c:v>
                </c:pt>
                <c:pt idx="3">
                  <c:v>0.89229999999999998</c:v>
                </c:pt>
                <c:pt idx="4">
                  <c:v>0.6724</c:v>
                </c:pt>
                <c:pt idx="5">
                  <c:v>0.66959999999999997</c:v>
                </c:pt>
                <c:pt idx="6">
                  <c:v>0.74150000000000005</c:v>
                </c:pt>
                <c:pt idx="7">
                  <c:v>0.6885</c:v>
                </c:pt>
                <c:pt idx="8">
                  <c:v>0.69110000000000005</c:v>
                </c:pt>
                <c:pt idx="9">
                  <c:v>0.68069999999999997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3-4751-8EC2-63AD446F81E0}"/>
            </c:ext>
          </c:extLst>
        </c:ser>
        <c:ser>
          <c:idx val="1"/>
          <c:order val="1"/>
          <c:tx>
            <c:strRef>
              <c:f>'5 - Model Rob. (MalType; 100-0)'!$A$15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100-0)'!$B$15:$K$15</c:f>
              <c:numCache>
                <c:formatCode>0.0000</c:formatCode>
                <c:ptCount val="10"/>
                <c:pt idx="0">
                  <c:v>0.98850000000000005</c:v>
                </c:pt>
                <c:pt idx="1">
                  <c:v>0.85660000000000003</c:v>
                </c:pt>
                <c:pt idx="2">
                  <c:v>0.85160000000000002</c:v>
                </c:pt>
                <c:pt idx="3">
                  <c:v>0.86670000000000003</c:v>
                </c:pt>
                <c:pt idx="4">
                  <c:v>0.05</c:v>
                </c:pt>
                <c:pt idx="5">
                  <c:v>2.5600000000000001E-2</c:v>
                </c:pt>
                <c:pt idx="6">
                  <c:v>0.46479999999999999</c:v>
                </c:pt>
                <c:pt idx="7">
                  <c:v>0.1739</c:v>
                </c:pt>
                <c:pt idx="8">
                  <c:v>0.1915</c:v>
                </c:pt>
                <c:pt idx="9">
                  <c:v>0.1163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93-4751-8EC2-63AD446F81E0}"/>
            </c:ext>
          </c:extLst>
        </c:ser>
        <c:ser>
          <c:idx val="3"/>
          <c:order val="3"/>
          <c:tx>
            <c:strRef>
              <c:f>'5 - Model Rob. (MalType; 100-0)'!$A$17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100-0)'!$B$17:$K$17</c:f>
              <c:numCache>
                <c:formatCode>0.0000</c:formatCode>
                <c:ptCount val="10"/>
                <c:pt idx="0">
                  <c:v>0.99329999999999996</c:v>
                </c:pt>
                <c:pt idx="1">
                  <c:v>0.92279999999999995</c:v>
                </c:pt>
                <c:pt idx="2">
                  <c:v>0.91979999999999995</c:v>
                </c:pt>
                <c:pt idx="3">
                  <c:v>0.92679999999999996</c:v>
                </c:pt>
                <c:pt idx="4">
                  <c:v>9.5200000000000007E-2</c:v>
                </c:pt>
                <c:pt idx="5">
                  <c:v>0.05</c:v>
                </c:pt>
                <c:pt idx="6">
                  <c:v>0.63460000000000005</c:v>
                </c:pt>
                <c:pt idx="7">
                  <c:v>0.29630000000000001</c:v>
                </c:pt>
                <c:pt idx="8">
                  <c:v>0.32140000000000002</c:v>
                </c:pt>
                <c:pt idx="9">
                  <c:v>0.20830000000000001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93-4751-8EC2-63AD446F81E0}"/>
            </c:ext>
          </c:extLst>
        </c:ser>
        <c:ser>
          <c:idx val="4"/>
          <c:order val="4"/>
          <c:tx>
            <c:strRef>
              <c:f>'5 - Model Rob. (MalType; 100-0)'!$A$18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100-0)'!$B$18:$K$18</c:f>
              <c:numCache>
                <c:formatCode>0.0000</c:formatCode>
                <c:ptCount val="10"/>
                <c:pt idx="0">
                  <c:v>0.83240000000000003</c:v>
                </c:pt>
                <c:pt idx="1">
                  <c:v>0.83330000000000004</c:v>
                </c:pt>
                <c:pt idx="2">
                  <c:v>0.83330000000000004</c:v>
                </c:pt>
                <c:pt idx="3">
                  <c:v>0.83130000000000004</c:v>
                </c:pt>
                <c:pt idx="4">
                  <c:v>0.83330000000000004</c:v>
                </c:pt>
                <c:pt idx="5">
                  <c:v>0.83330000000000004</c:v>
                </c:pt>
                <c:pt idx="6">
                  <c:v>0.83330000000000004</c:v>
                </c:pt>
                <c:pt idx="7">
                  <c:v>0.83330000000000004</c:v>
                </c:pt>
                <c:pt idx="8">
                  <c:v>0.83330000000000004</c:v>
                </c:pt>
                <c:pt idx="9">
                  <c:v>0.83330000000000004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93-4751-8EC2-63AD446F8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100-0)'!$A$16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100-0)'!$B$1:$K$1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100-0)'!$B$16:$K$16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>
                        <c:v>0.99819999999999998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0.996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D93-4751-8EC2-63AD446F81E0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Tuned LightGBM IB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100-0)'!$A$20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100-0)'!$B$20:$K$20</c:f>
              <c:numCache>
                <c:formatCode>0.0000</c:formatCode>
                <c:ptCount val="10"/>
                <c:pt idx="0">
                  <c:v>0.98870000000000002</c:v>
                </c:pt>
                <c:pt idx="1">
                  <c:v>0.89739999999999998</c:v>
                </c:pt>
                <c:pt idx="2">
                  <c:v>0.89459999999999995</c:v>
                </c:pt>
                <c:pt idx="3">
                  <c:v>0.90059999999999996</c:v>
                </c:pt>
                <c:pt idx="4">
                  <c:v>0.69830000000000003</c:v>
                </c:pt>
                <c:pt idx="5">
                  <c:v>0.69569999999999999</c:v>
                </c:pt>
                <c:pt idx="6">
                  <c:v>0.76190000000000002</c:v>
                </c:pt>
                <c:pt idx="7">
                  <c:v>0.71309999999999996</c:v>
                </c:pt>
                <c:pt idx="8">
                  <c:v>0.71540000000000004</c:v>
                </c:pt>
                <c:pt idx="9">
                  <c:v>0.70589999999999997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D4-461A-9221-0529D1952726}"/>
            </c:ext>
          </c:extLst>
        </c:ser>
        <c:ser>
          <c:idx val="1"/>
          <c:order val="1"/>
          <c:tx>
            <c:strRef>
              <c:f>'5 - Model Rob. (MalType; 100-0)'!$A$21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100-0)'!$B$21:$K$21</c:f>
              <c:numCache>
                <c:formatCode>0.0000</c:formatCode>
                <c:ptCount val="10"/>
                <c:pt idx="0">
                  <c:v>0.98939999999999995</c:v>
                </c:pt>
                <c:pt idx="1">
                  <c:v>0.86639999999999995</c:v>
                </c:pt>
                <c:pt idx="2">
                  <c:v>0.86170000000000002</c:v>
                </c:pt>
                <c:pt idx="3">
                  <c:v>0.87590000000000001</c:v>
                </c:pt>
                <c:pt idx="4">
                  <c:v>5.4100000000000002E-2</c:v>
                </c:pt>
                <c:pt idx="5">
                  <c:v>2.7799999999999998E-2</c:v>
                </c:pt>
                <c:pt idx="6">
                  <c:v>0.48530000000000001</c:v>
                </c:pt>
                <c:pt idx="7">
                  <c:v>0.186</c:v>
                </c:pt>
                <c:pt idx="8">
                  <c:v>0.20449999999999999</c:v>
                </c:pt>
                <c:pt idx="9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D4-461A-9221-0529D1952726}"/>
            </c:ext>
          </c:extLst>
        </c:ser>
        <c:ser>
          <c:idx val="3"/>
          <c:order val="3"/>
          <c:tx>
            <c:strRef>
              <c:f>'5 - Model Rob. (MalType; 100-0)'!$A$23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100-0)'!$B$23:$K$23</c:f>
              <c:numCache>
                <c:formatCode>0.0000</c:formatCode>
                <c:ptCount val="10"/>
                <c:pt idx="0">
                  <c:v>0.99419999999999997</c:v>
                </c:pt>
                <c:pt idx="1">
                  <c:v>0.9284</c:v>
                </c:pt>
                <c:pt idx="2">
                  <c:v>0.92569999999999997</c:v>
                </c:pt>
                <c:pt idx="3">
                  <c:v>0.93210000000000004</c:v>
                </c:pt>
                <c:pt idx="4">
                  <c:v>0.1026</c:v>
                </c:pt>
                <c:pt idx="5">
                  <c:v>5.4100000000000002E-2</c:v>
                </c:pt>
                <c:pt idx="6">
                  <c:v>0.65349999999999997</c:v>
                </c:pt>
                <c:pt idx="7">
                  <c:v>0.31369999999999998</c:v>
                </c:pt>
                <c:pt idx="8">
                  <c:v>0.33960000000000001</c:v>
                </c:pt>
                <c:pt idx="9">
                  <c:v>0.22220000000000001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D4-461A-9221-0529D1952726}"/>
            </c:ext>
          </c:extLst>
        </c:ser>
        <c:ser>
          <c:idx val="4"/>
          <c:order val="4"/>
          <c:tx>
            <c:strRef>
              <c:f>'5 - Model Rob. (MalType; 100-0)'!$A$24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100-0)'!$B$1:$K$1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100-0)'!$B$24:$K$24</c:f>
              <c:numCache>
                <c:formatCode>0.0000</c:formatCode>
                <c:ptCount val="10"/>
                <c:pt idx="0">
                  <c:v>0.84599999999999997</c:v>
                </c:pt>
                <c:pt idx="1">
                  <c:v>0.84650000000000003</c:v>
                </c:pt>
                <c:pt idx="2">
                  <c:v>0.84650000000000003</c:v>
                </c:pt>
                <c:pt idx="3">
                  <c:v>0.84450000000000003</c:v>
                </c:pt>
                <c:pt idx="4">
                  <c:v>0.84650000000000003</c:v>
                </c:pt>
                <c:pt idx="5">
                  <c:v>0.84650000000000003</c:v>
                </c:pt>
                <c:pt idx="6">
                  <c:v>0.84650000000000003</c:v>
                </c:pt>
                <c:pt idx="7">
                  <c:v>0.84650000000000003</c:v>
                </c:pt>
                <c:pt idx="8">
                  <c:v>0.84650000000000003</c:v>
                </c:pt>
                <c:pt idx="9">
                  <c:v>0.84650000000000003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D4-461A-9221-0529D1952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100-0)'!$A$22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100-0)'!$B$1:$K$1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100-0)'!$B$22:$K$22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>
                        <c:v>0.99909999999999999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0.996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7D4-461A-9221-0529D1952726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Default CatBoost TB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100-0)'!$A$38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100-0)'!$B$38:$K$38</c:f>
              <c:numCache>
                <c:formatCode>0.0000</c:formatCode>
                <c:ptCount val="10"/>
                <c:pt idx="0">
                  <c:v>0.98640000000000005</c:v>
                </c:pt>
                <c:pt idx="1">
                  <c:v>0.871</c:v>
                </c:pt>
                <c:pt idx="2">
                  <c:v>0.87050000000000005</c:v>
                </c:pt>
                <c:pt idx="3">
                  <c:v>0.88119999999999998</c:v>
                </c:pt>
                <c:pt idx="4">
                  <c:v>0.62929999999999997</c:v>
                </c:pt>
                <c:pt idx="5">
                  <c:v>0.62609999999999999</c:v>
                </c:pt>
                <c:pt idx="6">
                  <c:v>0.70750000000000002</c:v>
                </c:pt>
                <c:pt idx="7">
                  <c:v>0.64749999999999996</c:v>
                </c:pt>
                <c:pt idx="8">
                  <c:v>0.65039999999999998</c:v>
                </c:pt>
                <c:pt idx="9">
                  <c:v>0.63870000000000005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9-44D3-AA08-70A4BD1EE8E6}"/>
            </c:ext>
          </c:extLst>
        </c:ser>
        <c:ser>
          <c:idx val="1"/>
          <c:order val="1"/>
          <c:tx>
            <c:strRef>
              <c:f>'5 - Model Rob. (MalType; 100-0)'!$A$39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100-0)'!$B$39:$K$39</c:f>
              <c:numCache>
                <c:formatCode>0.0000</c:formatCode>
                <c:ptCount val="10"/>
                <c:pt idx="0">
                  <c:v>0.98699999999999999</c:v>
                </c:pt>
                <c:pt idx="1">
                  <c:v>0.84009999999999996</c:v>
                </c:pt>
                <c:pt idx="2">
                  <c:v>0.83520000000000005</c:v>
                </c:pt>
                <c:pt idx="3">
                  <c:v>0.85219999999999996</c:v>
                </c:pt>
                <c:pt idx="4">
                  <c:v>4.4400000000000002E-2</c:v>
                </c:pt>
                <c:pt idx="5">
                  <c:v>2.2700000000000001E-2</c:v>
                </c:pt>
                <c:pt idx="6">
                  <c:v>0.43419999999999997</c:v>
                </c:pt>
                <c:pt idx="7">
                  <c:v>0.15690000000000001</c:v>
                </c:pt>
                <c:pt idx="8">
                  <c:v>0.1731</c:v>
                </c:pt>
                <c:pt idx="9">
                  <c:v>0.1042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29-44D3-AA08-70A4BD1EE8E6}"/>
            </c:ext>
          </c:extLst>
        </c:ser>
        <c:ser>
          <c:idx val="3"/>
          <c:order val="3"/>
          <c:tx>
            <c:strRef>
              <c:f>'5 - Model Rob. (MalType; 100-0)'!$A$41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100-0)'!$B$41:$K$41</c:f>
              <c:numCache>
                <c:formatCode>0.0000</c:formatCode>
                <c:ptCount val="10"/>
                <c:pt idx="0">
                  <c:v>0.99299999999999999</c:v>
                </c:pt>
                <c:pt idx="1">
                  <c:v>0.9113</c:v>
                </c:pt>
                <c:pt idx="2">
                  <c:v>0.91020000000000001</c:v>
                </c:pt>
                <c:pt idx="3">
                  <c:v>0.92020000000000002</c:v>
                </c:pt>
                <c:pt idx="4">
                  <c:v>8.5099999999999995E-2</c:v>
                </c:pt>
                <c:pt idx="5">
                  <c:v>4.4400000000000002E-2</c:v>
                </c:pt>
                <c:pt idx="6">
                  <c:v>0.60550000000000004</c:v>
                </c:pt>
                <c:pt idx="7">
                  <c:v>0.2712</c:v>
                </c:pt>
                <c:pt idx="8">
                  <c:v>0.29509999999999997</c:v>
                </c:pt>
                <c:pt idx="9">
                  <c:v>0.18870000000000001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29-44D3-AA08-70A4BD1EE8E6}"/>
            </c:ext>
          </c:extLst>
        </c:ser>
        <c:ser>
          <c:idx val="4"/>
          <c:order val="4"/>
          <c:tx>
            <c:strRef>
              <c:f>'5 - Model Rob. (MalType; 100-0)'!$A$42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100-0)'!$B$42:$K$42</c:f>
              <c:numCache>
                <c:formatCode>0.0000</c:formatCode>
                <c:ptCount val="10"/>
                <c:pt idx="0">
                  <c:v>0.81089999999999995</c:v>
                </c:pt>
                <c:pt idx="1">
                  <c:v>0.80920000000000003</c:v>
                </c:pt>
                <c:pt idx="2">
                  <c:v>0.81140000000000001</c:v>
                </c:pt>
                <c:pt idx="3">
                  <c:v>0.81140000000000001</c:v>
                </c:pt>
                <c:pt idx="4">
                  <c:v>0.81140000000000001</c:v>
                </c:pt>
                <c:pt idx="5">
                  <c:v>0.81140000000000001</c:v>
                </c:pt>
                <c:pt idx="6">
                  <c:v>0.81140000000000001</c:v>
                </c:pt>
                <c:pt idx="7">
                  <c:v>0.81140000000000001</c:v>
                </c:pt>
                <c:pt idx="8">
                  <c:v>0.81140000000000001</c:v>
                </c:pt>
                <c:pt idx="9">
                  <c:v>0.81140000000000001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29-44D3-AA08-70A4BD1EE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100-0)'!$A$40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100-0)'!$B$37:$K$37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100-0)'!$B$40:$K$40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>
                        <c:v>0.99909999999999999</c:v>
                      </c:pt>
                      <c:pt idx="1">
                        <c:v>0.99560000000000004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1929-44D3-AA08-70A4BD1EE8E6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Tuned CatBoost TB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100-0)'!$A$44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100-0)'!$B$44:$K$44</c:f>
              <c:numCache>
                <c:formatCode>0.0000</c:formatCode>
                <c:ptCount val="10"/>
                <c:pt idx="0" formatCode="General">
                  <c:v>0.98609999999999998</c:v>
                </c:pt>
                <c:pt idx="1">
                  <c:v>0.88270000000000004</c:v>
                </c:pt>
                <c:pt idx="2">
                  <c:v>0.87949999999999995</c:v>
                </c:pt>
                <c:pt idx="3">
                  <c:v>0.88949999999999996</c:v>
                </c:pt>
                <c:pt idx="4">
                  <c:v>0.6552</c:v>
                </c:pt>
                <c:pt idx="5">
                  <c:v>0.6522</c:v>
                </c:pt>
                <c:pt idx="6">
                  <c:v>0.72789999999999999</c:v>
                </c:pt>
                <c:pt idx="7">
                  <c:v>0.67210000000000003</c:v>
                </c:pt>
                <c:pt idx="8">
                  <c:v>0.67479999999999996</c:v>
                </c:pt>
                <c:pt idx="9">
                  <c:v>0.66390000000000005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0C-4025-A346-8A2A6A536548}"/>
            </c:ext>
          </c:extLst>
        </c:ser>
        <c:ser>
          <c:idx val="1"/>
          <c:order val="1"/>
          <c:tx>
            <c:strRef>
              <c:f>'5 - Model Rob. (MalType; 100-0)'!$A$45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100-0)'!$B$45:$K$45</c:f>
              <c:numCache>
                <c:formatCode>0.0000</c:formatCode>
                <c:ptCount val="10"/>
                <c:pt idx="0" formatCode="General">
                  <c:v>0.98780000000000001</c:v>
                </c:pt>
                <c:pt idx="1">
                  <c:v>0.85019999999999996</c:v>
                </c:pt>
                <c:pt idx="2">
                  <c:v>0.84499999999999997</c:v>
                </c:pt>
                <c:pt idx="3">
                  <c:v>0.86109999999999998</c:v>
                </c:pt>
                <c:pt idx="4">
                  <c:v>4.7600000000000003E-2</c:v>
                </c:pt>
                <c:pt idx="5">
                  <c:v>2.4400000000000002E-2</c:v>
                </c:pt>
                <c:pt idx="6">
                  <c:v>0.4521</c:v>
                </c:pt>
                <c:pt idx="7">
                  <c:v>0.16669999999999999</c:v>
                </c:pt>
                <c:pt idx="8">
                  <c:v>0.1837</c:v>
                </c:pt>
                <c:pt idx="9">
                  <c:v>0.1111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0C-4025-A346-8A2A6A536548}"/>
            </c:ext>
          </c:extLst>
        </c:ser>
        <c:ser>
          <c:idx val="3"/>
          <c:order val="3"/>
          <c:tx>
            <c:strRef>
              <c:f>'5 - Model Rob. (MalType; 100-0)'!$A$47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100-0)'!$B$47:$K$47</c:f>
              <c:numCache>
                <c:formatCode>0.0000</c:formatCode>
                <c:ptCount val="10"/>
                <c:pt idx="0" formatCode="General">
                  <c:v>0.99280000000000002</c:v>
                </c:pt>
                <c:pt idx="1">
                  <c:v>0.91900000000000004</c:v>
                </c:pt>
                <c:pt idx="2">
                  <c:v>0.91600000000000004</c:v>
                </c:pt>
                <c:pt idx="3">
                  <c:v>0.9254</c:v>
                </c:pt>
                <c:pt idx="4">
                  <c:v>9.0899999999999995E-2</c:v>
                </c:pt>
                <c:pt idx="5">
                  <c:v>4.7600000000000003E-2</c:v>
                </c:pt>
                <c:pt idx="6">
                  <c:v>0.62260000000000004</c:v>
                </c:pt>
                <c:pt idx="7">
                  <c:v>0.28570000000000001</c:v>
                </c:pt>
                <c:pt idx="8">
                  <c:v>0.31030000000000002</c:v>
                </c:pt>
                <c:pt idx="9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0C-4025-A346-8A2A6A536548}"/>
            </c:ext>
          </c:extLst>
        </c:ser>
        <c:ser>
          <c:idx val="4"/>
          <c:order val="4"/>
          <c:tx>
            <c:strRef>
              <c:f>'5 - Model Rob. (MalType; 100-0)'!$A$48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100-0)'!$B$48:$K$48</c:f>
              <c:numCache>
                <c:formatCode>0.0000</c:formatCode>
                <c:ptCount val="10"/>
                <c:pt idx="0" formatCode="General">
                  <c:v>0.82350000000000001</c:v>
                </c:pt>
                <c:pt idx="1">
                  <c:v>0.8246</c:v>
                </c:pt>
                <c:pt idx="2">
                  <c:v>0.8246</c:v>
                </c:pt>
                <c:pt idx="3">
                  <c:v>0.8246</c:v>
                </c:pt>
                <c:pt idx="4">
                  <c:v>0.8246</c:v>
                </c:pt>
                <c:pt idx="5">
                  <c:v>0.8246</c:v>
                </c:pt>
                <c:pt idx="6">
                  <c:v>0.8246</c:v>
                </c:pt>
                <c:pt idx="7">
                  <c:v>0.8246</c:v>
                </c:pt>
                <c:pt idx="8">
                  <c:v>0.8246</c:v>
                </c:pt>
                <c:pt idx="9">
                  <c:v>0.8246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0C-4025-A346-8A2A6A536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100-0)'!$A$46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100-0)'!$B$37:$K$37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100-0)'!$B$46:$K$46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 formatCode="General">
                        <c:v>0.99790000000000001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820C-4025-A346-8A2A6A536548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Default CatBoost</a:t>
            </a:r>
            <a:r>
              <a:rPr lang="en-PH" baseline="0"/>
              <a:t> I</a:t>
            </a:r>
            <a:r>
              <a:rPr lang="en-PH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100-0)'!$A$50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100-0)'!$B$50:$K$50</c:f>
              <c:numCache>
                <c:formatCode>0.0000</c:formatCode>
                <c:ptCount val="10"/>
                <c:pt idx="0">
                  <c:v>0.98780000000000001</c:v>
                </c:pt>
                <c:pt idx="1">
                  <c:v>0.89149999999999996</c:v>
                </c:pt>
                <c:pt idx="2">
                  <c:v>0.88859999999999995</c:v>
                </c:pt>
                <c:pt idx="3">
                  <c:v>0.89500000000000002</c:v>
                </c:pt>
                <c:pt idx="4">
                  <c:v>0.68100000000000005</c:v>
                </c:pt>
                <c:pt idx="5">
                  <c:v>0.67830000000000001</c:v>
                </c:pt>
                <c:pt idx="6">
                  <c:v>0.74829999999999997</c:v>
                </c:pt>
                <c:pt idx="7">
                  <c:v>0.69669999999999999</c:v>
                </c:pt>
                <c:pt idx="8">
                  <c:v>0.69920000000000004</c:v>
                </c:pt>
                <c:pt idx="9">
                  <c:v>0.68910000000000005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50-4156-A825-D86022A89506}"/>
            </c:ext>
          </c:extLst>
        </c:ser>
        <c:ser>
          <c:idx val="1"/>
          <c:order val="1"/>
          <c:tx>
            <c:strRef>
              <c:f>'5 - Model Rob. (MalType; 100-0)'!$A$51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100-0)'!$B$51:$K$51</c:f>
              <c:numCache>
                <c:formatCode>0.0000</c:formatCode>
                <c:ptCount val="10"/>
                <c:pt idx="0">
                  <c:v>0.98880000000000001</c:v>
                </c:pt>
                <c:pt idx="1">
                  <c:v>0.85980000000000001</c:v>
                </c:pt>
                <c:pt idx="2">
                  <c:v>0.85489999999999999</c:v>
                </c:pt>
                <c:pt idx="3">
                  <c:v>0.86970000000000003</c:v>
                </c:pt>
                <c:pt idx="4">
                  <c:v>5.1299999999999998E-2</c:v>
                </c:pt>
                <c:pt idx="5">
                  <c:v>2.63E-2</c:v>
                </c:pt>
                <c:pt idx="6">
                  <c:v>0.47139999999999999</c:v>
                </c:pt>
                <c:pt idx="7">
                  <c:v>0.17780000000000001</c:v>
                </c:pt>
                <c:pt idx="8">
                  <c:v>0.19570000000000001</c:v>
                </c:pt>
                <c:pt idx="9">
                  <c:v>0.11899999999999999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50-4156-A825-D86022A89506}"/>
            </c:ext>
          </c:extLst>
        </c:ser>
        <c:ser>
          <c:idx val="3"/>
          <c:order val="3"/>
          <c:tx>
            <c:strRef>
              <c:f>'5 - Model Rob. (MalType; 100-0)'!$A$53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100-0)'!$B$53:$K$53</c:f>
              <c:numCache>
                <c:formatCode>0.0000</c:formatCode>
                <c:ptCount val="10"/>
                <c:pt idx="0">
                  <c:v>0.99370000000000003</c:v>
                </c:pt>
                <c:pt idx="1">
                  <c:v>0.92459999999999998</c:v>
                </c:pt>
                <c:pt idx="2">
                  <c:v>0.92179999999999995</c:v>
                </c:pt>
                <c:pt idx="3">
                  <c:v>0.92859999999999998</c:v>
                </c:pt>
                <c:pt idx="4">
                  <c:v>9.7600000000000006E-2</c:v>
                </c:pt>
                <c:pt idx="5">
                  <c:v>5.1299999999999998E-2</c:v>
                </c:pt>
                <c:pt idx="6">
                  <c:v>0.64080000000000004</c:v>
                </c:pt>
                <c:pt idx="7">
                  <c:v>0.3019</c:v>
                </c:pt>
                <c:pt idx="8">
                  <c:v>0.32729999999999998</c:v>
                </c:pt>
                <c:pt idx="9">
                  <c:v>0.21279999999999999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50-4156-A825-D86022A89506}"/>
            </c:ext>
          </c:extLst>
        </c:ser>
        <c:ser>
          <c:idx val="4"/>
          <c:order val="4"/>
          <c:tx>
            <c:strRef>
              <c:f>'5 - Model Rob. (MalType; 100-0)'!$A$54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100-0)'!$B$54:$K$54</c:f>
              <c:numCache>
                <c:formatCode>0.0000</c:formatCode>
                <c:ptCount val="10"/>
                <c:pt idx="0">
                  <c:v>0.83709999999999996</c:v>
                </c:pt>
                <c:pt idx="1">
                  <c:v>0.8377</c:v>
                </c:pt>
                <c:pt idx="2">
                  <c:v>0.8377</c:v>
                </c:pt>
                <c:pt idx="3">
                  <c:v>0.8357</c:v>
                </c:pt>
                <c:pt idx="4">
                  <c:v>0.8377</c:v>
                </c:pt>
                <c:pt idx="5">
                  <c:v>0.8377</c:v>
                </c:pt>
                <c:pt idx="6">
                  <c:v>0.8377</c:v>
                </c:pt>
                <c:pt idx="7">
                  <c:v>0.8377</c:v>
                </c:pt>
                <c:pt idx="8">
                  <c:v>0.8377</c:v>
                </c:pt>
                <c:pt idx="9">
                  <c:v>0.8377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50-4156-A825-D86022A89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100-0)'!$A$52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100-0)'!$B$37:$K$37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100-0)'!$B$52:$K$52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>
                        <c:v>0.99880000000000002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0.996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9750-4156-A825-D86022A89506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Tuned CatBoost 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Model Rob. (MalType; 100-0)'!$A$56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100-0)'!$B$56:$K$56</c:f>
              <c:numCache>
                <c:formatCode>0.0000</c:formatCode>
                <c:ptCount val="10"/>
                <c:pt idx="0">
                  <c:v>0.98809999999999998</c:v>
                </c:pt>
                <c:pt idx="1">
                  <c:v>0.9032</c:v>
                </c:pt>
                <c:pt idx="2">
                  <c:v>0.90059999999999996</c:v>
                </c:pt>
                <c:pt idx="3">
                  <c:v>0.90610000000000002</c:v>
                </c:pt>
                <c:pt idx="4">
                  <c:v>0.71550000000000002</c:v>
                </c:pt>
                <c:pt idx="5">
                  <c:v>0.71299999999999997</c:v>
                </c:pt>
                <c:pt idx="6">
                  <c:v>0.77549999999999997</c:v>
                </c:pt>
                <c:pt idx="7">
                  <c:v>0.72950000000000004</c:v>
                </c:pt>
                <c:pt idx="8">
                  <c:v>0.73170000000000002</c:v>
                </c:pt>
                <c:pt idx="9">
                  <c:v>0.72270000000000001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C-495F-B91E-ECBA874E2E1D}"/>
            </c:ext>
          </c:extLst>
        </c:ser>
        <c:ser>
          <c:idx val="1"/>
          <c:order val="1"/>
          <c:tx>
            <c:strRef>
              <c:f>'5 - Model Rob. (MalType; 100-0)'!$A$57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100-0)'!$B$57:$K$57</c:f>
              <c:numCache>
                <c:formatCode>0.0000</c:formatCode>
                <c:ptCount val="10"/>
                <c:pt idx="0">
                  <c:v>0.99</c:v>
                </c:pt>
                <c:pt idx="1">
                  <c:v>0.87309999999999999</c:v>
                </c:pt>
                <c:pt idx="2">
                  <c:v>0.86850000000000005</c:v>
                </c:pt>
                <c:pt idx="3">
                  <c:v>0.8821</c:v>
                </c:pt>
                <c:pt idx="4">
                  <c:v>5.7099999999999998E-2</c:v>
                </c:pt>
                <c:pt idx="5">
                  <c:v>2.9399999999999999E-2</c:v>
                </c:pt>
                <c:pt idx="6">
                  <c:v>0.5</c:v>
                </c:pt>
                <c:pt idx="7">
                  <c:v>0.1951</c:v>
                </c:pt>
                <c:pt idx="8">
                  <c:v>0.21429999999999999</c:v>
                </c:pt>
                <c:pt idx="9">
                  <c:v>0.13159999999999999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AC-495F-B91E-ECBA874E2E1D}"/>
            </c:ext>
          </c:extLst>
        </c:ser>
        <c:ser>
          <c:idx val="3"/>
          <c:order val="3"/>
          <c:tx>
            <c:strRef>
              <c:f>'5 - Model Rob. (MalType; 100-0)'!$A$59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100-0)'!$B$59:$K$59</c:f>
              <c:numCache>
                <c:formatCode>0.0000</c:formatCode>
                <c:ptCount val="10"/>
                <c:pt idx="0">
                  <c:v>0.99390000000000001</c:v>
                </c:pt>
                <c:pt idx="1">
                  <c:v>0.93220000000000003</c:v>
                </c:pt>
                <c:pt idx="2">
                  <c:v>0.92959999999999998</c:v>
                </c:pt>
                <c:pt idx="3">
                  <c:v>0.93559999999999999</c:v>
                </c:pt>
                <c:pt idx="4">
                  <c:v>0.1081</c:v>
                </c:pt>
                <c:pt idx="5">
                  <c:v>5.7099999999999998E-2</c:v>
                </c:pt>
                <c:pt idx="6">
                  <c:v>0.66669999999999996</c:v>
                </c:pt>
                <c:pt idx="7">
                  <c:v>0.32650000000000001</c:v>
                </c:pt>
                <c:pt idx="8">
                  <c:v>0.35289999999999999</c:v>
                </c:pt>
                <c:pt idx="9">
                  <c:v>0.2326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AC-495F-B91E-ECBA874E2E1D}"/>
            </c:ext>
          </c:extLst>
        </c:ser>
        <c:ser>
          <c:idx val="4"/>
          <c:order val="4"/>
          <c:tx>
            <c:strRef>
              <c:f>'5 - Model Rob. (MalType; 100-0)'!$A$60</c:f>
              <c:strCache>
                <c:ptCount val="1"/>
                <c:pt idx="0">
                  <c:v>AUC-ROC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'5 - Model Rob. (MalType; 100-0)'!$B$37:$K$37</c:f>
              <c:strCache>
                <c:ptCount val="10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Ransomware</c:v>
                </c:pt>
                <c:pt idx="5">
                  <c:v>Miner</c:v>
                </c:pt>
                <c:pt idx="6">
                  <c:v>Virus</c:v>
                </c:pt>
                <c:pt idx="7">
                  <c:v>Spyware</c:v>
                </c:pt>
                <c:pt idx="8">
                  <c:v>Hacktool</c:v>
                </c:pt>
                <c:pt idx="9">
                  <c:v>Worm</c:v>
                </c:pt>
              </c:strCache>
            </c:strRef>
          </c:cat>
          <c:val>
            <c:numRef>
              <c:f>'5 - Model Rob. (MalType; 100-0)'!$B$60:$K$60</c:f>
              <c:numCache>
                <c:formatCode>0.0000</c:formatCode>
                <c:ptCount val="10"/>
                <c:pt idx="0">
                  <c:v>0.85419999999999996</c:v>
                </c:pt>
                <c:pt idx="1">
                  <c:v>0.85529999999999995</c:v>
                </c:pt>
                <c:pt idx="2">
                  <c:v>0.85529999999999995</c:v>
                </c:pt>
                <c:pt idx="3">
                  <c:v>0.85319999999999996</c:v>
                </c:pt>
                <c:pt idx="4">
                  <c:v>0.85529999999999995</c:v>
                </c:pt>
                <c:pt idx="5">
                  <c:v>0.85529999999999995</c:v>
                </c:pt>
                <c:pt idx="6">
                  <c:v>0.85529999999999995</c:v>
                </c:pt>
                <c:pt idx="7">
                  <c:v>0.85529999999999995</c:v>
                </c:pt>
                <c:pt idx="8">
                  <c:v>0.85529999999999995</c:v>
                </c:pt>
                <c:pt idx="9">
                  <c:v>0.85529999999999995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AC-495F-B91E-ECBA874E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288"/>
        <c:axId val="4407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'5 - Model Rob. (MalType; 100-0)'!$A$58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'5 - Model Rob. (MalType; 100-0)'!$B$37:$K$37</c15:sqref>
                        </c15:formulaRef>
                      </c:ext>
                    </c:extLst>
                    <c:strCache>
                      <c:ptCount val="10"/>
                      <c:pt idx="0">
                        <c:v>Trojan</c:v>
                      </c:pt>
                      <c:pt idx="1">
                        <c:v>Downloader</c:v>
                      </c:pt>
                      <c:pt idx="2">
                        <c:v>PUA</c:v>
                      </c:pt>
                      <c:pt idx="3">
                        <c:v>Adware</c:v>
                      </c:pt>
                      <c:pt idx="4">
                        <c:v>Ransomware</c:v>
                      </c:pt>
                      <c:pt idx="5">
                        <c:v>Miner</c:v>
                      </c:pt>
                      <c:pt idx="6">
                        <c:v>Virus</c:v>
                      </c:pt>
                      <c:pt idx="7">
                        <c:v>Spyware</c:v>
                      </c:pt>
                      <c:pt idx="8">
                        <c:v>Hacktool</c:v>
                      </c:pt>
                      <c:pt idx="9">
                        <c:v>Worm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'5 - Model Rob. (MalType; 100-0)'!$B$58:$K$58</c15:sqref>
                        </c15:formulaRef>
                      </c:ext>
                    </c:extLst>
                    <c:numCache>
                      <c:formatCode>0.0000</c:formatCode>
                      <c:ptCount val="10"/>
                      <c:pt idx="0">
                        <c:v>0.99790000000000001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0.996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AAC-495F-B91E-ECBA874E2E1D}"/>
                  </c:ext>
                </c:extLst>
              </c15:ser>
            </c15:filteredBarSeries>
          </c:ext>
        </c:extLst>
      </c:barChart>
      <c:catAx>
        <c:axId val="44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28"/>
        <c:crosses val="autoZero"/>
        <c:auto val="1"/>
        <c:lblAlgn val="ctr"/>
        <c:lblOffset val="100"/>
        <c:noMultiLvlLbl val="0"/>
      </c:catAx>
      <c:valAx>
        <c:axId val="4407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Tuned Time-based LightGBM</a:t>
            </a:r>
            <a:r>
              <a:rPr lang="en-PH" sz="1400" b="0" i="0" u="none" strike="noStrike" baseline="0"/>
              <a:t> </a:t>
            </a:r>
            <a:endParaRPr lang="en-PH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'6 - Repeated Holdout'!$Y$37</c:f>
              <c:strCache>
                <c:ptCount val="1"/>
                <c:pt idx="0">
                  <c:v>Validation (Fold Average)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Holdout'!$Y$56:$Y$70</c15:sqref>
                  </c15:fullRef>
                </c:ext>
              </c:extLst>
              <c:f>('6 - Repeated Holdout'!$Y$56:$Y$58,'6 - Repeated Holdout'!$Y$60:$Y$62,'6 - Repeated Holdout'!$Y$64:$Y$70)</c:f>
              <c:numCache>
                <c:formatCode>General</c:formatCode>
                <c:ptCount val="13"/>
                <c:pt idx="0">
                  <c:v>0.99878</c:v>
                </c:pt>
                <c:pt idx="1">
                  <c:v>0.99261999999999995</c:v>
                </c:pt>
                <c:pt idx="2">
                  <c:v>0.99468000000000001</c:v>
                </c:pt>
                <c:pt idx="3">
                  <c:v>0.99070000000000003</c:v>
                </c:pt>
                <c:pt idx="4">
                  <c:v>0.99878</c:v>
                </c:pt>
                <c:pt idx="5">
                  <c:v>0.99473999999999996</c:v>
                </c:pt>
                <c:pt idx="6">
                  <c:v>0.99473999999999996</c:v>
                </c:pt>
                <c:pt idx="7">
                  <c:v>0.99471999999999983</c:v>
                </c:pt>
                <c:pt idx="8">
                  <c:v>0.99471999999999983</c:v>
                </c:pt>
                <c:pt idx="9">
                  <c:v>0.99473999999999996</c:v>
                </c:pt>
                <c:pt idx="10">
                  <c:v>0.99471999999999983</c:v>
                </c:pt>
                <c:pt idx="11">
                  <c:v>0.99471999999999983</c:v>
                </c:pt>
                <c:pt idx="12">
                  <c:v>0.99471999999999983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5-4369-8D64-566ED6BFA0A7}"/>
            </c:ext>
          </c:extLst>
        </c:ser>
        <c:ser>
          <c:idx val="2"/>
          <c:order val="2"/>
          <c:tx>
            <c:strRef>
              <c:f>'6 - Repeated Holdout'!$Z$37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Holdout'!$Z$56:$Z$70</c15:sqref>
                  </c15:fullRef>
                </c:ext>
              </c:extLst>
              <c:f>('6 - Repeated Holdout'!$Z$56:$Z$58,'6 - Repeated Holdout'!$Z$60:$Z$62,'6 - Repeated Holdout'!$Z$64:$Z$70)</c:f>
              <c:numCache>
                <c:formatCode>0.0000</c:formatCode>
                <c:ptCount val="13"/>
                <c:pt idx="0">
                  <c:v>0.95830000000000004</c:v>
                </c:pt>
                <c:pt idx="1">
                  <c:v>0.61060000000000003</c:v>
                </c:pt>
                <c:pt idx="2">
                  <c:v>0.74590000000000001</c:v>
                </c:pt>
                <c:pt idx="3">
                  <c:v>0.98909999999999998</c:v>
                </c:pt>
                <c:pt idx="4">
                  <c:v>0.99929999999999997</c:v>
                </c:pt>
                <c:pt idx="5">
                  <c:v>0.99419999999999997</c:v>
                </c:pt>
                <c:pt idx="6">
                  <c:v>0.97370000000000001</c:v>
                </c:pt>
                <c:pt idx="7">
                  <c:v>0.80489999999999995</c:v>
                </c:pt>
                <c:pt idx="8">
                  <c:v>0.87009999999999998</c:v>
                </c:pt>
                <c:pt idx="9">
                  <c:v>0.98829999999999996</c:v>
                </c:pt>
                <c:pt idx="10">
                  <c:v>0.98860000000000003</c:v>
                </c:pt>
                <c:pt idx="11">
                  <c:v>0.98740000000000006</c:v>
                </c:pt>
                <c:pt idx="12">
                  <c:v>0.80489999999999995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15-4369-8D64-566ED6BFA0A7}"/>
            </c:ext>
          </c:extLst>
        </c:ser>
        <c:ser>
          <c:idx val="3"/>
          <c:order val="3"/>
          <c:tx>
            <c:strRef>
              <c:f>'6 - Repeated Holdout'!$AA$37</c:f>
              <c:strCache>
                <c:ptCount val="1"/>
                <c:pt idx="0">
                  <c:v>Δ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Holdout'!$AA$56:$AA$70</c15:sqref>
                  </c15:fullRef>
                </c:ext>
              </c:extLst>
              <c:f>('6 - Repeated Holdout'!$AA$56:$AA$58,'6 - Repeated Holdout'!$AA$60:$AA$62,'6 - Repeated Holdout'!$AA$64:$AA$70)</c:f>
              <c:numCache>
                <c:formatCode>General</c:formatCode>
                <c:ptCount val="13"/>
                <c:pt idx="0">
                  <c:v>-4.047999999999996E-2</c:v>
                </c:pt>
                <c:pt idx="1">
                  <c:v>-0.38201999999999992</c:v>
                </c:pt>
                <c:pt idx="2">
                  <c:v>-0.24878</c:v>
                </c:pt>
                <c:pt idx="3">
                  <c:v>-1.6000000000000458E-3</c:v>
                </c:pt>
                <c:pt idx="4">
                  <c:v>5.1999999999996493E-4</c:v>
                </c:pt>
                <c:pt idx="5">
                  <c:v>-5.3999999999998494E-4</c:v>
                </c:pt>
                <c:pt idx="6">
                  <c:v>-2.1039999999999948E-2</c:v>
                </c:pt>
                <c:pt idx="7">
                  <c:v>-0.18981999999999988</c:v>
                </c:pt>
                <c:pt idx="8">
                  <c:v>-0.12461999999999984</c:v>
                </c:pt>
                <c:pt idx="9">
                  <c:v>-6.4400000000000013E-3</c:v>
                </c:pt>
                <c:pt idx="10">
                  <c:v>-6.1199999999997923E-3</c:v>
                </c:pt>
                <c:pt idx="11">
                  <c:v>-7.3199999999997711E-3</c:v>
                </c:pt>
                <c:pt idx="12">
                  <c:v>-0.18981999999999988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15-4369-8D64-566ED6BFA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94464"/>
        <c:axId val="50086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'6 - Repeated Holdout'!$X$37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'6 - Repeated Holdout'!$W$39:$X$53</c15:sqref>
                        </c15:fullRef>
                        <c15:formulaRef>
                          <c15:sqref>('6 - Repeated Holdout'!$W$39:$X$41,'6 - Repeated Holdout'!$W$43:$X$45,'6 - Repeated Holdout'!$W$47:$X$53)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Benign</c:v>
                        </c:pt>
                        <c:pt idx="3">
                          <c:v>Malicious</c:v>
                        </c:pt>
                        <c:pt idx="6">
                          <c:v>Macro Avg.</c:v>
                        </c:pt>
                        <c:pt idx="9">
                          <c:v>Weighted Avg.</c:v>
                        </c:pt>
                        <c:pt idx="12">
                          <c:v>Overall Accuracy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'6 - Repeated Holdout'!$X$38:$X$53</c15:sqref>
                        </c15:fullRef>
                        <c15:formulaRef>
                          <c15:sqref>('6 - Repeated Holdout'!$X$38:$X$40,'6 - Repeated Holdout'!$X$42:$X$44,'6 - Repeated Holdout'!$X$46:$X$52)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C15-4369-8D64-566ED6BFA0A7}"/>
                  </c:ext>
                </c:extLst>
              </c15:ser>
            </c15:filteredBarSeries>
          </c:ext>
        </c:extLst>
      </c:barChart>
      <c:catAx>
        <c:axId val="5009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6304"/>
        <c:crosses val="autoZero"/>
        <c:auto val="1"/>
        <c:lblAlgn val="ctr"/>
        <c:lblOffset val="100"/>
        <c:noMultiLvlLbl val="0"/>
      </c:catAx>
      <c:valAx>
        <c:axId val="50086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Default Time-based CatBoost</a:t>
            </a:r>
            <a:r>
              <a:rPr lang="en-PH" sz="1400" b="0" i="0" u="none" strike="noStrike" baseline="0"/>
              <a:t> </a:t>
            </a:r>
            <a:endParaRPr lang="en-PH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'6 - Repeated Holdout'!$Y$37</c:f>
              <c:strCache>
                <c:ptCount val="1"/>
                <c:pt idx="0">
                  <c:v>Validation (Fold Average)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Holdout'!$AH$39:$AH$53</c15:sqref>
                  </c15:fullRef>
                </c:ext>
              </c:extLst>
              <c:f>('6 - Repeated Holdout'!$AH$39:$AH$41,'6 - Repeated Holdout'!$AH$43:$AH$45,'6 - Repeated Holdout'!$AH$47:$AH$53)</c:f>
              <c:numCache>
                <c:formatCode>0.0000</c:formatCode>
                <c:ptCount val="13"/>
                <c:pt idx="0">
                  <c:v>0.99893999999999994</c:v>
                </c:pt>
                <c:pt idx="1">
                  <c:v>0.99025999999999992</c:v>
                </c:pt>
                <c:pt idx="2">
                  <c:v>0.99458000000000002</c:v>
                </c:pt>
                <c:pt idx="3">
                  <c:v>0.99036000000000013</c:v>
                </c:pt>
                <c:pt idx="4">
                  <c:v>0.99896000000000007</c:v>
                </c:pt>
                <c:pt idx="5">
                  <c:v>0.99464000000000008</c:v>
                </c:pt>
                <c:pt idx="6">
                  <c:v>0.99464000000000008</c:v>
                </c:pt>
                <c:pt idx="7">
                  <c:v>0.99461999999999995</c:v>
                </c:pt>
                <c:pt idx="8">
                  <c:v>0.99461999999999995</c:v>
                </c:pt>
                <c:pt idx="9">
                  <c:v>0.99464000000000008</c:v>
                </c:pt>
                <c:pt idx="10">
                  <c:v>0.99461999999999995</c:v>
                </c:pt>
                <c:pt idx="11">
                  <c:v>0.99461999999999995</c:v>
                </c:pt>
                <c:pt idx="12">
                  <c:v>0.99461999999999995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6-4BAC-8512-99D99AC37971}"/>
            </c:ext>
          </c:extLst>
        </c:ser>
        <c:ser>
          <c:idx val="2"/>
          <c:order val="2"/>
          <c:tx>
            <c:strRef>
              <c:f>'6 - Repeated Holdout'!$Z$37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Holdout'!$AI$39:$AI$53</c15:sqref>
                  </c15:fullRef>
                </c:ext>
              </c:extLst>
              <c:f>('6 - Repeated Holdout'!$AI$39:$AI$41,'6 - Repeated Holdout'!$AI$43:$AI$45,'6 - Repeated Holdout'!$AI$47:$AI$53)</c:f>
              <c:numCache>
                <c:formatCode>0.0000</c:formatCode>
                <c:ptCount val="13"/>
                <c:pt idx="0">
                  <c:v>0.93830000000000002</c:v>
                </c:pt>
                <c:pt idx="1">
                  <c:v>0.67259999999999998</c:v>
                </c:pt>
                <c:pt idx="2">
                  <c:v>0.78349999999999997</c:v>
                </c:pt>
                <c:pt idx="3">
                  <c:v>0.99080000000000001</c:v>
                </c:pt>
                <c:pt idx="4">
                  <c:v>0.99980000000000002</c:v>
                </c:pt>
                <c:pt idx="5">
                  <c:v>0.99480000000000002</c:v>
                </c:pt>
                <c:pt idx="6">
                  <c:v>0.96460000000000001</c:v>
                </c:pt>
                <c:pt idx="7">
                  <c:v>0.8357</c:v>
                </c:pt>
                <c:pt idx="8">
                  <c:v>0.8891</c:v>
                </c:pt>
                <c:pt idx="9">
                  <c:v>0.98939999999999995</c:v>
                </c:pt>
                <c:pt idx="10">
                  <c:v>0.98980000000000001</c:v>
                </c:pt>
                <c:pt idx="11">
                  <c:v>0.98899999999999999</c:v>
                </c:pt>
                <c:pt idx="12">
                  <c:v>0.8357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56-4BAC-8512-99D99AC37971}"/>
            </c:ext>
          </c:extLst>
        </c:ser>
        <c:ser>
          <c:idx val="3"/>
          <c:order val="3"/>
          <c:tx>
            <c:strRef>
              <c:f>'6 - Repeated Holdout'!$AA$37</c:f>
              <c:strCache>
                <c:ptCount val="1"/>
                <c:pt idx="0">
                  <c:v>Δ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Holdout'!$AJ$39:$AJ$53</c15:sqref>
                  </c15:fullRef>
                </c:ext>
              </c:extLst>
              <c:f>('6 - Repeated Holdout'!$AJ$39:$AJ$41,'6 - Repeated Holdout'!$AJ$43:$AJ$45,'6 - Repeated Holdout'!$AJ$47:$AJ$53)</c:f>
              <c:numCache>
                <c:formatCode>0.0000</c:formatCode>
                <c:ptCount val="13"/>
                <c:pt idx="0">
                  <c:v>-6.0639999999999916E-2</c:v>
                </c:pt>
                <c:pt idx="1">
                  <c:v>-0.31765999999999994</c:v>
                </c:pt>
                <c:pt idx="2">
                  <c:v>-0.21108000000000005</c:v>
                </c:pt>
                <c:pt idx="3">
                  <c:v>4.3999999999988493E-4</c:v>
                </c:pt>
                <c:pt idx="4">
                  <c:v>8.399999999999519E-4</c:v>
                </c:pt>
                <c:pt idx="5">
                  <c:v>1.5999999999993797E-4</c:v>
                </c:pt>
                <c:pt idx="6">
                  <c:v>-3.0040000000000067E-2</c:v>
                </c:pt>
                <c:pt idx="7">
                  <c:v>-0.15891999999999995</c:v>
                </c:pt>
                <c:pt idx="8">
                  <c:v>-0.10551999999999995</c:v>
                </c:pt>
                <c:pt idx="9">
                  <c:v>-5.2400000000001334E-3</c:v>
                </c:pt>
                <c:pt idx="10">
                  <c:v>-4.8199999999999354E-3</c:v>
                </c:pt>
                <c:pt idx="11">
                  <c:v>-5.6199999999999584E-3</c:v>
                </c:pt>
                <c:pt idx="12">
                  <c:v>-0.15891999999999995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56-4BAC-8512-99D99AC37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94464"/>
        <c:axId val="50086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'6 - Repeated Holdout'!$X$37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'6 - Repeated Holdout'!$W$39:$X$53</c15:sqref>
                        </c15:fullRef>
                        <c15:formulaRef>
                          <c15:sqref>('6 - Repeated Holdout'!$W$39:$X$41,'6 - Repeated Holdout'!$W$43:$X$45,'6 - Repeated Holdout'!$W$47:$X$53)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Benign</c:v>
                        </c:pt>
                        <c:pt idx="3">
                          <c:v>Malicious</c:v>
                        </c:pt>
                        <c:pt idx="6">
                          <c:v>Macro Avg.</c:v>
                        </c:pt>
                        <c:pt idx="9">
                          <c:v>Weighted Avg.</c:v>
                        </c:pt>
                        <c:pt idx="12">
                          <c:v>Overall Accuracy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'6 - Repeated Holdout'!$X$38:$X$53</c15:sqref>
                        </c15:fullRef>
                        <c15:formulaRef>
                          <c15:sqref>('6 - Repeated Holdout'!$X$38:$X$40,'6 - Repeated Holdout'!$X$42:$X$44,'6 - Repeated Holdout'!$X$46:$X$52)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956-4BAC-8512-99D99AC37971}"/>
                  </c:ext>
                </c:extLst>
              </c15:ser>
            </c15:filteredBarSeries>
          </c:ext>
        </c:extLst>
      </c:barChart>
      <c:catAx>
        <c:axId val="5009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6304"/>
        <c:crosses val="autoZero"/>
        <c:auto val="1"/>
        <c:lblAlgn val="ctr"/>
        <c:lblOffset val="100"/>
        <c:noMultiLvlLbl val="0"/>
      </c:catAx>
      <c:valAx>
        <c:axId val="50086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Default Time-based LightGBM</a:t>
            </a:r>
            <a:r>
              <a:rPr lang="en-P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'6 - Repeated Holdout'!$Y$37</c:f>
              <c:strCache>
                <c:ptCount val="1"/>
                <c:pt idx="0">
                  <c:v>Validation (Fold Average)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Holdout'!$Y$39:$Y$53</c15:sqref>
                  </c15:fullRef>
                </c:ext>
              </c:extLst>
              <c:f>('6 - Repeated Holdout'!$Y$39:$Y$41,'6 - Repeated Holdout'!$Y$43:$Y$45,'6 - Repeated Holdout'!$Y$47:$Y$53)</c:f>
              <c:numCache>
                <c:formatCode>0.0000</c:formatCode>
                <c:ptCount val="13"/>
                <c:pt idx="0">
                  <c:v>0.99892000000000003</c:v>
                </c:pt>
                <c:pt idx="1">
                  <c:v>0.98980000000000001</c:v>
                </c:pt>
                <c:pt idx="2">
                  <c:v>0.99434</c:v>
                </c:pt>
                <c:pt idx="3">
                  <c:v>0.98987999999999998</c:v>
                </c:pt>
                <c:pt idx="4">
                  <c:v>0.99896000000000007</c:v>
                </c:pt>
                <c:pt idx="5">
                  <c:v>0.99439999999999995</c:v>
                </c:pt>
                <c:pt idx="6">
                  <c:v>0.99439999999999995</c:v>
                </c:pt>
                <c:pt idx="7">
                  <c:v>0.99437999999999993</c:v>
                </c:pt>
                <c:pt idx="8">
                  <c:v>0.99437999999999993</c:v>
                </c:pt>
                <c:pt idx="9">
                  <c:v>0.99439999999999995</c:v>
                </c:pt>
                <c:pt idx="10">
                  <c:v>0.99437999999999993</c:v>
                </c:pt>
                <c:pt idx="11">
                  <c:v>0.99437999999999993</c:v>
                </c:pt>
                <c:pt idx="12">
                  <c:v>0.99437999999999993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3-4C7D-BBC1-29DD8C553DEE}"/>
            </c:ext>
          </c:extLst>
        </c:ser>
        <c:ser>
          <c:idx val="2"/>
          <c:order val="2"/>
          <c:tx>
            <c:strRef>
              <c:f>'6 - Repeated Holdout'!$Z$37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Holdout'!$Z$39:$Z$53</c15:sqref>
                  </c15:fullRef>
                </c:ext>
              </c:extLst>
              <c:f>('6 - Repeated Holdout'!$Z$39:$Z$41,'6 - Repeated Holdout'!$Z$43:$Z$45,'6 - Repeated Holdout'!$Z$47:$Z$53)</c:f>
              <c:numCache>
                <c:formatCode>0.0000</c:formatCode>
                <c:ptCount val="13"/>
                <c:pt idx="0">
                  <c:v>0.93149999999999999</c:v>
                </c:pt>
                <c:pt idx="1">
                  <c:v>0.6018</c:v>
                </c:pt>
                <c:pt idx="2">
                  <c:v>0.73119999999999996</c:v>
                </c:pt>
                <c:pt idx="3">
                  <c:v>0.9889</c:v>
                </c:pt>
                <c:pt idx="4">
                  <c:v>0.99880000000000002</c:v>
                </c:pt>
                <c:pt idx="5">
                  <c:v>0.99380000000000002</c:v>
                </c:pt>
                <c:pt idx="6">
                  <c:v>0.96020000000000005</c:v>
                </c:pt>
                <c:pt idx="7">
                  <c:v>0.80030000000000001</c:v>
                </c:pt>
                <c:pt idx="8">
                  <c:v>0.86250000000000004</c:v>
                </c:pt>
                <c:pt idx="9">
                  <c:v>0.98729999999999996</c:v>
                </c:pt>
                <c:pt idx="10">
                  <c:v>0.9879</c:v>
                </c:pt>
                <c:pt idx="11">
                  <c:v>0.98660000000000003</c:v>
                </c:pt>
                <c:pt idx="12">
                  <c:v>0.80030000000000001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3-4C7D-BBC1-29DD8C553DEE}"/>
            </c:ext>
          </c:extLst>
        </c:ser>
        <c:ser>
          <c:idx val="3"/>
          <c:order val="3"/>
          <c:tx>
            <c:strRef>
              <c:f>'6 - Repeated Holdout'!$AA$37</c:f>
              <c:strCache>
                <c:ptCount val="1"/>
                <c:pt idx="0">
                  <c:v>Δ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Holdout'!$AA$39:$AA$53</c15:sqref>
                  </c15:fullRef>
                </c:ext>
              </c:extLst>
              <c:f>('6 - Repeated Holdout'!$AA$39:$AA$41,'6 - Repeated Holdout'!$AA$43:$AA$45,'6 - Repeated Holdout'!$AA$47:$AA$53)</c:f>
              <c:numCache>
                <c:formatCode>General</c:formatCode>
                <c:ptCount val="13"/>
                <c:pt idx="0" formatCode="0.0000">
                  <c:v>-6.7420000000000035E-2</c:v>
                </c:pt>
                <c:pt idx="1">
                  <c:v>-0.38800000000000001</c:v>
                </c:pt>
                <c:pt idx="2">
                  <c:v>-0.26314000000000004</c:v>
                </c:pt>
                <c:pt idx="3">
                  <c:v>-9.7999999999998089E-4</c:v>
                </c:pt>
                <c:pt idx="4">
                  <c:v>-1.6000000000004899E-4</c:v>
                </c:pt>
                <c:pt idx="5">
                  <c:v>-5.9999999999993392E-4</c:v>
                </c:pt>
                <c:pt idx="6">
                  <c:v>-3.4199999999999897E-2</c:v>
                </c:pt>
                <c:pt idx="7">
                  <c:v>-0.19407999999999992</c:v>
                </c:pt>
                <c:pt idx="8">
                  <c:v>-0.13187999999999989</c:v>
                </c:pt>
                <c:pt idx="9">
                  <c:v>-7.0999999999999952E-3</c:v>
                </c:pt>
                <c:pt idx="10">
                  <c:v>-6.4799999999999303E-3</c:v>
                </c:pt>
                <c:pt idx="11">
                  <c:v>-7.7799999999998981E-3</c:v>
                </c:pt>
                <c:pt idx="12">
                  <c:v>-0.19407999999999992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53-4C7D-BBC1-29DD8C553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94464"/>
        <c:axId val="50086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'6 - Repeated Holdout'!$X$37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'6 - Repeated Holdout'!$W$39:$X$53</c15:sqref>
                        </c15:fullRef>
                        <c15:formulaRef>
                          <c15:sqref>('6 - Repeated Holdout'!$W$39:$X$41,'6 - Repeated Holdout'!$W$43:$X$45,'6 - Repeated Holdout'!$W$47:$X$53)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Benign</c:v>
                        </c:pt>
                        <c:pt idx="3">
                          <c:v>Malicious</c:v>
                        </c:pt>
                        <c:pt idx="6">
                          <c:v>Macro Avg.</c:v>
                        </c:pt>
                        <c:pt idx="9">
                          <c:v>Weighted Avg.</c:v>
                        </c:pt>
                        <c:pt idx="12">
                          <c:v>Overall Accuracy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'6 - Repeated Holdout'!$X$38:$X$53</c15:sqref>
                        </c15:fullRef>
                        <c15:formulaRef>
                          <c15:sqref>('6 - Repeated Holdout'!$X$38:$X$40,'6 - Repeated Holdout'!$X$42:$X$44,'6 - Repeated Holdout'!$X$46:$X$52)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E53-4C7D-BBC1-29DD8C553DEE}"/>
                  </c:ext>
                </c:extLst>
              </c15:ser>
            </c15:filteredBarSeries>
          </c:ext>
        </c:extLst>
      </c:barChart>
      <c:catAx>
        <c:axId val="5009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6304"/>
        <c:crosses val="autoZero"/>
        <c:auto val="1"/>
        <c:lblAlgn val="ctr"/>
        <c:lblOffset val="100"/>
        <c:noMultiLvlLbl val="0"/>
      </c:catAx>
      <c:valAx>
        <c:axId val="50086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Tuned Time-based CatBoost</a:t>
            </a:r>
            <a:r>
              <a:rPr lang="en-PH" sz="1400" b="0" i="0" u="none" strike="noStrike" baseline="0"/>
              <a:t> </a:t>
            </a:r>
            <a:endParaRPr lang="en-PH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'6 - Repeated Holdout'!$Y$37</c:f>
              <c:strCache>
                <c:ptCount val="1"/>
                <c:pt idx="0">
                  <c:v>Validation (Fold Average)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Holdout'!$AH$56:$AH$70</c15:sqref>
                  </c15:fullRef>
                </c:ext>
              </c:extLst>
              <c:f>('6 - Repeated Holdout'!$AH$56:$AH$58,'6 - Repeated Holdout'!$AH$60:$AH$62,'6 - Repeated Holdout'!$AH$64:$AH$70)</c:f>
              <c:numCache>
                <c:formatCode>0.0000</c:formatCode>
                <c:ptCount val="13"/>
                <c:pt idx="0">
                  <c:v>0.99778</c:v>
                </c:pt>
                <c:pt idx="1">
                  <c:v>0.99147999999999992</c:v>
                </c:pt>
                <c:pt idx="2">
                  <c:v>0.99464000000000008</c:v>
                </c:pt>
                <c:pt idx="3">
                  <c:v>0.99153999999999998</c:v>
                </c:pt>
                <c:pt idx="4">
                  <c:v>0.99782000000000015</c:v>
                </c:pt>
                <c:pt idx="5">
                  <c:v>0.99465999999999999</c:v>
                </c:pt>
                <c:pt idx="6">
                  <c:v>0.99465999999999999</c:v>
                </c:pt>
                <c:pt idx="7">
                  <c:v>0.99465999999999999</c:v>
                </c:pt>
                <c:pt idx="8">
                  <c:v>0.99465999999999999</c:v>
                </c:pt>
                <c:pt idx="9">
                  <c:v>0.99465999999999999</c:v>
                </c:pt>
                <c:pt idx="10">
                  <c:v>0.99465999999999999</c:v>
                </c:pt>
                <c:pt idx="11">
                  <c:v>0.99465999999999999</c:v>
                </c:pt>
                <c:pt idx="12">
                  <c:v>0.99465999999999999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9-47D2-A803-F1CC411D0968}"/>
            </c:ext>
          </c:extLst>
        </c:ser>
        <c:ser>
          <c:idx val="2"/>
          <c:order val="2"/>
          <c:tx>
            <c:strRef>
              <c:f>'6 - Repeated Holdout'!$Z$37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Holdout'!$AI$56:$AI$70</c15:sqref>
                  </c15:fullRef>
                </c:ext>
              </c:extLst>
              <c:f>('6 - Repeated Holdout'!$AI$56:$AI$58,'6 - Repeated Holdout'!$AI$60:$AI$62,'6 - Repeated Holdout'!$AI$64:$AI$70)</c:f>
              <c:numCache>
                <c:formatCode>0.0000</c:formatCode>
                <c:ptCount val="13"/>
                <c:pt idx="0">
                  <c:v>0.90590000000000004</c:v>
                </c:pt>
                <c:pt idx="1">
                  <c:v>0.68140000000000001</c:v>
                </c:pt>
                <c:pt idx="2">
                  <c:v>0.77780000000000005</c:v>
                </c:pt>
                <c:pt idx="3">
                  <c:v>0.99109999999999998</c:v>
                </c:pt>
                <c:pt idx="4">
                  <c:v>0.998</c:v>
                </c:pt>
                <c:pt idx="5">
                  <c:v>0.99450000000000005</c:v>
                </c:pt>
                <c:pt idx="6">
                  <c:v>0.94850000000000001</c:v>
                </c:pt>
                <c:pt idx="7">
                  <c:v>0.8397</c:v>
                </c:pt>
                <c:pt idx="8">
                  <c:v>0.88619999999999999</c:v>
                </c:pt>
                <c:pt idx="9">
                  <c:v>0.98880000000000001</c:v>
                </c:pt>
                <c:pt idx="10">
                  <c:v>0.98929999999999996</c:v>
                </c:pt>
                <c:pt idx="11">
                  <c:v>0.98860000000000003</c:v>
                </c:pt>
                <c:pt idx="12">
                  <c:v>0.8397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D9-47D2-A803-F1CC411D0968}"/>
            </c:ext>
          </c:extLst>
        </c:ser>
        <c:ser>
          <c:idx val="3"/>
          <c:order val="3"/>
          <c:tx>
            <c:strRef>
              <c:f>'6 - Repeated Holdout'!$AA$37</c:f>
              <c:strCache>
                <c:ptCount val="1"/>
                <c:pt idx="0">
                  <c:v>Δ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Holdout'!$AJ$56:$AJ$70</c15:sqref>
                  </c15:fullRef>
                </c:ext>
              </c:extLst>
              <c:f>('6 - Repeated Holdout'!$AJ$56:$AJ$58,'6 - Repeated Holdout'!$AJ$60:$AJ$62,'6 - Repeated Holdout'!$AJ$64:$AJ$70)</c:f>
              <c:numCache>
                <c:formatCode>0.0000</c:formatCode>
                <c:ptCount val="13"/>
                <c:pt idx="0">
                  <c:v>-9.1879999999999962E-2</c:v>
                </c:pt>
                <c:pt idx="1">
                  <c:v>-0.31007999999999991</c:v>
                </c:pt>
                <c:pt idx="2">
                  <c:v>-0.21684000000000003</c:v>
                </c:pt>
                <c:pt idx="3">
                  <c:v>-4.3999999999999595E-4</c:v>
                </c:pt>
                <c:pt idx="4">
                  <c:v>1.7999999999984695E-4</c:v>
                </c:pt>
                <c:pt idx="5">
                  <c:v>-1.5999999999993797E-4</c:v>
                </c:pt>
                <c:pt idx="6">
                  <c:v>-4.6159999999999979E-2</c:v>
                </c:pt>
                <c:pt idx="7">
                  <c:v>-0.15495999999999999</c:v>
                </c:pt>
                <c:pt idx="8">
                  <c:v>-0.10846</c:v>
                </c:pt>
                <c:pt idx="9">
                  <c:v>-5.8599999999999763E-3</c:v>
                </c:pt>
                <c:pt idx="10">
                  <c:v>-5.3600000000000314E-3</c:v>
                </c:pt>
                <c:pt idx="11">
                  <c:v>-6.0599999999999543E-3</c:v>
                </c:pt>
                <c:pt idx="12">
                  <c:v>-0.15495999999999999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D9-47D2-A803-F1CC411D0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94464"/>
        <c:axId val="50086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'6 - Repeated Holdout'!$X$37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'6 - Repeated Holdout'!$W$39:$X$53</c15:sqref>
                        </c15:fullRef>
                        <c15:formulaRef>
                          <c15:sqref>('6 - Repeated Holdout'!$W$39:$X$41,'6 - Repeated Holdout'!$W$43:$X$45,'6 - Repeated Holdout'!$W$47:$X$53)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Benign</c:v>
                        </c:pt>
                        <c:pt idx="3">
                          <c:v>Malicious</c:v>
                        </c:pt>
                        <c:pt idx="6">
                          <c:v>Macro Avg.</c:v>
                        </c:pt>
                        <c:pt idx="9">
                          <c:v>Weighted Avg.</c:v>
                        </c:pt>
                        <c:pt idx="12">
                          <c:v>Overall Accuracy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'6 - Repeated Holdout'!$X$38:$X$53</c15:sqref>
                        </c15:fullRef>
                        <c15:formulaRef>
                          <c15:sqref>('6 - Repeated Holdout'!$X$38:$X$40,'6 - Repeated Holdout'!$X$42:$X$44,'6 - Repeated Holdout'!$X$46:$X$52)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0D9-47D2-A803-F1CC411D0968}"/>
                  </c:ext>
                </c:extLst>
              </c15:ser>
            </c15:filteredBarSeries>
          </c:ext>
        </c:extLst>
      </c:barChart>
      <c:catAx>
        <c:axId val="5009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6304"/>
        <c:crosses val="autoZero"/>
        <c:auto val="1"/>
        <c:lblAlgn val="ctr"/>
        <c:lblOffset val="100"/>
        <c:noMultiLvlLbl val="0"/>
      </c:catAx>
      <c:valAx>
        <c:axId val="50086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Default Instance-based LightGBM</a:t>
            </a:r>
            <a:r>
              <a:rPr lang="en-PH" sz="1400" b="0" i="0" u="none" strike="noStrike" baseline="0"/>
              <a:t> </a:t>
            </a:r>
            <a:endParaRPr lang="en-PH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'6 - Repeated Holdout'!$Y$37</c:f>
              <c:strCache>
                <c:ptCount val="1"/>
                <c:pt idx="0">
                  <c:v>Validation (Fold Average)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Holdout'!$AQ$39:$AQ$53</c15:sqref>
                  </c15:fullRef>
                </c:ext>
              </c:extLst>
              <c:f>('6 - Repeated Holdout'!$AQ$39:$AQ$41,'6 - Repeated Holdout'!$AQ$43:$AQ$45,'6 - Repeated Holdout'!$AQ$47:$AQ$53)</c:f>
              <c:numCache>
                <c:formatCode>0.0000</c:formatCode>
                <c:ptCount val="13"/>
                <c:pt idx="0">
                  <c:v>0.99925999999999993</c:v>
                </c:pt>
                <c:pt idx="1">
                  <c:v>0.99094000000000015</c:v>
                </c:pt>
                <c:pt idx="2">
                  <c:v>0.99508000000000008</c:v>
                </c:pt>
                <c:pt idx="3">
                  <c:v>0.99102000000000001</c:v>
                </c:pt>
                <c:pt idx="4">
                  <c:v>0.99817999999999996</c:v>
                </c:pt>
                <c:pt idx="5">
                  <c:v>0.99514000000000014</c:v>
                </c:pt>
                <c:pt idx="6">
                  <c:v>0.99514000000000014</c:v>
                </c:pt>
                <c:pt idx="7">
                  <c:v>0.99512</c:v>
                </c:pt>
                <c:pt idx="8">
                  <c:v>0.99512</c:v>
                </c:pt>
                <c:pt idx="9">
                  <c:v>0.99514000000000014</c:v>
                </c:pt>
                <c:pt idx="10">
                  <c:v>0.99512</c:v>
                </c:pt>
                <c:pt idx="11">
                  <c:v>0.99512</c:v>
                </c:pt>
                <c:pt idx="12">
                  <c:v>0.99512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4-4F4D-86E6-CACB28F6BD8B}"/>
            </c:ext>
          </c:extLst>
        </c:ser>
        <c:ser>
          <c:idx val="2"/>
          <c:order val="2"/>
          <c:tx>
            <c:strRef>
              <c:f>'6 - Repeated Holdout'!$Z$37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Holdout'!$AR$39:$AR$53</c15:sqref>
                  </c15:fullRef>
                </c:ext>
              </c:extLst>
              <c:f>('6 - Repeated Holdout'!$AR$39:$AR$41,'6 - Repeated Holdout'!$AR$43:$AR$45,'6 - Repeated Holdout'!$AR$47:$AR$53)</c:f>
              <c:numCache>
                <c:formatCode>0.0000</c:formatCode>
                <c:ptCount val="13"/>
                <c:pt idx="0">
                  <c:v>0.94869999999999999</c:v>
                </c:pt>
                <c:pt idx="1">
                  <c:v>0.65490000000000004</c:v>
                </c:pt>
                <c:pt idx="2">
                  <c:v>0.77490000000000003</c:v>
                </c:pt>
                <c:pt idx="3">
                  <c:v>0.99039999999999995</c:v>
                </c:pt>
                <c:pt idx="4">
                  <c:v>0.999</c:v>
                </c:pt>
                <c:pt idx="5">
                  <c:v>0.99470000000000003</c:v>
                </c:pt>
                <c:pt idx="6">
                  <c:v>0.96950000000000003</c:v>
                </c:pt>
                <c:pt idx="7">
                  <c:v>0.82689999999999997</c:v>
                </c:pt>
                <c:pt idx="8">
                  <c:v>0.88480000000000003</c:v>
                </c:pt>
                <c:pt idx="9">
                  <c:v>0.98919999999999997</c:v>
                </c:pt>
                <c:pt idx="10">
                  <c:v>0.98960000000000004</c:v>
                </c:pt>
                <c:pt idx="11">
                  <c:v>0.98860000000000003</c:v>
                </c:pt>
                <c:pt idx="12">
                  <c:v>0.82689999999999997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4-4F4D-86E6-CACB28F6BD8B}"/>
            </c:ext>
          </c:extLst>
        </c:ser>
        <c:ser>
          <c:idx val="3"/>
          <c:order val="3"/>
          <c:tx>
            <c:strRef>
              <c:f>'6 - Repeated Holdout'!$AA$37</c:f>
              <c:strCache>
                <c:ptCount val="1"/>
                <c:pt idx="0">
                  <c:v>Δ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Holdout'!$AS$39:$AS$53</c15:sqref>
                  </c15:fullRef>
                </c:ext>
              </c:extLst>
              <c:f>('6 - Repeated Holdout'!$AS$39:$AS$41,'6 - Repeated Holdout'!$AS$43:$AS$45,'6 - Repeated Holdout'!$AS$47:$AS$53)</c:f>
              <c:numCache>
                <c:formatCode>0.0000</c:formatCode>
                <c:ptCount val="13"/>
                <c:pt idx="0">
                  <c:v>-5.0559999999999938E-2</c:v>
                </c:pt>
                <c:pt idx="1">
                  <c:v>-0.33604000000000012</c:v>
                </c:pt>
                <c:pt idx="2">
                  <c:v>-0.22018000000000004</c:v>
                </c:pt>
                <c:pt idx="3">
                  <c:v>-6.2000000000006494E-4</c:v>
                </c:pt>
                <c:pt idx="4">
                  <c:v>8.2000000000004292E-4</c:v>
                </c:pt>
                <c:pt idx="5">
                  <c:v>-4.4000000000010697E-4</c:v>
                </c:pt>
                <c:pt idx="6">
                  <c:v>-2.5640000000000107E-2</c:v>
                </c:pt>
                <c:pt idx="7">
                  <c:v>-0.16822000000000004</c:v>
                </c:pt>
                <c:pt idx="8">
                  <c:v>-0.11031999999999997</c:v>
                </c:pt>
                <c:pt idx="9">
                  <c:v>-5.9400000000001674E-3</c:v>
                </c:pt>
                <c:pt idx="10">
                  <c:v>-5.5199999999999694E-3</c:v>
                </c:pt>
                <c:pt idx="11">
                  <c:v>-6.5199999999999703E-3</c:v>
                </c:pt>
                <c:pt idx="12">
                  <c:v>-0.16822000000000004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34-4F4D-86E6-CACB28F6B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94464"/>
        <c:axId val="50086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'6 - Repeated Holdout'!$X$37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'6 - Repeated Holdout'!$W$39:$X$53</c15:sqref>
                        </c15:fullRef>
                        <c15:formulaRef>
                          <c15:sqref>('6 - Repeated Holdout'!$W$39:$X$41,'6 - Repeated Holdout'!$W$43:$X$45,'6 - Repeated Holdout'!$W$47:$X$53)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Benign</c:v>
                        </c:pt>
                        <c:pt idx="3">
                          <c:v>Malicious</c:v>
                        </c:pt>
                        <c:pt idx="6">
                          <c:v>Macro Avg.</c:v>
                        </c:pt>
                        <c:pt idx="9">
                          <c:v>Weighted Avg.</c:v>
                        </c:pt>
                        <c:pt idx="12">
                          <c:v>Overall Accuracy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'6 - Repeated Holdout'!$X$38:$X$53</c15:sqref>
                        </c15:fullRef>
                        <c15:formulaRef>
                          <c15:sqref>('6 - Repeated Holdout'!$X$38:$X$40,'6 - Repeated Holdout'!$X$42:$X$44,'6 - Repeated Holdout'!$X$46:$X$52)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A34-4F4D-86E6-CACB28F6BD8B}"/>
                  </c:ext>
                </c:extLst>
              </c15:ser>
            </c15:filteredBarSeries>
          </c:ext>
        </c:extLst>
      </c:barChart>
      <c:catAx>
        <c:axId val="5009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6304"/>
        <c:crosses val="autoZero"/>
        <c:auto val="1"/>
        <c:lblAlgn val="ctr"/>
        <c:lblOffset val="100"/>
        <c:noMultiLvlLbl val="0"/>
      </c:catAx>
      <c:valAx>
        <c:axId val="50086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Tuned Instance-based LightGBM</a:t>
            </a:r>
            <a:r>
              <a:rPr lang="en-PH" sz="1400" b="0" i="0" u="none" strike="noStrike" baseline="0"/>
              <a:t> </a:t>
            </a:r>
            <a:endParaRPr lang="en-PH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'6 - Repeated Holdout'!$Y$37</c:f>
              <c:strCache>
                <c:ptCount val="1"/>
                <c:pt idx="0">
                  <c:v>Validation (Fold Average)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Holdout'!$AQ$56:$AQ$70</c15:sqref>
                  </c15:fullRef>
                </c:ext>
              </c:extLst>
              <c:f>('6 - Repeated Holdout'!$AQ$56:$AQ$58,'6 - Repeated Holdout'!$AQ$60:$AQ$62,'6 - Repeated Holdout'!$AQ$64:$AQ$70)</c:f>
              <c:numCache>
                <c:formatCode>0.0000</c:formatCode>
                <c:ptCount val="13"/>
                <c:pt idx="0">
                  <c:v>0.99871999999999994</c:v>
                </c:pt>
                <c:pt idx="1">
                  <c:v>0.99182000000000003</c:v>
                </c:pt>
                <c:pt idx="2">
                  <c:v>0.99531999999999987</c:v>
                </c:pt>
                <c:pt idx="3">
                  <c:v>0.9919</c:v>
                </c:pt>
                <c:pt idx="4">
                  <c:v>0.99876000000000009</c:v>
                </c:pt>
                <c:pt idx="5">
                  <c:v>0.99531999999999987</c:v>
                </c:pt>
                <c:pt idx="6">
                  <c:v>0.99531999999999987</c:v>
                </c:pt>
                <c:pt idx="7">
                  <c:v>0.99531999999999987</c:v>
                </c:pt>
                <c:pt idx="8">
                  <c:v>0.99531999999999987</c:v>
                </c:pt>
                <c:pt idx="9">
                  <c:v>0.99531999999999987</c:v>
                </c:pt>
                <c:pt idx="10">
                  <c:v>0.99531999999999987</c:v>
                </c:pt>
                <c:pt idx="11">
                  <c:v>0.99531999999999987</c:v>
                </c:pt>
                <c:pt idx="12">
                  <c:v>0.99531999999999987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F0-4986-8274-8CCDE54B8B50}"/>
            </c:ext>
          </c:extLst>
        </c:ser>
        <c:ser>
          <c:idx val="2"/>
          <c:order val="2"/>
          <c:tx>
            <c:strRef>
              <c:f>'6 - Repeated Holdout'!$Z$37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Holdout'!$AR$56:$AR$70</c15:sqref>
                  </c15:fullRef>
                </c:ext>
              </c:extLst>
              <c:f>('6 - Repeated Holdout'!$AR$56:$AR$58,'6 - Repeated Holdout'!$AR$60:$AR$62,'6 - Repeated Holdout'!$AR$64:$AR$70)</c:f>
              <c:numCache>
                <c:formatCode>0.0000</c:formatCode>
                <c:ptCount val="13"/>
                <c:pt idx="0">
                  <c:v>0.96340000000000003</c:v>
                </c:pt>
                <c:pt idx="1">
                  <c:v>0.69910000000000005</c:v>
                </c:pt>
                <c:pt idx="2">
                  <c:v>0.81030000000000002</c:v>
                </c:pt>
                <c:pt idx="3">
                  <c:v>0.99160000000000004</c:v>
                </c:pt>
                <c:pt idx="4">
                  <c:v>0.99929999999999997</c:v>
                </c:pt>
                <c:pt idx="5">
                  <c:v>0.99539999999999995</c:v>
                </c:pt>
                <c:pt idx="6">
                  <c:v>0.97750000000000004</c:v>
                </c:pt>
                <c:pt idx="7">
                  <c:v>0.84919999999999995</c:v>
                </c:pt>
                <c:pt idx="8">
                  <c:v>0.90280000000000005</c:v>
                </c:pt>
                <c:pt idx="9">
                  <c:v>0.99080000000000001</c:v>
                </c:pt>
                <c:pt idx="10">
                  <c:v>0.99099999999999999</c:v>
                </c:pt>
                <c:pt idx="11">
                  <c:v>0.99029999999999996</c:v>
                </c:pt>
                <c:pt idx="12">
                  <c:v>0.84919999999999995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F0-4986-8274-8CCDE54B8B50}"/>
            </c:ext>
          </c:extLst>
        </c:ser>
        <c:ser>
          <c:idx val="3"/>
          <c:order val="3"/>
          <c:tx>
            <c:strRef>
              <c:f>'6 - Repeated Holdout'!$AA$37</c:f>
              <c:strCache>
                <c:ptCount val="1"/>
                <c:pt idx="0">
                  <c:v>Δ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Holdout'!$AS$56:$AS$70</c15:sqref>
                  </c15:fullRef>
                </c:ext>
              </c:extLst>
              <c:f>('6 - Repeated Holdout'!$AS$56:$AS$58,'6 - Repeated Holdout'!$AS$60:$AS$62,'6 - Repeated Holdout'!$AS$64:$AS$70)</c:f>
              <c:numCache>
                <c:formatCode>0.0000</c:formatCode>
                <c:ptCount val="13"/>
                <c:pt idx="0">
                  <c:v>-3.5319999999999907E-2</c:v>
                </c:pt>
                <c:pt idx="1">
                  <c:v>-0.29271999999999998</c:v>
                </c:pt>
                <c:pt idx="2">
                  <c:v>-0.18501999999999985</c:v>
                </c:pt>
                <c:pt idx="3">
                  <c:v>-2.9999999999996696E-4</c:v>
                </c:pt>
                <c:pt idx="4">
                  <c:v>5.3999999999987391E-4</c:v>
                </c:pt>
                <c:pt idx="5">
                  <c:v>8.0000000000080007E-5</c:v>
                </c:pt>
                <c:pt idx="6">
                  <c:v>-1.7819999999999836E-2</c:v>
                </c:pt>
                <c:pt idx="7">
                  <c:v>-0.14611999999999992</c:v>
                </c:pt>
                <c:pt idx="8">
                  <c:v>-9.2519999999999825E-2</c:v>
                </c:pt>
                <c:pt idx="9">
                  <c:v>-4.5199999999998575E-3</c:v>
                </c:pt>
                <c:pt idx="10">
                  <c:v>-4.3199999999998795E-3</c:v>
                </c:pt>
                <c:pt idx="11">
                  <c:v>-5.0199999999999134E-3</c:v>
                </c:pt>
                <c:pt idx="12">
                  <c:v>-0.14611999999999992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F0-4986-8274-8CCDE54B8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94464"/>
        <c:axId val="50086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'6 - Repeated Holdout'!$X$37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'6 - Repeated Holdout'!$W$39:$X$53</c15:sqref>
                        </c15:fullRef>
                        <c15:formulaRef>
                          <c15:sqref>('6 - Repeated Holdout'!$W$39:$X$41,'6 - Repeated Holdout'!$W$43:$X$45,'6 - Repeated Holdout'!$W$47:$X$53)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Benign</c:v>
                        </c:pt>
                        <c:pt idx="3">
                          <c:v>Malicious</c:v>
                        </c:pt>
                        <c:pt idx="6">
                          <c:v>Macro Avg.</c:v>
                        </c:pt>
                        <c:pt idx="9">
                          <c:v>Weighted Avg.</c:v>
                        </c:pt>
                        <c:pt idx="12">
                          <c:v>Overall Accuracy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'6 - Repeated Holdout'!$X$38:$X$53</c15:sqref>
                        </c15:fullRef>
                        <c15:formulaRef>
                          <c15:sqref>('6 - Repeated Holdout'!$X$38:$X$40,'6 - Repeated Holdout'!$X$42:$X$44,'6 - Repeated Holdout'!$X$46:$X$52)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20F0-4986-8274-8CCDE54B8B50}"/>
                  </c:ext>
                </c:extLst>
              </c15:ser>
            </c15:filteredBarSeries>
          </c:ext>
        </c:extLst>
      </c:barChart>
      <c:catAx>
        <c:axId val="5009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6304"/>
        <c:crosses val="autoZero"/>
        <c:auto val="1"/>
        <c:lblAlgn val="ctr"/>
        <c:lblOffset val="100"/>
        <c:noMultiLvlLbl val="0"/>
      </c:catAx>
      <c:valAx>
        <c:axId val="50086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Default Instance-based CatBoost</a:t>
            </a:r>
            <a:r>
              <a:rPr lang="en-PH" sz="1400" b="0" i="0" u="none" strike="noStrike" baseline="0"/>
              <a:t> </a:t>
            </a:r>
            <a:endParaRPr lang="en-PH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'6 - Repeated Holdout'!$Y$37</c:f>
              <c:strCache>
                <c:ptCount val="1"/>
                <c:pt idx="0">
                  <c:v>Validation (Fold Average)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Holdout'!$AZ$39:$AZ$53</c15:sqref>
                  </c15:fullRef>
                </c:ext>
              </c:extLst>
              <c:f>('6 - Repeated Holdout'!$AZ$39:$AZ$41,'6 - Repeated Holdout'!$AZ$43:$AZ$45,'6 - Repeated Holdout'!$AZ$47:$AZ$53)</c:f>
              <c:numCache>
                <c:formatCode>0.0000</c:formatCode>
                <c:ptCount val="13"/>
                <c:pt idx="0">
                  <c:v>0.99852000000000007</c:v>
                </c:pt>
                <c:pt idx="1">
                  <c:v>0.99206000000000005</c:v>
                </c:pt>
                <c:pt idx="2">
                  <c:v>0.99527999999999994</c:v>
                </c:pt>
                <c:pt idx="3">
                  <c:v>0.99209999999999998</c:v>
                </c:pt>
                <c:pt idx="4">
                  <c:v>0.99852000000000007</c:v>
                </c:pt>
                <c:pt idx="5">
                  <c:v>0.99531999999999987</c:v>
                </c:pt>
                <c:pt idx="6">
                  <c:v>0.99531999999999987</c:v>
                </c:pt>
                <c:pt idx="7">
                  <c:v>0.99531999999999987</c:v>
                </c:pt>
                <c:pt idx="8">
                  <c:v>0.99531999999999987</c:v>
                </c:pt>
                <c:pt idx="9">
                  <c:v>0.99531999999999987</c:v>
                </c:pt>
                <c:pt idx="10">
                  <c:v>0.99531999999999987</c:v>
                </c:pt>
                <c:pt idx="11">
                  <c:v>0.99531999999999987</c:v>
                </c:pt>
                <c:pt idx="12">
                  <c:v>0.99531999999999987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7-40C8-84E3-F2F31B0E8F32}"/>
            </c:ext>
          </c:extLst>
        </c:ser>
        <c:ser>
          <c:idx val="2"/>
          <c:order val="2"/>
          <c:tx>
            <c:strRef>
              <c:f>'6 - Repeated Holdout'!$Z$37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Holdout'!$BA$39:$BA$53</c15:sqref>
                  </c15:fullRef>
                </c:ext>
              </c:extLst>
              <c:f>('6 - Repeated Holdout'!$BA$39:$BA$41,'6 - Repeated Holdout'!$BA$43:$BA$45,'6 - Repeated Holdout'!$BA$47:$BA$53)</c:f>
              <c:numCache>
                <c:formatCode>0.0000</c:formatCode>
                <c:ptCount val="13"/>
                <c:pt idx="0">
                  <c:v>0.93979999999999997</c:v>
                </c:pt>
                <c:pt idx="1">
                  <c:v>0.69030000000000002</c:v>
                </c:pt>
                <c:pt idx="2">
                  <c:v>0.79590000000000005</c:v>
                </c:pt>
                <c:pt idx="3">
                  <c:v>0.99129999999999996</c:v>
                </c:pt>
                <c:pt idx="4">
                  <c:v>0.99880000000000002</c:v>
                </c:pt>
                <c:pt idx="5">
                  <c:v>0.995</c:v>
                </c:pt>
                <c:pt idx="6">
                  <c:v>0.99650000000000005</c:v>
                </c:pt>
                <c:pt idx="7">
                  <c:v>0.84450000000000003</c:v>
                </c:pt>
                <c:pt idx="8">
                  <c:v>0.89549999999999996</c:v>
                </c:pt>
                <c:pt idx="9">
                  <c:v>0.9899</c:v>
                </c:pt>
                <c:pt idx="10">
                  <c:v>0.99029999999999996</c:v>
                </c:pt>
                <c:pt idx="11">
                  <c:v>0.98960000000000004</c:v>
                </c:pt>
                <c:pt idx="12">
                  <c:v>0.84450000000000003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7-40C8-84E3-F2F31B0E8F32}"/>
            </c:ext>
          </c:extLst>
        </c:ser>
        <c:ser>
          <c:idx val="3"/>
          <c:order val="3"/>
          <c:tx>
            <c:strRef>
              <c:f>'6 - Repeated Holdout'!$AA$37</c:f>
              <c:strCache>
                <c:ptCount val="1"/>
                <c:pt idx="0">
                  <c:v>Δ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Holdout'!$BB$39:$BB$53</c15:sqref>
                  </c15:fullRef>
                </c:ext>
              </c:extLst>
              <c:f>('6 - Repeated Holdout'!$BB$39:$BB$41,'6 - Repeated Holdout'!$BB$43:$BB$45,'6 - Repeated Holdout'!$BB$47:$BB$53)</c:f>
              <c:numCache>
                <c:formatCode>0.0000</c:formatCode>
                <c:ptCount val="13"/>
                <c:pt idx="0">
                  <c:v>-5.8720000000000105E-2</c:v>
                </c:pt>
                <c:pt idx="1">
                  <c:v>-0.30176000000000003</c:v>
                </c:pt>
                <c:pt idx="2">
                  <c:v>-0.19937999999999989</c:v>
                </c:pt>
                <c:pt idx="3">
                  <c:v>-8.0000000000002292E-4</c:v>
                </c:pt>
                <c:pt idx="4">
                  <c:v>2.7999999999994696E-4</c:v>
                </c:pt>
                <c:pt idx="5">
                  <c:v>-3.1999999999987594E-4</c:v>
                </c:pt>
                <c:pt idx="6">
                  <c:v>1.1800000000001809E-3</c:v>
                </c:pt>
                <c:pt idx="7">
                  <c:v>-0.15081999999999984</c:v>
                </c:pt>
                <c:pt idx="8">
                  <c:v>-9.9819999999999909E-2</c:v>
                </c:pt>
                <c:pt idx="9">
                  <c:v>-5.4199999999998694E-3</c:v>
                </c:pt>
                <c:pt idx="10">
                  <c:v>-5.0199999999999134E-3</c:v>
                </c:pt>
                <c:pt idx="11">
                  <c:v>-5.7199999999998363E-3</c:v>
                </c:pt>
                <c:pt idx="12">
                  <c:v>-0.15081999999999984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7-40C8-84E3-F2F31B0E8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94464"/>
        <c:axId val="50086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'6 - Repeated Holdout'!$X$37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'6 - Repeated Holdout'!$W$39:$X$53</c15:sqref>
                        </c15:fullRef>
                        <c15:formulaRef>
                          <c15:sqref>('6 - Repeated Holdout'!$W$39:$X$41,'6 - Repeated Holdout'!$W$43:$X$45,'6 - Repeated Holdout'!$W$47:$X$53)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Benign</c:v>
                        </c:pt>
                        <c:pt idx="3">
                          <c:v>Malicious</c:v>
                        </c:pt>
                        <c:pt idx="6">
                          <c:v>Macro Avg.</c:v>
                        </c:pt>
                        <c:pt idx="9">
                          <c:v>Weighted Avg.</c:v>
                        </c:pt>
                        <c:pt idx="12">
                          <c:v>Overall Accuracy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'6 - Repeated Holdout'!$X$38:$X$53</c15:sqref>
                        </c15:fullRef>
                        <c15:formulaRef>
                          <c15:sqref>('6 - Repeated Holdout'!$X$38:$X$40,'6 - Repeated Holdout'!$X$42:$X$44,'6 - Repeated Holdout'!$X$46:$X$52)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6A7-40C8-84E3-F2F31B0E8F32}"/>
                  </c:ext>
                </c:extLst>
              </c15:ser>
            </c15:filteredBarSeries>
          </c:ext>
        </c:extLst>
      </c:barChart>
      <c:catAx>
        <c:axId val="5009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6304"/>
        <c:crosses val="autoZero"/>
        <c:auto val="1"/>
        <c:lblAlgn val="ctr"/>
        <c:lblOffset val="100"/>
        <c:noMultiLvlLbl val="0"/>
      </c:catAx>
      <c:valAx>
        <c:axId val="50086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Tuned Instance-based CatBoost</a:t>
            </a:r>
            <a:r>
              <a:rPr lang="en-PH" sz="1400" b="0" i="0" u="none" strike="noStrike" baseline="0"/>
              <a:t> </a:t>
            </a:r>
            <a:endParaRPr lang="en-PH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'6 - Repeated Holdout'!$Y$37</c:f>
              <c:strCache>
                <c:ptCount val="1"/>
                <c:pt idx="0">
                  <c:v>Validation (Fold Average)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Holdout'!$AZ$56:$AZ$70</c15:sqref>
                  </c15:fullRef>
                </c:ext>
              </c:extLst>
              <c:f>('6 - Repeated Holdout'!$AZ$56:$AZ$58,'6 - Repeated Holdout'!$AZ$60:$AZ$62,'6 - Repeated Holdout'!$AZ$64:$AZ$70)</c:f>
              <c:numCache>
                <c:formatCode>0.0000</c:formatCode>
                <c:ptCount val="13"/>
                <c:pt idx="0">
                  <c:v>0.99795999999999996</c:v>
                </c:pt>
                <c:pt idx="1">
                  <c:v>0.99174000000000007</c:v>
                </c:pt>
                <c:pt idx="2">
                  <c:v>0.99482000000000004</c:v>
                </c:pt>
                <c:pt idx="3">
                  <c:v>0.99177999999999999</c:v>
                </c:pt>
                <c:pt idx="4">
                  <c:v>0.99798000000000009</c:v>
                </c:pt>
                <c:pt idx="5">
                  <c:v>0.99487999999999999</c:v>
                </c:pt>
                <c:pt idx="6">
                  <c:v>0.99487999999999999</c:v>
                </c:pt>
                <c:pt idx="7">
                  <c:v>0.99485999999999986</c:v>
                </c:pt>
                <c:pt idx="8">
                  <c:v>0.99485999999999986</c:v>
                </c:pt>
                <c:pt idx="9">
                  <c:v>0.99487999999999999</c:v>
                </c:pt>
                <c:pt idx="10">
                  <c:v>0.99485999999999986</c:v>
                </c:pt>
                <c:pt idx="11">
                  <c:v>0.99485999999999986</c:v>
                </c:pt>
                <c:pt idx="12">
                  <c:v>0.99485999999999986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F-441A-AC34-3EDD95F52D7B}"/>
            </c:ext>
          </c:extLst>
        </c:ser>
        <c:ser>
          <c:idx val="2"/>
          <c:order val="2"/>
          <c:tx>
            <c:strRef>
              <c:f>'6 - Repeated Holdout'!$Z$37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Holdout'!$BA$56:$BA$70</c15:sqref>
                  </c15:fullRef>
                </c:ext>
              </c:extLst>
              <c:f>('6 - Repeated Holdout'!$BA$56:$BA$58,'6 - Repeated Holdout'!$BA$60:$BA$62,'6 - Repeated Holdout'!$BA$64:$BA$70)</c:f>
              <c:numCache>
                <c:formatCode>0.0000</c:formatCode>
                <c:ptCount val="13"/>
                <c:pt idx="0">
                  <c:v>0.91010000000000002</c:v>
                </c:pt>
                <c:pt idx="1">
                  <c:v>0.71679999999999999</c:v>
                </c:pt>
                <c:pt idx="2">
                  <c:v>0.80200000000000005</c:v>
                </c:pt>
                <c:pt idx="3">
                  <c:v>0.99209999999999998</c:v>
                </c:pt>
                <c:pt idx="4">
                  <c:v>0.998</c:v>
                </c:pt>
                <c:pt idx="5">
                  <c:v>0.995</c:v>
                </c:pt>
                <c:pt idx="6">
                  <c:v>0.95109999999999995</c:v>
                </c:pt>
                <c:pt idx="7">
                  <c:v>0.85740000000000005</c:v>
                </c:pt>
                <c:pt idx="8">
                  <c:v>0.89849999999999997</c:v>
                </c:pt>
                <c:pt idx="9">
                  <c:v>0.98980000000000001</c:v>
                </c:pt>
                <c:pt idx="10">
                  <c:v>0.99029999999999996</c:v>
                </c:pt>
                <c:pt idx="11">
                  <c:v>0.98970000000000002</c:v>
                </c:pt>
                <c:pt idx="12">
                  <c:v>0.85740000000000005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F-441A-AC34-3EDD95F52D7B}"/>
            </c:ext>
          </c:extLst>
        </c:ser>
        <c:ser>
          <c:idx val="3"/>
          <c:order val="3"/>
          <c:tx>
            <c:strRef>
              <c:f>'6 - Repeated Holdout'!$AA$37</c:f>
              <c:strCache>
                <c:ptCount val="1"/>
                <c:pt idx="0">
                  <c:v>Δ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'6 - Repeated Holdout'!$W$39:$X$53</c15:sqref>
                  </c15:fullRef>
                </c:ext>
              </c:extLst>
              <c:f>('6 - Repeated Holdout'!$W$39:$X$41,'6 - Repeated Holdout'!$W$43:$X$45,'6 - Repeated Holdout'!$W$47:$X$53)</c:f>
              <c:multiLvlStrCache>
                <c:ptCount val="13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  <c:pt idx="12">
                    <c:v>Overall Accuracy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'6 - Repeated Holdout'!$BB$56:$BB$70</c15:sqref>
                  </c15:fullRef>
                </c:ext>
              </c:extLst>
              <c:f>('6 - Repeated Holdout'!$BB$56:$BB$58,'6 - Repeated Holdout'!$BB$60:$BB$62,'6 - Repeated Holdout'!$BB$64:$BB$70)</c:f>
              <c:numCache>
                <c:formatCode>0.0000</c:formatCode>
                <c:ptCount val="13"/>
                <c:pt idx="0">
                  <c:v>-8.7859999999999938E-2</c:v>
                </c:pt>
                <c:pt idx="1">
                  <c:v>-0.27494000000000007</c:v>
                </c:pt>
                <c:pt idx="2">
                  <c:v>-0.19281999999999999</c:v>
                </c:pt>
                <c:pt idx="3">
                  <c:v>3.1999999999998696E-4</c:v>
                </c:pt>
                <c:pt idx="4">
                  <c:v>1.9999999999908979E-5</c:v>
                </c:pt>
                <c:pt idx="5">
                  <c:v>1.2000000000000899E-4</c:v>
                </c:pt>
                <c:pt idx="6">
                  <c:v>-4.3780000000000041E-2</c:v>
                </c:pt>
                <c:pt idx="7">
                  <c:v>-0.1374599999999998</c:v>
                </c:pt>
                <c:pt idx="8">
                  <c:v>-9.635999999999989E-2</c:v>
                </c:pt>
                <c:pt idx="9">
                  <c:v>-5.0799999999999734E-3</c:v>
                </c:pt>
                <c:pt idx="10">
                  <c:v>-4.5599999999998975E-3</c:v>
                </c:pt>
                <c:pt idx="11">
                  <c:v>-5.1599999999998314E-3</c:v>
                </c:pt>
                <c:pt idx="12">
                  <c:v>-0.1374599999999998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DF-441A-AC34-3EDD95F52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94464"/>
        <c:axId val="50086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'6 - Repeated Holdout'!$X$37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'6 - Repeated Holdout'!$W$39:$X$53</c15:sqref>
                        </c15:fullRef>
                        <c15:formulaRef>
                          <c15:sqref>('6 - Repeated Holdout'!$W$39:$X$41,'6 - Repeated Holdout'!$W$43:$X$45,'6 - Repeated Holdout'!$W$47:$X$53)</c15:sqref>
                        </c15:formulaRef>
                      </c:ext>
                    </c:extLst>
                    <c:multiLvlStrCache>
                      <c:ptCount val="13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Benign</c:v>
                        </c:pt>
                        <c:pt idx="3">
                          <c:v>Malicious</c:v>
                        </c:pt>
                        <c:pt idx="6">
                          <c:v>Macro Avg.</c:v>
                        </c:pt>
                        <c:pt idx="9">
                          <c:v>Weighted Avg.</c:v>
                        </c:pt>
                        <c:pt idx="12">
                          <c:v>Overall Accuracy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'6 - Repeated Holdout'!$X$38:$X$53</c15:sqref>
                        </c15:fullRef>
                        <c15:formulaRef>
                          <c15:sqref>('6 - Repeated Holdout'!$X$38:$X$40,'6 - Repeated Holdout'!$X$42:$X$44,'6 - Repeated Holdout'!$X$46:$X$52)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9DF-441A-AC34-3EDD95F52D7B}"/>
                  </c:ext>
                </c:extLst>
              </c15:ser>
            </c15:filteredBarSeries>
          </c:ext>
        </c:extLst>
      </c:barChart>
      <c:catAx>
        <c:axId val="5009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6304"/>
        <c:crosses val="autoZero"/>
        <c:auto val="1"/>
        <c:lblAlgn val="ctr"/>
        <c:lblOffset val="100"/>
        <c:noMultiLvlLbl val="0"/>
      </c:catAx>
      <c:valAx>
        <c:axId val="50086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100" b="1" i="0" u="none" strike="noStrike" baseline="0">
                <a:effectLst/>
              </a:rPr>
              <a:t>LightGBM 10 Round Fit Time (s)</a:t>
            </a:r>
            <a:r>
              <a:rPr lang="en-PH" sz="1100" b="0" i="0" u="none" strike="noStrike" baseline="0"/>
              <a:t> </a:t>
            </a:r>
            <a:endParaRPr lang="en-PH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'8 - Fit-Predict Time'!$C$1</c:f>
              <c:strCache>
                <c:ptCount val="1"/>
                <c:pt idx="0">
                  <c:v>Best Time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'8 - Fit-Predict Time'!$A$2:$B$9</c15:sqref>
                  </c15:fullRef>
                </c:ext>
              </c:extLst>
              <c:f>('8 - Fit-Predict Time'!$A$2:$B$3,'8 - Fit-Predict Time'!$A$6:$B$7)</c:f>
              <c:multiLvlStrCache>
                <c:ptCount val="4"/>
                <c:lvl>
                  <c:pt idx="0">
                    <c:v>LGBM TB</c:v>
                  </c:pt>
                  <c:pt idx="1">
                    <c:v>LGBM IB</c:v>
                  </c:pt>
                  <c:pt idx="2">
                    <c:v>LGBM TB</c:v>
                  </c:pt>
                  <c:pt idx="3">
                    <c:v>LGBM IB</c:v>
                  </c:pt>
                </c:lvl>
                <c:lvl>
                  <c:pt idx="0">
                    <c:v>Default</c:v>
                  </c:pt>
                  <c:pt idx="2">
                    <c:v>Tuned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'8 - Fit-Predict Time'!$C$2:$C$9</c15:sqref>
                  </c15:fullRef>
                </c:ext>
              </c:extLst>
              <c:f>('8 - Fit-Predict Time'!$C$2:$C$3,'8 - Fit-Predict Time'!$C$6:$C$7)</c:f>
              <c:numCache>
                <c:formatCode>0.0000</c:formatCode>
                <c:ptCount val="4"/>
                <c:pt idx="0">
                  <c:v>1.228</c:v>
                </c:pt>
                <c:pt idx="1">
                  <c:v>0.61899999999999999</c:v>
                </c:pt>
                <c:pt idx="2">
                  <c:v>10.294</c:v>
                </c:pt>
                <c:pt idx="3">
                  <c:v>18.891999999999999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B0-47EB-875A-B4EA9D8D6635}"/>
            </c:ext>
          </c:extLst>
        </c:ser>
        <c:ser>
          <c:idx val="1"/>
          <c:order val="1"/>
          <c:tx>
            <c:strRef>
              <c:f>'8 - Fit-Predict Time'!$D$1</c:f>
              <c:strCache>
                <c:ptCount val="1"/>
                <c:pt idx="0">
                  <c:v>Average Time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'8 - Fit-Predict Time'!$A$2:$B$9</c15:sqref>
                  </c15:fullRef>
                </c:ext>
              </c:extLst>
              <c:f>('8 - Fit-Predict Time'!$A$2:$B$3,'8 - Fit-Predict Time'!$A$6:$B$7)</c:f>
              <c:multiLvlStrCache>
                <c:ptCount val="4"/>
                <c:lvl>
                  <c:pt idx="0">
                    <c:v>LGBM TB</c:v>
                  </c:pt>
                  <c:pt idx="1">
                    <c:v>LGBM IB</c:v>
                  </c:pt>
                  <c:pt idx="2">
                    <c:v>LGBM TB</c:v>
                  </c:pt>
                  <c:pt idx="3">
                    <c:v>LGBM IB</c:v>
                  </c:pt>
                </c:lvl>
                <c:lvl>
                  <c:pt idx="0">
                    <c:v>Default</c:v>
                  </c:pt>
                  <c:pt idx="2">
                    <c:v>Tuned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'8 - Fit-Predict Time'!$D$2:$D$9</c15:sqref>
                  </c15:fullRef>
                </c:ext>
              </c:extLst>
              <c:f>('8 - Fit-Predict Time'!$D$2:$D$3,'8 - Fit-Predict Time'!$D$6:$D$7)</c:f>
              <c:numCache>
                <c:formatCode>0.0000</c:formatCode>
                <c:ptCount val="4"/>
                <c:pt idx="0">
                  <c:v>1.4103000000000001</c:v>
                </c:pt>
                <c:pt idx="1">
                  <c:v>0.80279999999999996</c:v>
                </c:pt>
                <c:pt idx="2">
                  <c:v>10.6556</c:v>
                </c:pt>
                <c:pt idx="3">
                  <c:v>20.203800000000001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B0-47EB-875A-B4EA9D8D6635}"/>
            </c:ext>
          </c:extLst>
        </c:ser>
        <c:ser>
          <c:idx val="2"/>
          <c:order val="2"/>
          <c:tx>
            <c:strRef>
              <c:f>'8 - Fit-Predict Time'!$E$1</c:f>
              <c:strCache>
                <c:ptCount val="1"/>
                <c:pt idx="0">
                  <c:v>Worst Time (s)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'8 - Fit-Predict Time'!$A$2:$B$9</c15:sqref>
                  </c15:fullRef>
                </c:ext>
              </c:extLst>
              <c:f>('8 - Fit-Predict Time'!$A$2:$B$3,'8 - Fit-Predict Time'!$A$6:$B$7)</c:f>
              <c:multiLvlStrCache>
                <c:ptCount val="4"/>
                <c:lvl>
                  <c:pt idx="0">
                    <c:v>LGBM TB</c:v>
                  </c:pt>
                  <c:pt idx="1">
                    <c:v>LGBM IB</c:v>
                  </c:pt>
                  <c:pt idx="2">
                    <c:v>LGBM TB</c:v>
                  </c:pt>
                  <c:pt idx="3">
                    <c:v>LGBM IB</c:v>
                  </c:pt>
                </c:lvl>
                <c:lvl>
                  <c:pt idx="0">
                    <c:v>Default</c:v>
                  </c:pt>
                  <c:pt idx="2">
                    <c:v>Tuned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'8 - Fit-Predict Time'!$E$2:$E$9</c15:sqref>
                  </c15:fullRef>
                </c:ext>
              </c:extLst>
              <c:f>('8 - Fit-Predict Time'!$E$2:$E$3,'8 - Fit-Predict Time'!$E$6:$E$7)</c:f>
              <c:numCache>
                <c:formatCode>0.0000</c:formatCode>
                <c:ptCount val="4"/>
                <c:pt idx="0">
                  <c:v>1.6161000000000001</c:v>
                </c:pt>
                <c:pt idx="1">
                  <c:v>1.458</c:v>
                </c:pt>
                <c:pt idx="2">
                  <c:v>10.929500000000001</c:v>
                </c:pt>
                <c:pt idx="3">
                  <c:v>22.513100000000001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B0-47EB-875A-B4EA9D8D6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3231951"/>
        <c:axId val="1160639567"/>
      </c:barChart>
      <c:catAx>
        <c:axId val="115323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639567"/>
        <c:crosses val="autoZero"/>
        <c:auto val="1"/>
        <c:lblAlgn val="ctr"/>
        <c:lblOffset val="100"/>
        <c:noMultiLvlLbl val="0"/>
      </c:catAx>
      <c:valAx>
        <c:axId val="116063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3195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100" b="1" i="0" u="none" strike="noStrike" baseline="0">
                <a:effectLst/>
              </a:rPr>
              <a:t>LightGBM 10 Round Predict Time (ns/sample)</a:t>
            </a:r>
            <a:r>
              <a:rPr lang="en-PH" sz="1100" b="0" i="0" u="none" strike="noStrike" baseline="0"/>
              <a:t> </a:t>
            </a:r>
            <a:endParaRPr lang="en-PH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'8 - Fit-Predict Time'!$C$18</c:f>
              <c:strCache>
                <c:ptCount val="1"/>
                <c:pt idx="0">
                  <c:v>Best Time (ns)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'8 - Fit-Predict Time'!$A$19:$B$26</c15:sqref>
                  </c15:fullRef>
                </c:ext>
              </c:extLst>
              <c:f>('8 - Fit-Predict Time'!$A$19:$B$20,'8 - Fit-Predict Time'!$A$23:$B$24)</c:f>
              <c:multiLvlStrCache>
                <c:ptCount val="4"/>
                <c:lvl>
                  <c:pt idx="0">
                    <c:v>LGBM TB</c:v>
                  </c:pt>
                  <c:pt idx="1">
                    <c:v>LGBM IB</c:v>
                  </c:pt>
                  <c:pt idx="2">
                    <c:v>LGBM TB</c:v>
                  </c:pt>
                  <c:pt idx="3">
                    <c:v>LGBM IB</c:v>
                  </c:pt>
                </c:lvl>
                <c:lvl>
                  <c:pt idx="0">
                    <c:v>Default</c:v>
                  </c:pt>
                  <c:pt idx="2">
                    <c:v>Tuned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'8 - Fit-Predict Time'!$C$19:$C$26</c15:sqref>
                  </c15:fullRef>
                </c:ext>
              </c:extLst>
              <c:f>('8 - Fit-Predict Time'!$C$19:$C$20,'8 - Fit-Predict Time'!$C$23:$C$24)</c:f>
              <c:numCache>
                <c:formatCode>0.0000</c:formatCode>
                <c:ptCount val="4"/>
                <c:pt idx="0">
                  <c:v>36.36</c:v>
                </c:pt>
                <c:pt idx="1">
                  <c:v>33.938800000000001</c:v>
                </c:pt>
                <c:pt idx="2">
                  <c:v>109.1129</c:v>
                </c:pt>
                <c:pt idx="3">
                  <c:v>196.41149999999999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29-4117-BCBD-98537B1B93D3}"/>
            </c:ext>
          </c:extLst>
        </c:ser>
        <c:ser>
          <c:idx val="1"/>
          <c:order val="1"/>
          <c:tx>
            <c:strRef>
              <c:f>'8 - Fit-Predict Time'!$D$18</c:f>
              <c:strCache>
                <c:ptCount val="1"/>
                <c:pt idx="0">
                  <c:v>Average Time (ns)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'8 - Fit-Predict Time'!$A$19:$B$26</c15:sqref>
                  </c15:fullRef>
                </c:ext>
              </c:extLst>
              <c:f>('8 - Fit-Predict Time'!$A$19:$B$20,'8 - Fit-Predict Time'!$A$23:$B$24)</c:f>
              <c:multiLvlStrCache>
                <c:ptCount val="4"/>
                <c:lvl>
                  <c:pt idx="0">
                    <c:v>LGBM TB</c:v>
                  </c:pt>
                  <c:pt idx="1">
                    <c:v>LGBM IB</c:v>
                  </c:pt>
                  <c:pt idx="2">
                    <c:v>LGBM TB</c:v>
                  </c:pt>
                  <c:pt idx="3">
                    <c:v>LGBM IB</c:v>
                  </c:pt>
                </c:lvl>
                <c:lvl>
                  <c:pt idx="0">
                    <c:v>Default</c:v>
                  </c:pt>
                  <c:pt idx="2">
                    <c:v>Tuned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'8 - Fit-Predict Time'!$D$19:$D$26</c15:sqref>
                  </c15:fullRef>
                </c:ext>
              </c:extLst>
              <c:f>('8 - Fit-Predict Time'!$D$19:$D$20,'8 - Fit-Predict Time'!$D$23:$D$24)</c:f>
              <c:numCache>
                <c:formatCode>0.0000</c:formatCode>
                <c:ptCount val="4"/>
                <c:pt idx="0">
                  <c:v>40.979100000000003</c:v>
                </c:pt>
                <c:pt idx="1">
                  <c:v>37.827300000000001</c:v>
                </c:pt>
                <c:pt idx="2">
                  <c:v>118.5742</c:v>
                </c:pt>
                <c:pt idx="3">
                  <c:v>208.77770000000001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29-4117-BCBD-98537B1B93D3}"/>
            </c:ext>
          </c:extLst>
        </c:ser>
        <c:ser>
          <c:idx val="2"/>
          <c:order val="2"/>
          <c:tx>
            <c:strRef>
              <c:f>'8 - Fit-Predict Time'!$E$18</c:f>
              <c:strCache>
                <c:ptCount val="1"/>
                <c:pt idx="0">
                  <c:v>Worst Time (ns)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'8 - Fit-Predict Time'!$A$19:$B$26</c15:sqref>
                  </c15:fullRef>
                </c:ext>
              </c:extLst>
              <c:f>('8 - Fit-Predict Time'!$A$19:$B$20,'8 - Fit-Predict Time'!$A$23:$B$24)</c:f>
              <c:multiLvlStrCache>
                <c:ptCount val="4"/>
                <c:lvl>
                  <c:pt idx="0">
                    <c:v>LGBM TB</c:v>
                  </c:pt>
                  <c:pt idx="1">
                    <c:v>LGBM IB</c:v>
                  </c:pt>
                  <c:pt idx="2">
                    <c:v>LGBM TB</c:v>
                  </c:pt>
                  <c:pt idx="3">
                    <c:v>LGBM IB</c:v>
                  </c:pt>
                </c:lvl>
                <c:lvl>
                  <c:pt idx="0">
                    <c:v>Default</c:v>
                  </c:pt>
                  <c:pt idx="2">
                    <c:v>Tuned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'8 - Fit-Predict Time'!$E$19:$E$26</c15:sqref>
                  </c15:fullRef>
                </c:ext>
              </c:extLst>
              <c:f>('8 - Fit-Predict Time'!$E$19:$E$20,'8 - Fit-Predict Time'!$E$23:$E$24)</c:f>
              <c:numCache>
                <c:formatCode>General</c:formatCode>
                <c:ptCount val="4"/>
                <c:pt idx="0">
                  <c:v>48.488500000000002</c:v>
                </c:pt>
                <c:pt idx="1">
                  <c:v>50.910800000000002</c:v>
                </c:pt>
                <c:pt idx="2">
                  <c:v>140.65710000000001</c:v>
                </c:pt>
                <c:pt idx="3">
                  <c:v>223.06710000000001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29-4117-BCBD-98537B1B9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3231951"/>
        <c:axId val="1160639567"/>
      </c:barChart>
      <c:catAx>
        <c:axId val="115323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639567"/>
        <c:crosses val="autoZero"/>
        <c:auto val="1"/>
        <c:lblAlgn val="ctr"/>
        <c:lblOffset val="100"/>
        <c:noMultiLvlLbl val="0"/>
      </c:catAx>
      <c:valAx>
        <c:axId val="116063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3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100" b="1" i="0" u="none" strike="noStrike" baseline="0">
                <a:effectLst/>
              </a:rPr>
              <a:t>CatBoost 10 Round Predict Time (ns/sample)</a:t>
            </a:r>
            <a:r>
              <a:rPr lang="en-PH" sz="1100" b="0" i="0" u="none" strike="noStrike" baseline="0"/>
              <a:t> </a:t>
            </a:r>
            <a:endParaRPr lang="en-PH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'8 - Fit-Predict Time'!$C$18</c:f>
              <c:strCache>
                <c:ptCount val="1"/>
                <c:pt idx="0">
                  <c:v>Best Time (ns)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'8 - Fit-Predict Time'!$A$19:$B$26</c15:sqref>
                  </c15:fullRef>
                </c:ext>
              </c:extLst>
              <c:f>('8 - Fit-Predict Time'!$A$21:$B$22,'8 - Fit-Predict Time'!$A$25:$B$26)</c:f>
              <c:multiLvlStrCache>
                <c:ptCount val="4"/>
                <c:lvl>
                  <c:pt idx="0">
                    <c:v>CATB TB</c:v>
                  </c:pt>
                  <c:pt idx="1">
                    <c:v>CATB IB</c:v>
                  </c:pt>
                  <c:pt idx="2">
                    <c:v>CATB TB</c:v>
                  </c:pt>
                  <c:pt idx="3">
                    <c:v>CATB IB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'8 - Fit-Predict Time'!$C$19:$C$26</c15:sqref>
                  </c15:fullRef>
                </c:ext>
              </c:extLst>
              <c:f>('8 - Fit-Predict Time'!$C$21:$C$22,'8 - Fit-Predict Time'!$C$25:$C$26)</c:f>
              <c:numCache>
                <c:formatCode>0.0000</c:formatCode>
                <c:ptCount val="4"/>
                <c:pt idx="0">
                  <c:v>429.19740000000002</c:v>
                </c:pt>
                <c:pt idx="1">
                  <c:v>412.21440000000001</c:v>
                </c:pt>
                <c:pt idx="2">
                  <c:v>441.35359999999997</c:v>
                </c:pt>
                <c:pt idx="3">
                  <c:v>407.37430000000001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3-44A8-BB1F-9F42132D57C9}"/>
            </c:ext>
          </c:extLst>
        </c:ser>
        <c:ser>
          <c:idx val="1"/>
          <c:order val="1"/>
          <c:tx>
            <c:strRef>
              <c:f>'8 - Fit-Predict Time'!$D$18</c:f>
              <c:strCache>
                <c:ptCount val="1"/>
                <c:pt idx="0">
                  <c:v>Average Time (ns)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'8 - Fit-Predict Time'!$A$19:$B$26</c15:sqref>
                  </c15:fullRef>
                </c:ext>
              </c:extLst>
              <c:f>('8 - Fit-Predict Time'!$A$21:$B$22,'8 - Fit-Predict Time'!$A$25:$B$26)</c:f>
              <c:multiLvlStrCache>
                <c:ptCount val="4"/>
                <c:lvl>
                  <c:pt idx="0">
                    <c:v>CATB TB</c:v>
                  </c:pt>
                  <c:pt idx="1">
                    <c:v>CATB IB</c:v>
                  </c:pt>
                  <c:pt idx="2">
                    <c:v>CATB TB</c:v>
                  </c:pt>
                  <c:pt idx="3">
                    <c:v>CATB IB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'8 - Fit-Predict Time'!$D$19:$D$26</c15:sqref>
                  </c15:fullRef>
                </c:ext>
              </c:extLst>
              <c:f>('8 - Fit-Predict Time'!$D$21:$D$22,'8 - Fit-Predict Time'!$D$25:$D$26)</c:f>
              <c:numCache>
                <c:formatCode>0.0000</c:formatCode>
                <c:ptCount val="4"/>
                <c:pt idx="0">
                  <c:v>449.1053</c:v>
                </c:pt>
                <c:pt idx="1">
                  <c:v>424.8295</c:v>
                </c:pt>
                <c:pt idx="2">
                  <c:v>445.42250000000001</c:v>
                </c:pt>
                <c:pt idx="3">
                  <c:v>419.25400000000002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3-44A8-BB1F-9F42132D57C9}"/>
            </c:ext>
          </c:extLst>
        </c:ser>
        <c:ser>
          <c:idx val="2"/>
          <c:order val="2"/>
          <c:tx>
            <c:strRef>
              <c:f>'8 - Fit-Predict Time'!$E$18</c:f>
              <c:strCache>
                <c:ptCount val="1"/>
                <c:pt idx="0">
                  <c:v>Worst Time (ns)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'8 - Fit-Predict Time'!$A$19:$B$26</c15:sqref>
                  </c15:fullRef>
                </c:ext>
              </c:extLst>
              <c:f>('8 - Fit-Predict Time'!$A$21:$B$22,'8 - Fit-Predict Time'!$A$25:$B$26)</c:f>
              <c:multiLvlStrCache>
                <c:ptCount val="4"/>
                <c:lvl>
                  <c:pt idx="0">
                    <c:v>CATB TB</c:v>
                  </c:pt>
                  <c:pt idx="1">
                    <c:v>CATB IB</c:v>
                  </c:pt>
                  <c:pt idx="2">
                    <c:v>CATB TB</c:v>
                  </c:pt>
                  <c:pt idx="3">
                    <c:v>CATB IB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'8 - Fit-Predict Time'!$E$19:$E$26</c15:sqref>
                  </c15:fullRef>
                </c:ext>
              </c:extLst>
              <c:f>('8 - Fit-Predict Time'!$E$21:$E$22,'8 - Fit-Predict Time'!$E$25:$E$26)</c:f>
              <c:numCache>
                <c:formatCode>General</c:formatCode>
                <c:ptCount val="4"/>
                <c:pt idx="0">
                  <c:v>477.6789</c:v>
                </c:pt>
                <c:pt idx="1">
                  <c:v>453.44220000000001</c:v>
                </c:pt>
                <c:pt idx="2">
                  <c:v>467.952</c:v>
                </c:pt>
                <c:pt idx="3">
                  <c:v>431.62090000000001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43-44A8-BB1F-9F42132D5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3231951"/>
        <c:axId val="1160639567"/>
      </c:barChart>
      <c:catAx>
        <c:axId val="115323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639567"/>
        <c:crosses val="autoZero"/>
        <c:auto val="1"/>
        <c:lblAlgn val="ctr"/>
        <c:lblOffset val="100"/>
        <c:noMultiLvlLbl val="0"/>
      </c:catAx>
      <c:valAx>
        <c:axId val="116063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3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100" b="1" i="0" u="none" strike="noStrike" baseline="0">
                <a:effectLst/>
              </a:rPr>
              <a:t>CatBoost 10 Round Fit Time (s)</a:t>
            </a:r>
            <a:r>
              <a:rPr lang="en-PH" sz="1100" b="0" i="0" u="none" strike="noStrike" baseline="0"/>
              <a:t> </a:t>
            </a:r>
            <a:endParaRPr lang="en-PH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'8 - Fit-Predict Time'!$C$1</c:f>
              <c:strCache>
                <c:ptCount val="1"/>
                <c:pt idx="0">
                  <c:v>Best Time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'8 - Fit-Predict Time'!$A$2:$B$9</c15:sqref>
                  </c15:fullRef>
                </c:ext>
              </c:extLst>
              <c:f>('8 - Fit-Predict Time'!$A$4:$B$5,'8 - Fit-Predict Time'!$A$8:$B$9)</c:f>
              <c:multiLvlStrCache>
                <c:ptCount val="4"/>
                <c:lvl>
                  <c:pt idx="0">
                    <c:v>CATB TB</c:v>
                  </c:pt>
                  <c:pt idx="1">
                    <c:v>CATB IB</c:v>
                  </c:pt>
                  <c:pt idx="2">
                    <c:v>CATB TB</c:v>
                  </c:pt>
                  <c:pt idx="3">
                    <c:v>CATB IB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'8 - Fit-Predict Time'!$C$2:$C$9</c15:sqref>
                  </c15:fullRef>
                </c:ext>
              </c:extLst>
              <c:f>('8 - Fit-Predict Time'!$C$4:$C$5,'8 - Fit-Predict Time'!$C$8:$C$9)</c:f>
              <c:numCache>
                <c:formatCode>0.0000</c:formatCode>
                <c:ptCount val="4"/>
                <c:pt idx="0">
                  <c:v>28.864999999999998</c:v>
                </c:pt>
                <c:pt idx="1">
                  <c:v>19.431999999999999</c:v>
                </c:pt>
                <c:pt idx="2">
                  <c:v>256.09800000000001</c:v>
                </c:pt>
                <c:pt idx="3">
                  <c:v>44.536999999999999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7-441C-A307-744A01C01001}"/>
            </c:ext>
          </c:extLst>
        </c:ser>
        <c:ser>
          <c:idx val="1"/>
          <c:order val="1"/>
          <c:tx>
            <c:strRef>
              <c:f>'8 - Fit-Predict Time'!$D$1</c:f>
              <c:strCache>
                <c:ptCount val="1"/>
                <c:pt idx="0">
                  <c:v>Average Time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'8 - Fit-Predict Time'!$A$2:$B$9</c15:sqref>
                  </c15:fullRef>
                </c:ext>
              </c:extLst>
              <c:f>('8 - Fit-Predict Time'!$A$4:$B$5,'8 - Fit-Predict Time'!$A$8:$B$9)</c:f>
              <c:multiLvlStrCache>
                <c:ptCount val="4"/>
                <c:lvl>
                  <c:pt idx="0">
                    <c:v>CATB TB</c:v>
                  </c:pt>
                  <c:pt idx="1">
                    <c:v>CATB IB</c:v>
                  </c:pt>
                  <c:pt idx="2">
                    <c:v>CATB TB</c:v>
                  </c:pt>
                  <c:pt idx="3">
                    <c:v>CATB IB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'8 - Fit-Predict Time'!$D$2:$D$9</c15:sqref>
                  </c15:fullRef>
                </c:ext>
              </c:extLst>
              <c:f>('8 - Fit-Predict Time'!$D$4:$D$5,'8 - Fit-Predict Time'!$D$8:$D$9)</c:f>
              <c:numCache>
                <c:formatCode>0.0000</c:formatCode>
                <c:ptCount val="4"/>
                <c:pt idx="0">
                  <c:v>32.069099999999999</c:v>
                </c:pt>
                <c:pt idx="1">
                  <c:v>23.105699999999999</c:v>
                </c:pt>
                <c:pt idx="2">
                  <c:v>256.75619999999998</c:v>
                </c:pt>
                <c:pt idx="3">
                  <c:v>44.661900000000003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7-441C-A307-744A01C01001}"/>
            </c:ext>
          </c:extLst>
        </c:ser>
        <c:ser>
          <c:idx val="2"/>
          <c:order val="2"/>
          <c:tx>
            <c:strRef>
              <c:f>'8 - Fit-Predict Time'!$E$1</c:f>
              <c:strCache>
                <c:ptCount val="1"/>
                <c:pt idx="0">
                  <c:v>Worst Time (s)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'8 - Fit-Predict Time'!$A$2:$B$9</c15:sqref>
                  </c15:fullRef>
                </c:ext>
              </c:extLst>
              <c:f>('8 - Fit-Predict Time'!$A$4:$B$5,'8 - Fit-Predict Time'!$A$8:$B$9)</c:f>
              <c:multiLvlStrCache>
                <c:ptCount val="4"/>
                <c:lvl>
                  <c:pt idx="0">
                    <c:v>CATB TB</c:v>
                  </c:pt>
                  <c:pt idx="1">
                    <c:v>CATB IB</c:v>
                  </c:pt>
                  <c:pt idx="2">
                    <c:v>CATB TB</c:v>
                  </c:pt>
                  <c:pt idx="3">
                    <c:v>CATB IB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'8 - Fit-Predict Time'!$E$2:$E$9</c15:sqref>
                  </c15:fullRef>
                </c:ext>
              </c:extLst>
              <c:f>('8 - Fit-Predict Time'!$E$4:$E$5,'8 - Fit-Predict Time'!$E$8:$E$9)</c:f>
              <c:numCache>
                <c:formatCode>0.0000</c:formatCode>
                <c:ptCount val="4"/>
                <c:pt idx="0">
                  <c:v>34.066400000000002</c:v>
                </c:pt>
                <c:pt idx="1">
                  <c:v>23.864000000000001</c:v>
                </c:pt>
                <c:pt idx="2">
                  <c:v>257.35300000000001</c:v>
                </c:pt>
                <c:pt idx="3">
                  <c:v>44.73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E7-441C-A307-744A01C01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3231951"/>
        <c:axId val="1160639567"/>
      </c:barChart>
      <c:catAx>
        <c:axId val="115323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639567"/>
        <c:crosses val="autoZero"/>
        <c:auto val="1"/>
        <c:lblAlgn val="ctr"/>
        <c:lblOffset val="100"/>
        <c:noMultiLvlLbl val="0"/>
      </c:catAx>
      <c:valAx>
        <c:axId val="116063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3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Exclusivity Test (LightGBM)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'10 - Model Exclusivity'!$L$1:$L$2</c:f>
              <c:strCache>
                <c:ptCount val="2"/>
                <c:pt idx="0">
                  <c:v>LightGBM</c:v>
                </c:pt>
                <c:pt idx="1">
                  <c:v>Original 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'10 - Model Exclusivity'!$J$3:$K$18</c15:sqref>
                  </c15:fullRef>
                </c:ext>
              </c:extLst>
              <c:f>('10 - Model Exclusivity'!$J$3:$K$5,'10 - Model Exclusivity'!$J$7:$K$9,'10 - Model Exclusivity'!$J$11:$K$18)</c:f>
              <c:multiLvlStrCache>
                <c:ptCount val="14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  <c:pt idx="12">
                    <c:v>AUC-ROC</c:v>
                  </c:pt>
                  <c:pt idx="13">
                    <c:v>Overall Accuracy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  <c:pt idx="6">
                    <c:v>Macro Avg.</c:v>
                  </c:pt>
                  <c:pt idx="9">
                    <c:v>Weighted Avg.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'10 - Model Exclusivity'!$L$3:$L$18</c15:sqref>
                  </c15:fullRef>
                </c:ext>
              </c:extLst>
              <c:f>('10 - Model Exclusivity'!$L$3:$L$5,'10 - Model Exclusivity'!$L$7:$L$9,'10 - Model Exclusivity'!$L$11:$L$18)</c:f>
              <c:numCache>
                <c:formatCode>General</c:formatCode>
                <c:ptCount val="14"/>
                <c:pt idx="0">
                  <c:v>0.93149999999999999</c:v>
                </c:pt>
                <c:pt idx="1">
                  <c:v>0.6018</c:v>
                </c:pt>
                <c:pt idx="2">
                  <c:v>0.73119999999999996</c:v>
                </c:pt>
                <c:pt idx="3">
                  <c:v>0.9889</c:v>
                </c:pt>
                <c:pt idx="4">
                  <c:v>0.99880000000000002</c:v>
                </c:pt>
                <c:pt idx="5">
                  <c:v>0.99380000000000002</c:v>
                </c:pt>
                <c:pt idx="6">
                  <c:v>0.96020000000000005</c:v>
                </c:pt>
                <c:pt idx="7">
                  <c:v>0.80030000000000001</c:v>
                </c:pt>
                <c:pt idx="8">
                  <c:v>0.86250000000000004</c:v>
                </c:pt>
                <c:pt idx="9">
                  <c:v>0.98729999999999996</c:v>
                </c:pt>
                <c:pt idx="10">
                  <c:v>0.9879</c:v>
                </c:pt>
                <c:pt idx="11">
                  <c:v>0.98660000000000003</c:v>
                </c:pt>
                <c:pt idx="12">
                  <c:v>0.80030000000000001</c:v>
                </c:pt>
                <c:pt idx="13">
                  <c:v>0.9879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0-48D4-B268-D12A649ED27F}"/>
            </c:ext>
          </c:extLst>
        </c:ser>
        <c:ser>
          <c:idx val="1"/>
          <c:order val="1"/>
          <c:tx>
            <c:strRef>
              <c:f>'10 - Model Exclusivity'!$M$1:$M$2</c:f>
              <c:strCache>
                <c:ptCount val="2"/>
                <c:pt idx="0">
                  <c:v>LightGBM</c:v>
                </c:pt>
                <c:pt idx="1">
                  <c:v>Exclusivity 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'10 - Model Exclusivity'!$J$3:$K$18</c15:sqref>
                  </c15:fullRef>
                </c:ext>
              </c:extLst>
              <c:f>('10 - Model Exclusivity'!$J$3:$K$5,'10 - Model Exclusivity'!$J$7:$K$9,'10 - Model Exclusivity'!$J$11:$K$18)</c:f>
              <c:multiLvlStrCache>
                <c:ptCount val="14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  <c:pt idx="12">
                    <c:v>AUC-ROC</c:v>
                  </c:pt>
                  <c:pt idx="13">
                    <c:v>Overall Accuracy</c:v>
                  </c:pt>
                </c:lvl>
                <c:lvl>
                  <c:pt idx="0">
                    <c:v>0 (Benign)</c:v>
                  </c:pt>
                  <c:pt idx="3">
                    <c:v>1 (Malicious)</c:v>
                  </c:pt>
                  <c:pt idx="6">
                    <c:v>Macro Avg.</c:v>
                  </c:pt>
                  <c:pt idx="9">
                    <c:v>Weighted Avg.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'10 - Model Exclusivity'!$M$3:$M$18</c15:sqref>
                  </c15:fullRef>
                </c:ext>
              </c:extLst>
              <c:f>('10 - Model Exclusivity'!$M$3:$M$5,'10 - Model Exclusivity'!$M$7:$M$9,'10 - Model Exclusivity'!$M$11:$M$18)</c:f>
              <c:numCache>
                <c:formatCode>0.0000</c:formatCode>
                <c:ptCount val="14"/>
                <c:pt idx="0">
                  <c:v>0.92310000000000003</c:v>
                </c:pt>
                <c:pt idx="1">
                  <c:v>0.1062</c:v>
                </c:pt>
                <c:pt idx="2">
                  <c:v>0.1905</c:v>
                </c:pt>
                <c:pt idx="3">
                  <c:v>0.97540000000000004</c:v>
                </c:pt>
                <c:pt idx="4">
                  <c:v>0.99980000000000002</c:v>
                </c:pt>
                <c:pt idx="5">
                  <c:v>0.98740000000000006</c:v>
                </c:pt>
                <c:pt idx="6">
                  <c:v>0.94930000000000003</c:v>
                </c:pt>
                <c:pt idx="7">
                  <c:v>0.55300000000000005</c:v>
                </c:pt>
                <c:pt idx="8">
                  <c:v>0.58899999999999997</c:v>
                </c:pt>
                <c:pt idx="9">
                  <c:v>0.97399999999999998</c:v>
                </c:pt>
                <c:pt idx="10">
                  <c:v>0.97529999999999994</c:v>
                </c:pt>
                <c:pt idx="11">
                  <c:v>0.96560000000000001</c:v>
                </c:pt>
                <c:pt idx="12">
                  <c:v>0.55300000000000005</c:v>
                </c:pt>
                <c:pt idx="13">
                  <c:v>0.97529999999999994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20-48D4-B268-D12A649ED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478304"/>
        <c:axId val="547478784"/>
      </c:barChart>
      <c:catAx>
        <c:axId val="54747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78784"/>
        <c:crosses val="autoZero"/>
        <c:auto val="1"/>
        <c:lblAlgn val="ctr"/>
        <c:lblOffset val="100"/>
        <c:noMultiLvlLbl val="0"/>
      </c:catAx>
      <c:valAx>
        <c:axId val="54747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7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Exclusivity Test (CatBoost)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'10 - Model Exclusivity'!$N$1:$N$2</c:f>
              <c:strCache>
                <c:ptCount val="2"/>
                <c:pt idx="0">
                  <c:v>CatBoost</c:v>
                </c:pt>
                <c:pt idx="1">
                  <c:v>Original 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'10 - Model Exclusivity'!$J$3:$K$18</c:f>
              <c:multiLvlStrCache>
                <c:ptCount val="1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Support</c:v>
                  </c:pt>
                  <c:pt idx="4">
                    <c:v>Precision</c:v>
                  </c:pt>
                  <c:pt idx="5">
                    <c:v>Recall</c:v>
                  </c:pt>
                  <c:pt idx="6">
                    <c:v>F1-Score</c:v>
                  </c:pt>
                  <c:pt idx="7">
                    <c:v>Support</c:v>
                  </c:pt>
                  <c:pt idx="8">
                    <c:v>Precision</c:v>
                  </c:pt>
                  <c:pt idx="9">
                    <c:v>Recall</c:v>
                  </c:pt>
                  <c:pt idx="10">
                    <c:v>F1-Score</c:v>
                  </c:pt>
                  <c:pt idx="11">
                    <c:v>Precision</c:v>
                  </c:pt>
                  <c:pt idx="12">
                    <c:v>Recall</c:v>
                  </c:pt>
                  <c:pt idx="13">
                    <c:v>F1-Score</c:v>
                  </c:pt>
                  <c:pt idx="14">
                    <c:v>AUC-ROC</c:v>
                  </c:pt>
                  <c:pt idx="15">
                    <c:v>Overall Accuracy</c:v>
                  </c:pt>
                </c:lvl>
                <c:lvl>
                  <c:pt idx="0">
                    <c:v>0 (Benign)</c:v>
                  </c:pt>
                  <c:pt idx="4">
                    <c:v>1 (Malicious)</c:v>
                  </c:pt>
                  <c:pt idx="8">
                    <c:v>Macro Avg.</c:v>
                  </c:pt>
                  <c:pt idx="11">
                    <c:v>Weighted Avg.</c:v>
                  </c:pt>
                </c:lvl>
              </c:multiLvlStrCache>
            </c:multiLvlStrRef>
          </c:cat>
          <c:val>
            <c:numRef>
              <c:f>'10 - Model Exclusivity'!$N$3:$N$18</c:f>
              <c:numCache>
                <c:formatCode>General</c:formatCode>
                <c:ptCount val="16"/>
                <c:pt idx="0">
                  <c:v>0.93830000000000002</c:v>
                </c:pt>
                <c:pt idx="1">
                  <c:v>0.67259999999999998</c:v>
                </c:pt>
                <c:pt idx="2">
                  <c:v>0.78349999999999997</c:v>
                </c:pt>
                <c:pt idx="4">
                  <c:v>0.99080000000000001</c:v>
                </c:pt>
                <c:pt idx="5">
                  <c:v>0.99880000000000002</c:v>
                </c:pt>
                <c:pt idx="6">
                  <c:v>0.99480000000000002</c:v>
                </c:pt>
                <c:pt idx="8">
                  <c:v>0.96460000000000001</c:v>
                </c:pt>
                <c:pt idx="9">
                  <c:v>0.8357</c:v>
                </c:pt>
                <c:pt idx="10">
                  <c:v>0.8891</c:v>
                </c:pt>
                <c:pt idx="11">
                  <c:v>0.98939999999999995</c:v>
                </c:pt>
                <c:pt idx="12">
                  <c:v>0.98980000000000001</c:v>
                </c:pt>
                <c:pt idx="13">
                  <c:v>0.98899999999999999</c:v>
                </c:pt>
                <c:pt idx="14">
                  <c:v>0.8357</c:v>
                </c:pt>
                <c:pt idx="15">
                  <c:v>0.98980000000000001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E0-40BD-9578-FE09426EEF40}"/>
            </c:ext>
          </c:extLst>
        </c:ser>
        <c:ser>
          <c:idx val="1"/>
          <c:order val="1"/>
          <c:tx>
            <c:strRef>
              <c:f>'10 - Model Exclusivity'!$O$1:$O$2</c:f>
              <c:strCache>
                <c:ptCount val="2"/>
                <c:pt idx="0">
                  <c:v>CatBoost</c:v>
                </c:pt>
                <c:pt idx="1">
                  <c:v>Exclusivity 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'10 - Model Exclusivity'!$J$3:$K$18</c:f>
              <c:multiLvlStrCache>
                <c:ptCount val="16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Support</c:v>
                  </c:pt>
                  <c:pt idx="4">
                    <c:v>Precision</c:v>
                  </c:pt>
                  <c:pt idx="5">
                    <c:v>Recall</c:v>
                  </c:pt>
                  <c:pt idx="6">
                    <c:v>F1-Score</c:v>
                  </c:pt>
                  <c:pt idx="7">
                    <c:v>Support</c:v>
                  </c:pt>
                  <c:pt idx="8">
                    <c:v>Precision</c:v>
                  </c:pt>
                  <c:pt idx="9">
                    <c:v>Recall</c:v>
                  </c:pt>
                  <c:pt idx="10">
                    <c:v>F1-Score</c:v>
                  </c:pt>
                  <c:pt idx="11">
                    <c:v>Precision</c:v>
                  </c:pt>
                  <c:pt idx="12">
                    <c:v>Recall</c:v>
                  </c:pt>
                  <c:pt idx="13">
                    <c:v>F1-Score</c:v>
                  </c:pt>
                  <c:pt idx="14">
                    <c:v>AUC-ROC</c:v>
                  </c:pt>
                  <c:pt idx="15">
                    <c:v>Overall Accuracy</c:v>
                  </c:pt>
                </c:lvl>
                <c:lvl>
                  <c:pt idx="0">
                    <c:v>0 (Benign)</c:v>
                  </c:pt>
                  <c:pt idx="4">
                    <c:v>1 (Malicious)</c:v>
                  </c:pt>
                  <c:pt idx="8">
                    <c:v>Macro Avg.</c:v>
                  </c:pt>
                  <c:pt idx="11">
                    <c:v>Weighted Avg.</c:v>
                  </c:pt>
                </c:lvl>
              </c:multiLvlStrCache>
            </c:multiLvlStrRef>
          </c:cat>
          <c:val>
            <c:numRef>
              <c:f>'10 - Model Exclusivity'!$O$3:$O$18</c:f>
              <c:numCache>
                <c:formatCode>0.0000</c:formatCode>
                <c:ptCount val="16"/>
                <c:pt idx="0">
                  <c:v>0.83330000000000004</c:v>
                </c:pt>
                <c:pt idx="1">
                  <c:v>0.17699999999999999</c:v>
                </c:pt>
                <c:pt idx="2">
                  <c:v>0.29199999999999998</c:v>
                </c:pt>
                <c:pt idx="4">
                  <c:v>0.97729999999999995</c:v>
                </c:pt>
                <c:pt idx="5">
                  <c:v>0.999</c:v>
                </c:pt>
                <c:pt idx="6">
                  <c:v>0.98799999999999999</c:v>
                </c:pt>
                <c:pt idx="8">
                  <c:v>0.90529999999999999</c:v>
                </c:pt>
                <c:pt idx="9">
                  <c:v>0.58799999999999997</c:v>
                </c:pt>
                <c:pt idx="10">
                  <c:v>0.64</c:v>
                </c:pt>
                <c:pt idx="11">
                  <c:v>0.97340000000000004</c:v>
                </c:pt>
                <c:pt idx="12">
                  <c:v>0.97650000000000003</c:v>
                </c:pt>
                <c:pt idx="13">
                  <c:v>0.96899999999999997</c:v>
                </c:pt>
                <c:pt idx="14">
                  <c:v>0.58799999999999997</c:v>
                </c:pt>
                <c:pt idx="15">
                  <c:v>0.97650000000000003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E0-40BD-9578-FE09426EE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478304"/>
        <c:axId val="547478784"/>
      </c:barChart>
      <c:catAx>
        <c:axId val="54747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78784"/>
        <c:crosses val="autoZero"/>
        <c:auto val="1"/>
        <c:lblAlgn val="ctr"/>
        <c:lblOffset val="100"/>
        <c:noMultiLvlLbl val="0"/>
      </c:catAx>
      <c:valAx>
        <c:axId val="54747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7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Instance-based Models</a:t>
            </a:r>
            <a:r>
              <a:rPr lang="en-PH" sz="1400" b="1" i="0" u="none" strike="noStrike" baseline="0"/>
              <a:t> </a:t>
            </a:r>
            <a:endParaRPr lang="en-PH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'11 - Model Generalization'!$C$1</c:f>
              <c:strCache>
                <c:ptCount val="1"/>
                <c:pt idx="0">
                  <c:v>LGBM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'11 - Model Generalization'!$A$2:$B$17</c15:sqref>
                  </c15:fullRef>
                </c:ext>
              </c:extLst>
              <c:f>('11 - Model Generalization'!$A$2:$B$4,'11 - Model Generalization'!$A$6:$B$8,'11 - Model Generalization'!$A$10:$B$17)</c:f>
              <c:multiLvlStrCache>
                <c:ptCount val="14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  <c:pt idx="12">
                    <c:v>ROC-AUC</c:v>
                  </c:pt>
                  <c:pt idx="13">
                    <c:v>Overall Accuracy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'11 - Model Generalization'!$J$2:$J$17</c15:sqref>
                  </c15:fullRef>
                </c:ext>
              </c:extLst>
              <c:f>('11 - Model Generalization'!$J$2:$J$4,'11 - Model Generalization'!$J$6:$J$8,'11 - Model Generalization'!$J$10:$J$17)</c:f>
              <c:numCache>
                <c:formatCode>0.0000</c:formatCode>
                <c:ptCount val="14"/>
                <c:pt idx="0">
                  <c:v>4.0099999999999997E-2</c:v>
                </c:pt>
                <c:pt idx="1">
                  <c:v>0.92110000000000003</c:v>
                </c:pt>
                <c:pt idx="2">
                  <c:v>7.6799999999999993E-2</c:v>
                </c:pt>
                <c:pt idx="3">
                  <c:v>0.99980000000000002</c:v>
                </c:pt>
                <c:pt idx="4">
                  <c:v>0.95599999999999996</c:v>
                </c:pt>
                <c:pt idx="5">
                  <c:v>0.97740000000000005</c:v>
                </c:pt>
                <c:pt idx="6">
                  <c:v>0.52</c:v>
                </c:pt>
                <c:pt idx="7">
                  <c:v>0.9385</c:v>
                </c:pt>
                <c:pt idx="8">
                  <c:v>0.52710000000000001</c:v>
                </c:pt>
                <c:pt idx="9">
                  <c:v>0.99790000000000001</c:v>
                </c:pt>
                <c:pt idx="10">
                  <c:v>0.95599999999999996</c:v>
                </c:pt>
                <c:pt idx="11">
                  <c:v>0.97570000000000001</c:v>
                </c:pt>
                <c:pt idx="12">
                  <c:v>0.9385</c:v>
                </c:pt>
                <c:pt idx="13">
                  <c:v>0.95599999999999996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D-4BE5-8E93-8214FF1AB609}"/>
            </c:ext>
          </c:extLst>
        </c:ser>
        <c:ser>
          <c:idx val="2"/>
          <c:order val="2"/>
          <c:tx>
            <c:strRef>
              <c:f>'11 - Model Generalization'!$D$1</c:f>
              <c:strCache>
                <c:ptCount val="1"/>
                <c:pt idx="0">
                  <c:v>CatBoost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'11 - Model Generalization'!$A$2:$B$17</c15:sqref>
                  </c15:fullRef>
                </c:ext>
              </c:extLst>
              <c:f>('11 - Model Generalization'!$A$2:$B$4,'11 - Model Generalization'!$A$6:$B$8,'11 - Model Generalization'!$A$10:$B$17)</c:f>
              <c:multiLvlStrCache>
                <c:ptCount val="14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  <c:pt idx="12">
                    <c:v>ROC-AUC</c:v>
                  </c:pt>
                  <c:pt idx="13">
                    <c:v>Overall Accuracy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'11 - Model Generalization'!$K$2:$K$17</c15:sqref>
                  </c15:fullRef>
                </c:ext>
              </c:extLst>
              <c:f>('11 - Model Generalization'!$K$2:$K$4,'11 - Model Generalization'!$K$6:$K$8,'11 - Model Generalization'!$K$10:$K$17)</c:f>
              <c:numCache>
                <c:formatCode>0.0000</c:formatCode>
                <c:ptCount val="14"/>
                <c:pt idx="0">
                  <c:v>5.9700000000000003E-2</c:v>
                </c:pt>
                <c:pt idx="1">
                  <c:v>0.82889999999999997</c:v>
                </c:pt>
                <c:pt idx="2">
                  <c:v>0.1114</c:v>
                </c:pt>
                <c:pt idx="3">
                  <c:v>0.99970000000000003</c:v>
                </c:pt>
                <c:pt idx="4">
                  <c:v>0.97399999999999998</c:v>
                </c:pt>
                <c:pt idx="5">
                  <c:v>0.98670000000000002</c:v>
                </c:pt>
                <c:pt idx="6">
                  <c:v>0.52969999999999995</c:v>
                </c:pt>
                <c:pt idx="7">
                  <c:v>0.90149999999999997</c:v>
                </c:pt>
                <c:pt idx="8">
                  <c:v>0.54900000000000004</c:v>
                </c:pt>
                <c:pt idx="9">
                  <c:v>0.99780000000000002</c:v>
                </c:pt>
                <c:pt idx="10">
                  <c:v>0.97370000000000001</c:v>
                </c:pt>
                <c:pt idx="11">
                  <c:v>0.9849</c:v>
                </c:pt>
                <c:pt idx="12">
                  <c:v>0.90149999999999997</c:v>
                </c:pt>
                <c:pt idx="13">
                  <c:v>0.97370000000000001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5D-4BE5-8E93-8214FF1AB609}"/>
            </c:ext>
          </c:extLst>
        </c:ser>
        <c:ser>
          <c:idx val="3"/>
          <c:order val="3"/>
          <c:tx>
            <c:strRef>
              <c:f>'11 - Model Generalization'!$E$1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'11 - Model Generalization'!$A$2:$B$17</c15:sqref>
                  </c15:fullRef>
                </c:ext>
              </c:extLst>
              <c:f>('11 - Model Generalization'!$A$2:$B$4,'11 - Model Generalization'!$A$6:$B$8,'11 - Model Generalization'!$A$10:$B$17)</c:f>
              <c:multiLvlStrCache>
                <c:ptCount val="14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  <c:pt idx="12">
                    <c:v>ROC-AUC</c:v>
                  </c:pt>
                  <c:pt idx="13">
                    <c:v>Overall Accuracy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'11 - Model Generalization'!$L$2:$L$17</c15:sqref>
                  </c15:fullRef>
                </c:ext>
              </c:extLst>
              <c:f>('11 - Model Generalization'!$L$2:$L$4,'11 - Model Generalization'!$L$6:$L$8,'11 - Model Generalization'!$L$10:$L$17)</c:f>
              <c:numCache>
                <c:formatCode>0.0000</c:formatCode>
                <c:ptCount val="14"/>
                <c:pt idx="0">
                  <c:v>2.8299999999999999E-2</c:v>
                </c:pt>
                <c:pt idx="1">
                  <c:v>0.81579999999999997</c:v>
                </c:pt>
                <c:pt idx="2">
                  <c:v>5.4800000000000001E-2</c:v>
                </c:pt>
                <c:pt idx="3">
                  <c:v>0.99960000000000004</c:v>
                </c:pt>
                <c:pt idx="4">
                  <c:v>0.94430000000000003</c:v>
                </c:pt>
                <c:pt idx="5">
                  <c:v>0.97119999999999995</c:v>
                </c:pt>
                <c:pt idx="6">
                  <c:v>0.51400000000000001</c:v>
                </c:pt>
                <c:pt idx="7">
                  <c:v>0.88</c:v>
                </c:pt>
                <c:pt idx="8">
                  <c:v>0.51300000000000001</c:v>
                </c:pt>
                <c:pt idx="9">
                  <c:v>0.99770000000000003</c:v>
                </c:pt>
                <c:pt idx="10">
                  <c:v>0.94399999999999995</c:v>
                </c:pt>
                <c:pt idx="11">
                  <c:v>0.96930000000000005</c:v>
                </c:pt>
                <c:pt idx="12">
                  <c:v>0.88</c:v>
                </c:pt>
                <c:pt idx="13">
                  <c:v>0.94399999999999995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5D-4BE5-8E93-8214FF1AB609}"/>
            </c:ext>
          </c:extLst>
        </c:ser>
        <c:ser>
          <c:idx val="4"/>
          <c:order val="4"/>
          <c:tx>
            <c:strRef>
              <c:f>'11 - Model Generalization'!$F$1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'11 - Model Generalization'!$A$2:$B$17</c15:sqref>
                  </c15:fullRef>
                </c:ext>
              </c:extLst>
              <c:f>('11 - Model Generalization'!$A$2:$B$4,'11 - Model Generalization'!$A$6:$B$8,'11 - Model Generalization'!$A$10:$B$17)</c:f>
              <c:multiLvlStrCache>
                <c:ptCount val="14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  <c:pt idx="12">
                    <c:v>ROC-AUC</c:v>
                  </c:pt>
                  <c:pt idx="13">
                    <c:v>Overall Accuracy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'11 - Model Generalization'!$M$2:$M$17</c15:sqref>
                  </c15:fullRef>
                </c:ext>
              </c:extLst>
              <c:f>('11 - Model Generalization'!$M$2:$M$4,'11 - Model Generalization'!$M$6:$M$8,'11 - Model Generalization'!$M$10:$M$17)</c:f>
              <c:numCache>
                <c:formatCode>0.0000</c:formatCode>
                <c:ptCount val="14"/>
                <c:pt idx="0">
                  <c:v>2.9100000000000001E-2</c:v>
                </c:pt>
                <c:pt idx="1">
                  <c:v>0.55259999999999998</c:v>
                </c:pt>
                <c:pt idx="2">
                  <c:v>5.5300000000000002E-2</c:v>
                </c:pt>
                <c:pt idx="3">
                  <c:v>0.99909999999999999</c:v>
                </c:pt>
                <c:pt idx="4">
                  <c:v>0.96330000000000005</c:v>
                </c:pt>
                <c:pt idx="5">
                  <c:v>0.98089999999999999</c:v>
                </c:pt>
                <c:pt idx="6">
                  <c:v>0.5141</c:v>
                </c:pt>
                <c:pt idx="7">
                  <c:v>0.75800000000000001</c:v>
                </c:pt>
                <c:pt idx="8">
                  <c:v>0.5181</c:v>
                </c:pt>
                <c:pt idx="9">
                  <c:v>0.99709999999999999</c:v>
                </c:pt>
                <c:pt idx="10">
                  <c:v>0.96250000000000002</c:v>
                </c:pt>
                <c:pt idx="11">
                  <c:v>0.97899999999999998</c:v>
                </c:pt>
                <c:pt idx="12">
                  <c:v>0.75800000000000001</c:v>
                </c:pt>
                <c:pt idx="13">
                  <c:v>0.96250000000000002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5D-4BE5-8E93-8214FF1AB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33824"/>
        <c:axId val="501256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'11 - Model Generalization'!$B$1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'11 - Model Generalization'!$A$2:$B$17</c15:sqref>
                        </c15:fullRef>
                        <c15:formulaRef>
                          <c15:sqref>('11 - Model Generalization'!$A$2:$B$4,'11 - Model Generalization'!$A$6:$B$8,'11 - Model Generalization'!$A$10:$B$17)</c15:sqref>
                        </c15:formulaRef>
                      </c:ext>
                    </c:extLst>
                    <c:multiLvlStrCache>
                      <c:ptCount val="14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  <c:pt idx="12">
                          <c:v>ROC-AUC</c:v>
                        </c:pt>
                        <c:pt idx="13">
                          <c:v>Overall Accuracy</c:v>
                        </c:pt>
                      </c:lvl>
                      <c:lvl>
                        <c:pt idx="0">
                          <c:v>Benign</c:v>
                        </c:pt>
                        <c:pt idx="3">
                          <c:v>Malicious</c:v>
                        </c:pt>
                        <c:pt idx="6">
                          <c:v>Macro Avg.</c:v>
                        </c:pt>
                        <c:pt idx="9">
                          <c:v>Weighted Avg.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'11 - Model Generalization'!$B$2:$B$17</c15:sqref>
                        </c15:fullRef>
                        <c15:formulaRef>
                          <c15:sqref>('11 - Model Generalization'!$B$2:$B$4,'11 - Model Generalization'!$B$6:$B$8,'11 - Model Generalization'!$B$10:$B$17)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A5D-4BE5-8E93-8214FF1AB609}"/>
                  </c:ext>
                </c:extLst>
              </c15:ser>
            </c15:filteredBarSeries>
          </c:ext>
        </c:extLst>
      </c:barChart>
      <c:catAx>
        <c:axId val="5013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5664"/>
        <c:crosses val="autoZero"/>
        <c:auto val="1"/>
        <c:lblAlgn val="ctr"/>
        <c:lblOffset val="100"/>
        <c:noMultiLvlLbl val="0"/>
      </c:catAx>
      <c:valAx>
        <c:axId val="5012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00" b="1" i="0" u="none" strike="noStrike" baseline="0">
                <a:effectLst/>
              </a:rPr>
              <a:t>Time-based Models</a:t>
            </a:r>
            <a:r>
              <a:rPr lang="en-PH" sz="1400" b="1" i="0" u="none" strike="noStrike" baseline="0"/>
              <a:t> </a:t>
            </a:r>
            <a:endParaRPr lang="en-PH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'11 - Model Generalization'!$C$1</c:f>
              <c:strCache>
                <c:ptCount val="1"/>
                <c:pt idx="0">
                  <c:v>LGBM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'11 - Model Generalization'!$A$2:$B$17</c15:sqref>
                  </c15:fullRef>
                </c:ext>
              </c:extLst>
              <c:f>('11 - Model Generalization'!$A$2:$B$4,'11 - Model Generalization'!$A$6:$B$8,'11 - Model Generalization'!$A$10:$B$17)</c:f>
              <c:multiLvlStrCache>
                <c:ptCount val="14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  <c:pt idx="12">
                    <c:v>ROC-AUC</c:v>
                  </c:pt>
                  <c:pt idx="13">
                    <c:v>Overall Accuracy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'11 - Model Generalization'!$C$2:$C$17</c15:sqref>
                  </c15:fullRef>
                </c:ext>
              </c:extLst>
              <c:f>('11 - Model Generalization'!$C$2:$C$4,'11 - Model Generalization'!$C$6:$C$8,'11 - Model Generalization'!$C$10:$C$17)</c:f>
              <c:numCache>
                <c:formatCode>0.0000</c:formatCode>
                <c:ptCount val="14"/>
                <c:pt idx="0">
                  <c:v>4.3400000000000001E-2</c:v>
                </c:pt>
                <c:pt idx="1">
                  <c:v>0.85529999999999995</c:v>
                </c:pt>
                <c:pt idx="2">
                  <c:v>8.2699999999999996E-2</c:v>
                </c:pt>
                <c:pt idx="3">
                  <c:v>0.99970000000000003</c:v>
                </c:pt>
                <c:pt idx="4">
                  <c:v>0.96250000000000002</c:v>
                </c:pt>
                <c:pt idx="5">
                  <c:v>0.98070000000000002</c:v>
                </c:pt>
                <c:pt idx="6">
                  <c:v>0.52159999999999995</c:v>
                </c:pt>
                <c:pt idx="7">
                  <c:v>0.90890000000000004</c:v>
                </c:pt>
                <c:pt idx="8">
                  <c:v>0.53169999999999995</c:v>
                </c:pt>
                <c:pt idx="9">
                  <c:v>0.99780000000000002</c:v>
                </c:pt>
                <c:pt idx="10">
                  <c:v>0.96230000000000004</c:v>
                </c:pt>
                <c:pt idx="11">
                  <c:v>0.97899999999999998</c:v>
                </c:pt>
                <c:pt idx="12">
                  <c:v>0.90890000000000004</c:v>
                </c:pt>
                <c:pt idx="13" formatCode="General">
                  <c:v>0.96230000000000004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4-4CB9-A967-7837937897CF}"/>
            </c:ext>
          </c:extLst>
        </c:ser>
        <c:ser>
          <c:idx val="2"/>
          <c:order val="2"/>
          <c:tx>
            <c:strRef>
              <c:f>'11 - Model Generalization'!$D$1</c:f>
              <c:strCache>
                <c:ptCount val="1"/>
                <c:pt idx="0">
                  <c:v>CatBoost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'11 - Model Generalization'!$A$2:$B$17</c15:sqref>
                  </c15:fullRef>
                </c:ext>
              </c:extLst>
              <c:f>('11 - Model Generalization'!$A$2:$B$4,'11 - Model Generalization'!$A$6:$B$8,'11 - Model Generalization'!$A$10:$B$17)</c:f>
              <c:multiLvlStrCache>
                <c:ptCount val="14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  <c:pt idx="12">
                    <c:v>ROC-AUC</c:v>
                  </c:pt>
                  <c:pt idx="13">
                    <c:v>Overall Accuracy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'11 - Model Generalization'!$D$2:$D$17</c15:sqref>
                  </c15:fullRef>
                </c:ext>
              </c:extLst>
              <c:f>('11 - Model Generalization'!$D$2:$D$4,'11 - Model Generalization'!$D$6:$D$8,'11 - Model Generalization'!$D$10:$D$17)</c:f>
              <c:numCache>
                <c:formatCode>0.0000</c:formatCode>
                <c:ptCount val="14"/>
                <c:pt idx="0">
                  <c:v>5.4100000000000002E-2</c:v>
                </c:pt>
                <c:pt idx="1">
                  <c:v>0.84209999999999996</c:v>
                </c:pt>
                <c:pt idx="2">
                  <c:v>0.1017</c:v>
                </c:pt>
                <c:pt idx="3">
                  <c:v>0.99970000000000003</c:v>
                </c:pt>
                <c:pt idx="4">
                  <c:v>0.97070000000000001</c:v>
                </c:pt>
                <c:pt idx="5">
                  <c:v>0.98499999999999999</c:v>
                </c:pt>
                <c:pt idx="6">
                  <c:v>0.52690000000000003</c:v>
                </c:pt>
                <c:pt idx="7">
                  <c:v>0.90639999999999998</c:v>
                </c:pt>
                <c:pt idx="8">
                  <c:v>0.54330000000000001</c:v>
                </c:pt>
                <c:pt idx="9">
                  <c:v>0.99780000000000002</c:v>
                </c:pt>
                <c:pt idx="10">
                  <c:v>0.97040000000000004</c:v>
                </c:pt>
                <c:pt idx="11">
                  <c:v>0.98319999999999996</c:v>
                </c:pt>
                <c:pt idx="12">
                  <c:v>0.90639999999999998</c:v>
                </c:pt>
                <c:pt idx="13" formatCode="General">
                  <c:v>0.97040000000000004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4-4CB9-A967-7837937897CF}"/>
            </c:ext>
          </c:extLst>
        </c:ser>
        <c:ser>
          <c:idx val="3"/>
          <c:order val="3"/>
          <c:tx>
            <c:strRef>
              <c:f>'11 - Model Generalization'!$E$1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'11 - Model Generalization'!$A$2:$B$17</c15:sqref>
                  </c15:fullRef>
                </c:ext>
              </c:extLst>
              <c:f>('11 - Model Generalization'!$A$2:$B$4,'11 - Model Generalization'!$A$6:$B$8,'11 - Model Generalization'!$A$10:$B$17)</c:f>
              <c:multiLvlStrCache>
                <c:ptCount val="14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  <c:pt idx="12">
                    <c:v>ROC-AUC</c:v>
                  </c:pt>
                  <c:pt idx="13">
                    <c:v>Overall Accuracy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'11 - Model Generalization'!$E$2:$E$17</c15:sqref>
                  </c15:fullRef>
                </c:ext>
              </c:extLst>
              <c:f>('11 - Model Generalization'!$E$2:$E$4,'11 - Model Generalization'!$E$6:$E$8,'11 - Model Generalization'!$E$10:$E$17)</c:f>
              <c:numCache>
                <c:formatCode>0.0000</c:formatCode>
                <c:ptCount val="14"/>
                <c:pt idx="0">
                  <c:v>3.3799999999999997E-2</c:v>
                </c:pt>
                <c:pt idx="1">
                  <c:v>0.88160000000000005</c:v>
                </c:pt>
                <c:pt idx="2">
                  <c:v>6.5000000000000002E-2</c:v>
                </c:pt>
                <c:pt idx="3">
                  <c:v>0.99980000000000002</c:v>
                </c:pt>
                <c:pt idx="4">
                  <c:v>0.94979999999999998</c:v>
                </c:pt>
                <c:pt idx="5">
                  <c:v>0.97409999999999997</c:v>
                </c:pt>
                <c:pt idx="6">
                  <c:v>0.51680000000000004</c:v>
                </c:pt>
                <c:pt idx="7">
                  <c:v>0.91569999999999996</c:v>
                </c:pt>
                <c:pt idx="8">
                  <c:v>0.51959999999999995</c:v>
                </c:pt>
                <c:pt idx="9">
                  <c:v>0.99780000000000002</c:v>
                </c:pt>
                <c:pt idx="10">
                  <c:v>0.9496</c:v>
                </c:pt>
                <c:pt idx="11">
                  <c:v>0.97230000000000005</c:v>
                </c:pt>
                <c:pt idx="12">
                  <c:v>0.91569999999999996</c:v>
                </c:pt>
                <c:pt idx="13" formatCode="General">
                  <c:v>0.9496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34-4CB9-A967-7837937897CF}"/>
            </c:ext>
          </c:extLst>
        </c:ser>
        <c:ser>
          <c:idx val="4"/>
          <c:order val="4"/>
          <c:tx>
            <c:strRef>
              <c:f>'11 - Model Generalization'!$F$1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'11 - Model Generalization'!$A$2:$B$17</c15:sqref>
                  </c15:fullRef>
                </c:ext>
              </c:extLst>
              <c:f>('11 - Model Generalization'!$A$2:$B$4,'11 - Model Generalization'!$A$6:$B$8,'11 - Model Generalization'!$A$10:$B$17)</c:f>
              <c:multiLvlStrCache>
                <c:ptCount val="14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  <c:pt idx="12">
                    <c:v>ROC-AUC</c:v>
                  </c:pt>
                  <c:pt idx="13">
                    <c:v>Overall Accuracy</c:v>
                  </c:pt>
                </c:lvl>
                <c:lvl>
                  <c:pt idx="0">
                    <c:v>Benign</c:v>
                  </c:pt>
                  <c:pt idx="3">
                    <c:v>Malicious</c:v>
                  </c:pt>
                  <c:pt idx="6">
                    <c:v>Macro Avg.</c:v>
                  </c:pt>
                  <c:pt idx="9">
                    <c:v>Weighted Avg.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'11 - Model Generalization'!$F$2:$F$17</c15:sqref>
                  </c15:fullRef>
                </c:ext>
              </c:extLst>
              <c:f>('11 - Model Generalization'!$F$2:$F$4,'11 - Model Generalization'!$F$6:$F$8,'11 - Model Generalization'!$F$10:$F$17)</c:f>
              <c:numCache>
                <c:formatCode>0.0000</c:formatCode>
                <c:ptCount val="14"/>
                <c:pt idx="0">
                  <c:v>2.0199999999999999E-2</c:v>
                </c:pt>
                <c:pt idx="1">
                  <c:v>0.88160000000000005</c:v>
                </c:pt>
                <c:pt idx="2">
                  <c:v>3.95E-2</c:v>
                </c:pt>
                <c:pt idx="3">
                  <c:v>0.99970000000000003</c:v>
                </c:pt>
                <c:pt idx="4">
                  <c:v>0.91479999999999995</c:v>
                </c:pt>
                <c:pt idx="5">
                  <c:v>0.95540000000000003</c:v>
                </c:pt>
                <c:pt idx="6">
                  <c:v>0.51</c:v>
                </c:pt>
                <c:pt idx="7">
                  <c:v>0.8982</c:v>
                </c:pt>
                <c:pt idx="8">
                  <c:v>0.49740000000000001</c:v>
                </c:pt>
                <c:pt idx="9">
                  <c:v>0.99780000000000002</c:v>
                </c:pt>
                <c:pt idx="10">
                  <c:v>0.91469999999999996</c:v>
                </c:pt>
                <c:pt idx="11">
                  <c:v>0.9536</c:v>
                </c:pt>
                <c:pt idx="12">
                  <c:v>0.8982</c:v>
                </c:pt>
                <c:pt idx="13">
                  <c:v>0.91469999999999996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34-4CB9-A967-783793789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33824"/>
        <c:axId val="501256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'11 - Model Generalization'!$B$1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'11 - Model Generalization'!$A$2:$B$17</c15:sqref>
                        </c15:fullRef>
                        <c15:formulaRef>
                          <c15:sqref>('11 - Model Generalization'!$A$2:$B$4,'11 - Model Generalization'!$A$6:$B$8,'11 - Model Generalization'!$A$10:$B$17)</c15:sqref>
                        </c15:formulaRef>
                      </c:ext>
                    </c:extLst>
                    <c:multiLvlStrCache>
                      <c:ptCount val="14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  <c:pt idx="12">
                          <c:v>ROC-AUC</c:v>
                        </c:pt>
                        <c:pt idx="13">
                          <c:v>Overall Accuracy</c:v>
                        </c:pt>
                      </c:lvl>
                      <c:lvl>
                        <c:pt idx="0">
                          <c:v>Benign</c:v>
                        </c:pt>
                        <c:pt idx="3">
                          <c:v>Malicious</c:v>
                        </c:pt>
                        <c:pt idx="6">
                          <c:v>Macro Avg.</c:v>
                        </c:pt>
                        <c:pt idx="9">
                          <c:v>Weighted Avg.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'11 - Model Generalization'!$B$2:$B$17</c15:sqref>
                        </c15:fullRef>
                        <c15:formulaRef>
                          <c15:sqref>('11 - Model Generalization'!$B$2:$B$4,'11 - Model Generalization'!$B$6:$B$8,'11 - Model Generalization'!$B$10:$B$17)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0C34-4CB9-A967-7837937897CF}"/>
                  </c:ext>
                </c:extLst>
              </c15:ser>
            </c15:filteredBarSeries>
          </c:ext>
        </c:extLst>
      </c:barChart>
      <c:catAx>
        <c:axId val="5013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5664"/>
        <c:crosses val="autoZero"/>
        <c:auto val="1"/>
        <c:lblAlgn val="ctr"/>
        <c:lblOffset val="100"/>
        <c:noMultiLvlLbl val="0"/>
      </c:catAx>
      <c:valAx>
        <c:axId val="5012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b="1"/>
              <a:t>Original</a:t>
            </a:r>
            <a:r>
              <a:rPr lang="en-PH" b="1" baseline="0"/>
              <a:t> Default LightGBM TB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'13 - Post THES3 Defense'!$R$2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AB-427A-92DE-2D5F070D2E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AB-427A-92DE-2D5F070D2E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AB-427A-92DE-2D5F070D2E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AB-427A-92DE-2D5F070D2E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6AB-427A-92DE-2D5F070D2E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6AB-427A-92DE-2D5F070D2EEA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'13 - Post THES3 Defense'!$N$3:$N$8</c:f>
              <c:strCache>
                <c:ptCount val="6"/>
                <c:pt idx="0">
                  <c:v>c_0</c:v>
                </c:pt>
                <c:pt idx="1">
                  <c:v>c_1</c:v>
                </c:pt>
                <c:pt idx="2">
                  <c:v>c_3</c:v>
                </c:pt>
                <c:pt idx="3">
                  <c:v>c_4</c:v>
                </c:pt>
                <c:pt idx="4">
                  <c:v>c_5</c:v>
                </c:pt>
                <c:pt idx="5">
                  <c:v>c_6</c:v>
                </c:pt>
              </c:strCache>
            </c:strRef>
          </c:cat>
          <c:val>
            <c:numRef>
              <c:f>'13 - Post THES3 Defense'!$R$3:$R$8</c:f>
              <c:numCache>
                <c:formatCode>General</c:formatCode>
                <c:ptCount val="6"/>
                <c:pt idx="0">
                  <c:v>23</c:v>
                </c:pt>
                <c:pt idx="1">
                  <c:v>2</c:v>
                </c:pt>
                <c:pt idx="2">
                  <c:v>2</c:v>
                </c:pt>
                <c:pt idx="3">
                  <c:v>14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6AB-427A-92DE-2D5F070D2EE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4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Original Default CatBoost TB</a:t>
            </a:r>
            <a:endParaRPr lang="en-US" sz="144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'13 - Post THES3 Defense'!$T$2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43-44FC-AFC0-A91BD84344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43-44FC-AFC0-A91BD84344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43-44FC-AFC0-A91BD843447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43-44FC-AFC0-A91BD843447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43-44FC-AFC0-A91BD843447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43-44FC-AFC0-A91BD843447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'13 - Post THES3 Defense'!$N$3:$N$8</c:f>
              <c:strCache>
                <c:ptCount val="6"/>
                <c:pt idx="0">
                  <c:v>c_0</c:v>
                </c:pt>
                <c:pt idx="1">
                  <c:v>c_1</c:v>
                </c:pt>
                <c:pt idx="2">
                  <c:v>c_3</c:v>
                </c:pt>
                <c:pt idx="3">
                  <c:v>c_4</c:v>
                </c:pt>
                <c:pt idx="4">
                  <c:v>c_5</c:v>
                </c:pt>
                <c:pt idx="5">
                  <c:v>c_6</c:v>
                </c:pt>
              </c:strCache>
            </c:strRef>
          </c:cat>
          <c:val>
            <c:numRef>
              <c:f>'13 - Post THES3 Defense'!$T$3:$T$8</c:f>
              <c:numCache>
                <c:formatCode>General</c:formatCode>
                <c:ptCount val="6"/>
                <c:pt idx="0">
                  <c:v>20</c:v>
                </c:pt>
                <c:pt idx="1">
                  <c:v>1</c:v>
                </c:pt>
                <c:pt idx="2">
                  <c:v>2</c:v>
                </c:pt>
                <c:pt idx="3">
                  <c:v>12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543-44FC-AFC0-A91BD843447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4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Undersampled Default LightGBM TB</a:t>
            </a:r>
            <a:endParaRPr lang="en-US" sz="144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'13 - Post THES3 Defense'!$AH$2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E6-4746-AF8D-6ADD274828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E6-4746-AF8D-6ADD274828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E6-4746-AF8D-6ADD274828A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E6-4746-AF8D-6ADD274828AD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'13 - Post THES3 Defense'!$AD$3:$AD$6</c:f>
              <c:strCache>
                <c:ptCount val="4"/>
                <c:pt idx="0">
                  <c:v>c_0</c:v>
                </c:pt>
                <c:pt idx="1">
                  <c:v>c_3</c:v>
                </c:pt>
                <c:pt idx="2">
                  <c:v>c_4</c:v>
                </c:pt>
                <c:pt idx="3">
                  <c:v>c_6</c:v>
                </c:pt>
              </c:strCache>
            </c:strRef>
          </c:cat>
          <c:val>
            <c:numRef>
              <c:f>'13 - Post THES3 Defense'!$AH$3:$AH$6</c:f>
              <c:numCache>
                <c:formatCode>General</c:formatCode>
                <c:ptCount val="4"/>
                <c:pt idx="0">
                  <c:v>17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E6-4746-AF8D-6ADD274828A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44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Undersampled Default CatBoost TB</a:t>
            </a:r>
            <a:endParaRPr lang="en-US" sz="144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'13 - Post THES3 Defense'!$T$2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CB-47BD-95D8-B5AF12CDC9D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CB-47BD-95D8-B5AF12CDC9D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6CB-47BD-95D8-B5AF12CDC9D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6CB-47BD-95D8-B5AF12CDC9D6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'13 - Post THES3 Defense'!$AD$3:$AD$6</c:f>
              <c:strCache>
                <c:ptCount val="4"/>
                <c:pt idx="0">
                  <c:v>c_0</c:v>
                </c:pt>
                <c:pt idx="1">
                  <c:v>c_3</c:v>
                </c:pt>
                <c:pt idx="2">
                  <c:v>c_4</c:v>
                </c:pt>
                <c:pt idx="3">
                  <c:v>c_6</c:v>
                </c:pt>
              </c:strCache>
            </c:strRef>
          </c:cat>
          <c:val>
            <c:numRef>
              <c:f>'13 - Post THES3 Defense'!$AJ$3:$AJ$6</c:f>
              <c:numCache>
                <c:formatCode>General</c:formatCode>
                <c:ptCount val="4"/>
                <c:pt idx="0">
                  <c:v>17</c:v>
                </c:pt>
                <c:pt idx="1">
                  <c:v>2</c:v>
                </c:pt>
                <c:pt idx="2">
                  <c:v>11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CB-47BD-95D8-B5AF12CDC9D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13" Type="http://schemas.openxmlformats.org/officeDocument/2006/relationships/chart" Target="../charts/chart35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12" Type="http://schemas.openxmlformats.org/officeDocument/2006/relationships/chart" Target="../charts/chart34.xml"/><Relationship Id="rId2" Type="http://schemas.openxmlformats.org/officeDocument/2006/relationships/chart" Target="../charts/chart24.xml"/><Relationship Id="rId16" Type="http://schemas.openxmlformats.org/officeDocument/2006/relationships/chart" Target="../charts/chart38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5" Type="http://schemas.openxmlformats.org/officeDocument/2006/relationships/chart" Target="../charts/chart3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Relationship Id="rId14" Type="http://schemas.openxmlformats.org/officeDocument/2006/relationships/chart" Target="../charts/chart3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6.xml"/><Relationship Id="rId3" Type="http://schemas.openxmlformats.org/officeDocument/2006/relationships/chart" Target="../charts/chart41.xml"/><Relationship Id="rId7" Type="http://schemas.openxmlformats.org/officeDocument/2006/relationships/chart" Target="../charts/chart45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Relationship Id="rId6" Type="http://schemas.openxmlformats.org/officeDocument/2006/relationships/chart" Target="../charts/chart44.xml"/><Relationship Id="rId5" Type="http://schemas.openxmlformats.org/officeDocument/2006/relationships/chart" Target="../charts/chart43.xml"/><Relationship Id="rId4" Type="http://schemas.openxmlformats.org/officeDocument/2006/relationships/chart" Target="../charts/chart42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4.xml"/><Relationship Id="rId13" Type="http://schemas.openxmlformats.org/officeDocument/2006/relationships/chart" Target="../charts/chart59.xml"/><Relationship Id="rId3" Type="http://schemas.openxmlformats.org/officeDocument/2006/relationships/chart" Target="../charts/chart49.xml"/><Relationship Id="rId7" Type="http://schemas.openxmlformats.org/officeDocument/2006/relationships/chart" Target="../charts/chart53.xml"/><Relationship Id="rId12" Type="http://schemas.openxmlformats.org/officeDocument/2006/relationships/chart" Target="../charts/chart58.xml"/><Relationship Id="rId2" Type="http://schemas.openxmlformats.org/officeDocument/2006/relationships/chart" Target="../charts/chart48.xml"/><Relationship Id="rId16" Type="http://schemas.openxmlformats.org/officeDocument/2006/relationships/chart" Target="../charts/chart62.xml"/><Relationship Id="rId1" Type="http://schemas.openxmlformats.org/officeDocument/2006/relationships/chart" Target="../charts/chart47.xml"/><Relationship Id="rId6" Type="http://schemas.openxmlformats.org/officeDocument/2006/relationships/chart" Target="../charts/chart52.xml"/><Relationship Id="rId11" Type="http://schemas.openxmlformats.org/officeDocument/2006/relationships/chart" Target="../charts/chart57.xml"/><Relationship Id="rId5" Type="http://schemas.openxmlformats.org/officeDocument/2006/relationships/chart" Target="../charts/chart51.xml"/><Relationship Id="rId15" Type="http://schemas.openxmlformats.org/officeDocument/2006/relationships/chart" Target="../charts/chart61.xml"/><Relationship Id="rId10" Type="http://schemas.openxmlformats.org/officeDocument/2006/relationships/chart" Target="../charts/chart56.xml"/><Relationship Id="rId4" Type="http://schemas.openxmlformats.org/officeDocument/2006/relationships/chart" Target="../charts/chart50.xml"/><Relationship Id="rId9" Type="http://schemas.openxmlformats.org/officeDocument/2006/relationships/chart" Target="../charts/chart55.xml"/><Relationship Id="rId14" Type="http://schemas.openxmlformats.org/officeDocument/2006/relationships/chart" Target="../charts/chart60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0.xml"/><Relationship Id="rId13" Type="http://schemas.openxmlformats.org/officeDocument/2006/relationships/chart" Target="../charts/chart75.xml"/><Relationship Id="rId3" Type="http://schemas.openxmlformats.org/officeDocument/2006/relationships/chart" Target="../charts/chart65.xml"/><Relationship Id="rId7" Type="http://schemas.openxmlformats.org/officeDocument/2006/relationships/chart" Target="../charts/chart69.xml"/><Relationship Id="rId12" Type="http://schemas.openxmlformats.org/officeDocument/2006/relationships/chart" Target="../charts/chart74.xml"/><Relationship Id="rId2" Type="http://schemas.openxmlformats.org/officeDocument/2006/relationships/chart" Target="../charts/chart64.xml"/><Relationship Id="rId16" Type="http://schemas.openxmlformats.org/officeDocument/2006/relationships/chart" Target="../charts/chart78.xml"/><Relationship Id="rId1" Type="http://schemas.openxmlformats.org/officeDocument/2006/relationships/chart" Target="../charts/chart63.xml"/><Relationship Id="rId6" Type="http://schemas.openxmlformats.org/officeDocument/2006/relationships/chart" Target="../charts/chart68.xml"/><Relationship Id="rId11" Type="http://schemas.openxmlformats.org/officeDocument/2006/relationships/chart" Target="../charts/chart73.xml"/><Relationship Id="rId5" Type="http://schemas.openxmlformats.org/officeDocument/2006/relationships/chart" Target="../charts/chart67.xml"/><Relationship Id="rId15" Type="http://schemas.openxmlformats.org/officeDocument/2006/relationships/chart" Target="../charts/chart77.xml"/><Relationship Id="rId10" Type="http://schemas.openxmlformats.org/officeDocument/2006/relationships/chart" Target="../charts/chart72.xml"/><Relationship Id="rId4" Type="http://schemas.openxmlformats.org/officeDocument/2006/relationships/chart" Target="../charts/chart66.xml"/><Relationship Id="rId9" Type="http://schemas.openxmlformats.org/officeDocument/2006/relationships/chart" Target="../charts/chart71.xml"/><Relationship Id="rId14" Type="http://schemas.openxmlformats.org/officeDocument/2006/relationships/chart" Target="../charts/chart76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6.xml"/><Relationship Id="rId3" Type="http://schemas.openxmlformats.org/officeDocument/2006/relationships/chart" Target="../charts/chart81.xml"/><Relationship Id="rId7" Type="http://schemas.openxmlformats.org/officeDocument/2006/relationships/chart" Target="../charts/chart85.xml"/><Relationship Id="rId2" Type="http://schemas.openxmlformats.org/officeDocument/2006/relationships/chart" Target="../charts/chart80.xml"/><Relationship Id="rId1" Type="http://schemas.openxmlformats.org/officeDocument/2006/relationships/chart" Target="../charts/chart79.xml"/><Relationship Id="rId6" Type="http://schemas.openxmlformats.org/officeDocument/2006/relationships/chart" Target="../charts/chart84.xml"/><Relationship Id="rId5" Type="http://schemas.openxmlformats.org/officeDocument/2006/relationships/chart" Target="../charts/chart83.xml"/><Relationship Id="rId4" Type="http://schemas.openxmlformats.org/officeDocument/2006/relationships/chart" Target="../charts/chart8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9.xml"/><Relationship Id="rId2" Type="http://schemas.openxmlformats.org/officeDocument/2006/relationships/chart" Target="../charts/chart88.xml"/><Relationship Id="rId1" Type="http://schemas.openxmlformats.org/officeDocument/2006/relationships/chart" Target="../charts/chart87.xml"/><Relationship Id="rId4" Type="http://schemas.openxmlformats.org/officeDocument/2006/relationships/chart" Target="../charts/chart9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2.xml"/><Relationship Id="rId1" Type="http://schemas.openxmlformats.org/officeDocument/2006/relationships/chart" Target="../charts/chart9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4.xml"/><Relationship Id="rId1" Type="http://schemas.openxmlformats.org/officeDocument/2006/relationships/chart" Target="../charts/chart93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96.xml"/><Relationship Id="rId1" Type="http://schemas.openxmlformats.org/officeDocument/2006/relationships/chart" Target="../charts/chart95.xml"/><Relationship Id="rId5" Type="http://schemas.openxmlformats.org/officeDocument/2006/relationships/chart" Target="../charts/chart98.xml"/><Relationship Id="rId4" Type="http://schemas.openxmlformats.org/officeDocument/2006/relationships/chart" Target="../charts/chart9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0</xdr:row>
      <xdr:rowOff>104775</xdr:rowOff>
    </xdr:from>
    <xdr:to>
      <xdr:col>20</xdr:col>
      <xdr:colOff>266700</xdr:colOff>
      <xdr:row>18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0F2E79-E334-3A77-4727-8A1BB077B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0</xdr:rowOff>
    </xdr:from>
    <xdr:to>
      <xdr:col>10</xdr:col>
      <xdr:colOff>1409700</xdr:colOff>
      <xdr:row>13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7A17F7-E1A1-F171-9A9E-A8FA00377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7</xdr:row>
      <xdr:rowOff>0</xdr:rowOff>
    </xdr:from>
    <xdr:to>
      <xdr:col>11</xdr:col>
      <xdr:colOff>833020</xdr:colOff>
      <xdr:row>24</xdr:row>
      <xdr:rowOff>23912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60C3EE-1396-4A64-9061-38A1A44E0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25</xdr:row>
      <xdr:rowOff>1680</xdr:rowOff>
    </xdr:from>
    <xdr:to>
      <xdr:col>11</xdr:col>
      <xdr:colOff>813971</xdr:colOff>
      <xdr:row>42</xdr:row>
      <xdr:rowOff>25592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4B6A75-90BD-4116-9CBD-6B125307A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840440</xdr:colOff>
      <xdr:row>24</xdr:row>
      <xdr:rowOff>179293</xdr:rowOff>
    </xdr:from>
    <xdr:to>
      <xdr:col>19</xdr:col>
      <xdr:colOff>208852</xdr:colOff>
      <xdr:row>42</xdr:row>
      <xdr:rowOff>23911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C645D6-7DEE-4767-BB39-9D9D37625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840440</xdr:colOff>
      <xdr:row>7</xdr:row>
      <xdr:rowOff>-1</xdr:rowOff>
    </xdr:from>
    <xdr:to>
      <xdr:col>19</xdr:col>
      <xdr:colOff>208852</xdr:colOff>
      <xdr:row>24</xdr:row>
      <xdr:rowOff>23911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B0BF46-AA03-4B29-8D9D-D457CC6423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42</xdr:row>
      <xdr:rowOff>179293</xdr:rowOff>
    </xdr:from>
    <xdr:to>
      <xdr:col>11</xdr:col>
      <xdr:colOff>813971</xdr:colOff>
      <xdr:row>60</xdr:row>
      <xdr:rowOff>23911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735541-0362-44DA-BBD5-3A6264EA6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47625</xdr:colOff>
      <xdr:row>61</xdr:row>
      <xdr:rowOff>-1</xdr:rowOff>
    </xdr:from>
    <xdr:to>
      <xdr:col>12</xdr:col>
      <xdr:colOff>21155</xdr:colOff>
      <xdr:row>78</xdr:row>
      <xdr:rowOff>23911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1E77770-9253-45DF-92B2-6F0313B17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840440</xdr:colOff>
      <xdr:row>42</xdr:row>
      <xdr:rowOff>179293</xdr:rowOff>
    </xdr:from>
    <xdr:to>
      <xdr:col>19</xdr:col>
      <xdr:colOff>208852</xdr:colOff>
      <xdr:row>60</xdr:row>
      <xdr:rowOff>23911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8A6376-4CA8-47AB-A240-8FFE730617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840440</xdr:colOff>
      <xdr:row>61</xdr:row>
      <xdr:rowOff>-1</xdr:rowOff>
    </xdr:from>
    <xdr:to>
      <xdr:col>19</xdr:col>
      <xdr:colOff>208852</xdr:colOff>
      <xdr:row>78</xdr:row>
      <xdr:rowOff>23911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08DB173-7A55-4AC4-A109-6C6CA9E9A3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212910</xdr:colOff>
      <xdr:row>6</xdr:row>
      <xdr:rowOff>180973</xdr:rowOff>
    </xdr:from>
    <xdr:to>
      <xdr:col>25</xdr:col>
      <xdr:colOff>778110</xdr:colOff>
      <xdr:row>24</xdr:row>
      <xdr:rowOff>28574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1F2BA3C-0CE7-4E7D-8959-74AAAE6AB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218515</xdr:colOff>
      <xdr:row>25</xdr:row>
      <xdr:rowOff>13606</xdr:rowOff>
    </xdr:from>
    <xdr:to>
      <xdr:col>25</xdr:col>
      <xdr:colOff>785956</xdr:colOff>
      <xdr:row>42</xdr:row>
      <xdr:rowOff>37518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CE107BD-B50E-4FB5-A714-4F5B0E474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240926</xdr:colOff>
      <xdr:row>43</xdr:row>
      <xdr:rowOff>11205</xdr:rowOff>
    </xdr:from>
    <xdr:to>
      <xdr:col>25</xdr:col>
      <xdr:colOff>808367</xdr:colOff>
      <xdr:row>60</xdr:row>
      <xdr:rowOff>35117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915F714-2864-40D9-A6A7-3BA71EADF9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246529</xdr:colOff>
      <xdr:row>60</xdr:row>
      <xdr:rowOff>156882</xdr:rowOff>
    </xdr:from>
    <xdr:to>
      <xdr:col>25</xdr:col>
      <xdr:colOff>813970</xdr:colOff>
      <xdr:row>78</xdr:row>
      <xdr:rowOff>1499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74F5899-A77C-4106-9F6F-9BD235CEC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7</xdr:row>
      <xdr:rowOff>0</xdr:rowOff>
    </xdr:from>
    <xdr:to>
      <xdr:col>12</xdr:col>
      <xdr:colOff>9524</xdr:colOff>
      <xdr:row>23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BBEAD4-5FF5-2AE5-B1AB-124774B85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35719</xdr:colOff>
      <xdr:row>25</xdr:row>
      <xdr:rowOff>40480</xdr:rowOff>
    </xdr:from>
    <xdr:to>
      <xdr:col>12</xdr:col>
      <xdr:colOff>35719</xdr:colOff>
      <xdr:row>42</xdr:row>
      <xdr:rowOff>45243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89705A-8C64-4D3C-BF7F-F246D9087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25</xdr:row>
      <xdr:rowOff>0</xdr:rowOff>
    </xdr:from>
    <xdr:to>
      <xdr:col>19</xdr:col>
      <xdr:colOff>76200</xdr:colOff>
      <xdr:row>41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3ABE3FA-383F-4455-8B6A-BEB9B7485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19</xdr:col>
      <xdr:colOff>76200</xdr:colOff>
      <xdr:row>23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36CFB0C-23F9-46C4-9014-8BB29A1EB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47625</xdr:colOff>
      <xdr:row>43</xdr:row>
      <xdr:rowOff>11906</xdr:rowOff>
    </xdr:from>
    <xdr:to>
      <xdr:col>12</xdr:col>
      <xdr:colOff>47625</xdr:colOff>
      <xdr:row>60</xdr:row>
      <xdr:rowOff>21431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0CEFCD1-5F0C-4197-AEA2-ABDB5FDA0D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47625</xdr:colOff>
      <xdr:row>61</xdr:row>
      <xdr:rowOff>0</xdr:rowOff>
    </xdr:from>
    <xdr:to>
      <xdr:col>12</xdr:col>
      <xdr:colOff>47625</xdr:colOff>
      <xdr:row>78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5D16936-088D-4014-BCD2-9F4F5AB850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43</xdr:row>
      <xdr:rowOff>0</xdr:rowOff>
    </xdr:from>
    <xdr:to>
      <xdr:col>19</xdr:col>
      <xdr:colOff>76200</xdr:colOff>
      <xdr:row>59</xdr:row>
      <xdr:rowOff>190500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B237480-D524-4F81-97A4-FBD2F2411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61</xdr:row>
      <xdr:rowOff>0</xdr:rowOff>
    </xdr:from>
    <xdr:to>
      <xdr:col>19</xdr:col>
      <xdr:colOff>76200</xdr:colOff>
      <xdr:row>77</xdr:row>
      <xdr:rowOff>190500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EC5E4DE-6E46-4A95-BEE6-D6436757B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6</xdr:row>
      <xdr:rowOff>0</xdr:rowOff>
    </xdr:from>
    <xdr:to>
      <xdr:col>13</xdr:col>
      <xdr:colOff>9524</xdr:colOff>
      <xdr:row>22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FE314-C62F-483D-94A8-B7C15FBAA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44824</xdr:colOff>
      <xdr:row>23</xdr:row>
      <xdr:rowOff>160243</xdr:rowOff>
    </xdr:from>
    <xdr:to>
      <xdr:col>13</xdr:col>
      <xdr:colOff>44824</xdr:colOff>
      <xdr:row>40</xdr:row>
      <xdr:rowOff>166406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694ECC-8E19-4012-9659-6A8E2B81F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20</xdr:col>
      <xdr:colOff>76200</xdr:colOff>
      <xdr:row>40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CC269B-279A-4820-9013-D5B64B23E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6</xdr:row>
      <xdr:rowOff>0</xdr:rowOff>
    </xdr:from>
    <xdr:to>
      <xdr:col>20</xdr:col>
      <xdr:colOff>76200</xdr:colOff>
      <xdr:row>22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AFD317-2DAE-45B4-84E8-C7E959A80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33618</xdr:colOff>
      <xdr:row>42</xdr:row>
      <xdr:rowOff>0</xdr:rowOff>
    </xdr:from>
    <xdr:to>
      <xdr:col>13</xdr:col>
      <xdr:colOff>33618</xdr:colOff>
      <xdr:row>59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0AF89B-6A3F-4EFF-AF63-CD0BECFD3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47625</xdr:colOff>
      <xdr:row>60</xdr:row>
      <xdr:rowOff>0</xdr:rowOff>
    </xdr:from>
    <xdr:to>
      <xdr:col>13</xdr:col>
      <xdr:colOff>47625</xdr:colOff>
      <xdr:row>77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7D65098-98CC-4EE3-97D8-341596C30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42</xdr:row>
      <xdr:rowOff>0</xdr:rowOff>
    </xdr:from>
    <xdr:to>
      <xdr:col>20</xdr:col>
      <xdr:colOff>76200</xdr:colOff>
      <xdr:row>58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AB7EFB7-F4F4-468B-9FA3-FE11071B28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60</xdr:row>
      <xdr:rowOff>0</xdr:rowOff>
    </xdr:from>
    <xdr:to>
      <xdr:col>20</xdr:col>
      <xdr:colOff>76200</xdr:colOff>
      <xdr:row>76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73DCD4C-D66A-42D6-BC26-A89F4FEE80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77</xdr:row>
      <xdr:rowOff>0</xdr:rowOff>
    </xdr:from>
    <xdr:to>
      <xdr:col>25</xdr:col>
      <xdr:colOff>336176</xdr:colOff>
      <xdr:row>93</xdr:row>
      <xdr:rowOff>53788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519F0B4-0A68-4E60-9C4B-1AFE78E528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77</xdr:row>
      <xdr:rowOff>0</xdr:rowOff>
    </xdr:from>
    <xdr:to>
      <xdr:col>17</xdr:col>
      <xdr:colOff>705971</xdr:colOff>
      <xdr:row>93</xdr:row>
      <xdr:rowOff>53788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8FE6DB1-296F-452D-87DC-98A7DB5D6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0</xdr:colOff>
      <xdr:row>94</xdr:row>
      <xdr:rowOff>0</xdr:rowOff>
    </xdr:from>
    <xdr:to>
      <xdr:col>17</xdr:col>
      <xdr:colOff>705971</xdr:colOff>
      <xdr:row>110</xdr:row>
      <xdr:rowOff>53788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6FB23D0-F61E-466C-B06F-A28123826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0</xdr:colOff>
      <xdr:row>94</xdr:row>
      <xdr:rowOff>0</xdr:rowOff>
    </xdr:from>
    <xdr:to>
      <xdr:col>25</xdr:col>
      <xdr:colOff>336176</xdr:colOff>
      <xdr:row>110</xdr:row>
      <xdr:rowOff>53788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38357E3-2F16-45A2-A2BF-9100811A3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0</xdr:colOff>
      <xdr:row>111</xdr:row>
      <xdr:rowOff>0</xdr:rowOff>
    </xdr:from>
    <xdr:to>
      <xdr:col>17</xdr:col>
      <xdr:colOff>705971</xdr:colOff>
      <xdr:row>127</xdr:row>
      <xdr:rowOff>53788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B48E7AA-9279-4E26-8CDB-D3FF7768BC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0</xdr:colOff>
      <xdr:row>111</xdr:row>
      <xdr:rowOff>0</xdr:rowOff>
    </xdr:from>
    <xdr:to>
      <xdr:col>25</xdr:col>
      <xdr:colOff>336176</xdr:colOff>
      <xdr:row>127</xdr:row>
      <xdr:rowOff>53788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AF26FDD-DA1D-457A-8DE2-B0F1DA0A7B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0</xdr:colOff>
      <xdr:row>128</xdr:row>
      <xdr:rowOff>0</xdr:rowOff>
    </xdr:from>
    <xdr:to>
      <xdr:col>17</xdr:col>
      <xdr:colOff>705971</xdr:colOff>
      <xdr:row>144</xdr:row>
      <xdr:rowOff>53788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8EA940E-E78A-46DF-82AE-EBA7999B2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0</xdr:colOff>
      <xdr:row>128</xdr:row>
      <xdr:rowOff>0</xdr:rowOff>
    </xdr:from>
    <xdr:to>
      <xdr:col>25</xdr:col>
      <xdr:colOff>336176</xdr:colOff>
      <xdr:row>144</xdr:row>
      <xdr:rowOff>53788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F54698F-5007-4E35-8550-9699D4FCE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6</xdr:row>
      <xdr:rowOff>0</xdr:rowOff>
    </xdr:from>
    <xdr:to>
      <xdr:col>13</xdr:col>
      <xdr:colOff>9524</xdr:colOff>
      <xdr:row>22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905CA2-4911-49BF-9D55-AE3D4135F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44824</xdr:colOff>
      <xdr:row>23</xdr:row>
      <xdr:rowOff>160243</xdr:rowOff>
    </xdr:from>
    <xdr:to>
      <xdr:col>13</xdr:col>
      <xdr:colOff>44824</xdr:colOff>
      <xdr:row>40</xdr:row>
      <xdr:rowOff>166406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FC666D-D30F-4BCD-95E7-527493514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20</xdr:col>
      <xdr:colOff>76200</xdr:colOff>
      <xdr:row>41</xdr:row>
      <xdr:rowOff>3362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36CADB-8776-43E2-BB62-77895CA760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6</xdr:row>
      <xdr:rowOff>0</xdr:rowOff>
    </xdr:from>
    <xdr:to>
      <xdr:col>20</xdr:col>
      <xdr:colOff>76200</xdr:colOff>
      <xdr:row>22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01EBB7-BFFE-41D3-A4F9-485BB5F28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33618</xdr:colOff>
      <xdr:row>42</xdr:row>
      <xdr:rowOff>0</xdr:rowOff>
    </xdr:from>
    <xdr:to>
      <xdr:col>13</xdr:col>
      <xdr:colOff>33618</xdr:colOff>
      <xdr:row>59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86F2B1-387A-4323-9677-9D2C476ED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47625</xdr:colOff>
      <xdr:row>60</xdr:row>
      <xdr:rowOff>0</xdr:rowOff>
    </xdr:from>
    <xdr:to>
      <xdr:col>13</xdr:col>
      <xdr:colOff>47625</xdr:colOff>
      <xdr:row>77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2C1183-F27F-4F8C-9946-0B8DBD8C0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42</xdr:row>
      <xdr:rowOff>0</xdr:rowOff>
    </xdr:from>
    <xdr:to>
      <xdr:col>20</xdr:col>
      <xdr:colOff>76200</xdr:colOff>
      <xdr:row>58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8B38C99-9203-4BFD-8636-22AE48AC6D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60</xdr:row>
      <xdr:rowOff>0</xdr:rowOff>
    </xdr:from>
    <xdr:to>
      <xdr:col>20</xdr:col>
      <xdr:colOff>76200</xdr:colOff>
      <xdr:row>76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29CAB4-A840-4BE9-907D-DE5F8E5592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0</xdr:row>
      <xdr:rowOff>0</xdr:rowOff>
    </xdr:from>
    <xdr:to>
      <xdr:col>18</xdr:col>
      <xdr:colOff>5176</xdr:colOff>
      <xdr:row>17</xdr:row>
      <xdr:rowOff>127275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9C3324-DE37-0D28-D692-BC63BE6F4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2116</xdr:colOff>
      <xdr:row>0</xdr:row>
      <xdr:rowOff>0</xdr:rowOff>
    </xdr:from>
    <xdr:to>
      <xdr:col>25</xdr:col>
      <xdr:colOff>54916</xdr:colOff>
      <xdr:row>17</xdr:row>
      <xdr:rowOff>127275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7442A7-E85C-4034-BECC-50B815D67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17</xdr:row>
      <xdr:rowOff>161924</xdr:rowOff>
    </xdr:from>
    <xdr:to>
      <xdr:col>18</xdr:col>
      <xdr:colOff>5175</xdr:colOff>
      <xdr:row>35</xdr:row>
      <xdr:rowOff>127274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F70065-E378-4F45-89AE-7B39A3F13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2116</xdr:colOff>
      <xdr:row>17</xdr:row>
      <xdr:rowOff>160180</xdr:rowOff>
    </xdr:from>
    <xdr:to>
      <xdr:col>25</xdr:col>
      <xdr:colOff>54916</xdr:colOff>
      <xdr:row>35</xdr:row>
      <xdr:rowOff>125530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B994FA-6E07-4FAD-B64F-2069058F0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36</xdr:row>
      <xdr:rowOff>0</xdr:rowOff>
    </xdr:from>
    <xdr:to>
      <xdr:col>18</xdr:col>
      <xdr:colOff>5175</xdr:colOff>
      <xdr:row>53</xdr:row>
      <xdr:rowOff>127275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32B2A7-C45E-47E6-AE18-44171182E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36</xdr:row>
      <xdr:rowOff>0</xdr:rowOff>
    </xdr:from>
    <xdr:to>
      <xdr:col>25</xdr:col>
      <xdr:colOff>52800</xdr:colOff>
      <xdr:row>53</xdr:row>
      <xdr:rowOff>127275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2FF0ED5-B073-4123-B0BF-BD9A636AD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54</xdr:row>
      <xdr:rowOff>0</xdr:rowOff>
    </xdr:from>
    <xdr:to>
      <xdr:col>18</xdr:col>
      <xdr:colOff>5175</xdr:colOff>
      <xdr:row>71</xdr:row>
      <xdr:rowOff>127275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5580DE-D4F9-4E41-AFB0-1736F53EA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54</xdr:row>
      <xdr:rowOff>0</xdr:rowOff>
    </xdr:from>
    <xdr:to>
      <xdr:col>25</xdr:col>
      <xdr:colOff>52800</xdr:colOff>
      <xdr:row>71</xdr:row>
      <xdr:rowOff>127275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D20BA6B-8AD2-4325-A96E-AF306C14F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32</xdr:col>
      <xdr:colOff>330146</xdr:colOff>
      <xdr:row>17</xdr:row>
      <xdr:rowOff>127275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F99EE7-B018-4D6D-8759-307FD93F5B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327086</xdr:colOff>
      <xdr:row>0</xdr:row>
      <xdr:rowOff>0</xdr:rowOff>
    </xdr:from>
    <xdr:to>
      <xdr:col>40</xdr:col>
      <xdr:colOff>178181</xdr:colOff>
      <xdr:row>17</xdr:row>
      <xdr:rowOff>127275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9AEEE0-0C0F-4A28-BAD0-4BE27E2A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56030</xdr:colOff>
      <xdr:row>17</xdr:row>
      <xdr:rowOff>125008</xdr:rowOff>
    </xdr:from>
    <xdr:to>
      <xdr:col>32</xdr:col>
      <xdr:colOff>386176</xdr:colOff>
      <xdr:row>35</xdr:row>
      <xdr:rowOff>90358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8E08E4A-E543-47F6-8D03-1EFB45BFB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383117</xdr:colOff>
      <xdr:row>17</xdr:row>
      <xdr:rowOff>78441</xdr:rowOff>
    </xdr:from>
    <xdr:to>
      <xdr:col>40</xdr:col>
      <xdr:colOff>234212</xdr:colOff>
      <xdr:row>35</xdr:row>
      <xdr:rowOff>43791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5A70908-2821-4824-83F6-FB685E21B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56030</xdr:colOff>
      <xdr:row>36</xdr:row>
      <xdr:rowOff>11206</xdr:rowOff>
    </xdr:from>
    <xdr:to>
      <xdr:col>32</xdr:col>
      <xdr:colOff>386176</xdr:colOff>
      <xdr:row>53</xdr:row>
      <xdr:rowOff>138481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7DFA72A-3FBD-42C9-B6A8-98CD9FDD8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32</xdr:col>
      <xdr:colOff>381001</xdr:colOff>
      <xdr:row>36</xdr:row>
      <xdr:rowOff>11206</xdr:rowOff>
    </xdr:from>
    <xdr:to>
      <xdr:col>40</xdr:col>
      <xdr:colOff>232096</xdr:colOff>
      <xdr:row>53</xdr:row>
      <xdr:rowOff>138481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D60A496-CA30-4CB6-BA75-0AAC75D50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0</xdr:colOff>
      <xdr:row>54</xdr:row>
      <xdr:rowOff>0</xdr:rowOff>
    </xdr:from>
    <xdr:to>
      <xdr:col>32</xdr:col>
      <xdr:colOff>330146</xdr:colOff>
      <xdr:row>71</xdr:row>
      <xdr:rowOff>127275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A321FC5-09CA-49C5-A9F9-117FC5AFE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32</xdr:col>
      <xdr:colOff>324971</xdr:colOff>
      <xdr:row>54</xdr:row>
      <xdr:rowOff>0</xdr:rowOff>
    </xdr:from>
    <xdr:to>
      <xdr:col>40</xdr:col>
      <xdr:colOff>176066</xdr:colOff>
      <xdr:row>71</xdr:row>
      <xdr:rowOff>127275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6450D12-18E1-417F-8484-5A8C4D612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0</xdr:row>
      <xdr:rowOff>0</xdr:rowOff>
    </xdr:from>
    <xdr:to>
      <xdr:col>18</xdr:col>
      <xdr:colOff>5176</xdr:colOff>
      <xdr:row>17</xdr:row>
      <xdr:rowOff>127275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308550-6920-4D44-8CC9-9B6923B19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2116</xdr:colOff>
      <xdr:row>0</xdr:row>
      <xdr:rowOff>0</xdr:rowOff>
    </xdr:from>
    <xdr:to>
      <xdr:col>25</xdr:col>
      <xdr:colOff>54916</xdr:colOff>
      <xdr:row>17</xdr:row>
      <xdr:rowOff>127275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EA7076-7EDB-4E62-8371-1D3B7599A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17</xdr:row>
      <xdr:rowOff>161924</xdr:rowOff>
    </xdr:from>
    <xdr:to>
      <xdr:col>18</xdr:col>
      <xdr:colOff>5175</xdr:colOff>
      <xdr:row>35</xdr:row>
      <xdr:rowOff>127274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66DA7E-F81C-4B22-88EF-F8C1E1386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2116</xdr:colOff>
      <xdr:row>17</xdr:row>
      <xdr:rowOff>160180</xdr:rowOff>
    </xdr:from>
    <xdr:to>
      <xdr:col>25</xdr:col>
      <xdr:colOff>54916</xdr:colOff>
      <xdr:row>35</xdr:row>
      <xdr:rowOff>125530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E6B378-C0C6-4DEB-BD12-1CF49CCE31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36</xdr:row>
      <xdr:rowOff>0</xdr:rowOff>
    </xdr:from>
    <xdr:to>
      <xdr:col>18</xdr:col>
      <xdr:colOff>5175</xdr:colOff>
      <xdr:row>53</xdr:row>
      <xdr:rowOff>127275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8E7B73-BF7E-40BB-949C-9BA88F323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36</xdr:row>
      <xdr:rowOff>0</xdr:rowOff>
    </xdr:from>
    <xdr:to>
      <xdr:col>25</xdr:col>
      <xdr:colOff>52800</xdr:colOff>
      <xdr:row>53</xdr:row>
      <xdr:rowOff>127275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BF491D-DC64-44C8-991F-61A7FC2DE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54</xdr:row>
      <xdr:rowOff>0</xdr:rowOff>
    </xdr:from>
    <xdr:to>
      <xdr:col>18</xdr:col>
      <xdr:colOff>5175</xdr:colOff>
      <xdr:row>71</xdr:row>
      <xdr:rowOff>127275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40AA032-BB51-49B5-A280-BBC95B6F3D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54</xdr:row>
      <xdr:rowOff>0</xdr:rowOff>
    </xdr:from>
    <xdr:to>
      <xdr:col>25</xdr:col>
      <xdr:colOff>52800</xdr:colOff>
      <xdr:row>71</xdr:row>
      <xdr:rowOff>127275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D82959C-6E2B-4C5D-82BE-5C0FC2D92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32</xdr:col>
      <xdr:colOff>330146</xdr:colOff>
      <xdr:row>17</xdr:row>
      <xdr:rowOff>127275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6B0E41D-3EA1-458A-AC9B-D528D930A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327086</xdr:colOff>
      <xdr:row>0</xdr:row>
      <xdr:rowOff>0</xdr:rowOff>
    </xdr:from>
    <xdr:to>
      <xdr:col>40</xdr:col>
      <xdr:colOff>178181</xdr:colOff>
      <xdr:row>17</xdr:row>
      <xdr:rowOff>127275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8C2D344-996F-4ECC-B104-C2C75FE1A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56030</xdr:colOff>
      <xdr:row>17</xdr:row>
      <xdr:rowOff>125008</xdr:rowOff>
    </xdr:from>
    <xdr:to>
      <xdr:col>32</xdr:col>
      <xdr:colOff>386176</xdr:colOff>
      <xdr:row>35</xdr:row>
      <xdr:rowOff>90358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864DC6D-328E-4504-A01B-341C1C840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383117</xdr:colOff>
      <xdr:row>17</xdr:row>
      <xdr:rowOff>78441</xdr:rowOff>
    </xdr:from>
    <xdr:to>
      <xdr:col>40</xdr:col>
      <xdr:colOff>234212</xdr:colOff>
      <xdr:row>35</xdr:row>
      <xdr:rowOff>43791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DD431E7-342C-4A03-8524-B615C0025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56030</xdr:colOff>
      <xdr:row>36</xdr:row>
      <xdr:rowOff>11206</xdr:rowOff>
    </xdr:from>
    <xdr:to>
      <xdr:col>32</xdr:col>
      <xdr:colOff>386176</xdr:colOff>
      <xdr:row>53</xdr:row>
      <xdr:rowOff>138481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CBE68BA-0067-4C62-9EDF-50DB497A7E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32</xdr:col>
      <xdr:colOff>381001</xdr:colOff>
      <xdr:row>36</xdr:row>
      <xdr:rowOff>11206</xdr:rowOff>
    </xdr:from>
    <xdr:to>
      <xdr:col>40</xdr:col>
      <xdr:colOff>232096</xdr:colOff>
      <xdr:row>53</xdr:row>
      <xdr:rowOff>138481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63764BF-FAB6-4056-B183-4845EA4F8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0</xdr:colOff>
      <xdr:row>54</xdr:row>
      <xdr:rowOff>0</xdr:rowOff>
    </xdr:from>
    <xdr:to>
      <xdr:col>32</xdr:col>
      <xdr:colOff>330146</xdr:colOff>
      <xdr:row>71</xdr:row>
      <xdr:rowOff>127275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115E928-A2F4-4D72-B020-3C51628BA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32</xdr:col>
      <xdr:colOff>324971</xdr:colOff>
      <xdr:row>54</xdr:row>
      <xdr:rowOff>0</xdr:rowOff>
    </xdr:from>
    <xdr:to>
      <xdr:col>40</xdr:col>
      <xdr:colOff>176066</xdr:colOff>
      <xdr:row>71</xdr:row>
      <xdr:rowOff>127275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902F235-7B79-4F09-971C-467A3133F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87</xdr:row>
      <xdr:rowOff>0</xdr:rowOff>
    </xdr:from>
    <xdr:to>
      <xdr:col>29</xdr:col>
      <xdr:colOff>285750</xdr:colOff>
      <xdr:row>102</xdr:row>
      <xdr:rowOff>89808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79D9DC5-6E5E-4C33-95FC-485C9A653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71</xdr:row>
      <xdr:rowOff>0</xdr:rowOff>
    </xdr:from>
    <xdr:to>
      <xdr:col>38</xdr:col>
      <xdr:colOff>285750</xdr:colOff>
      <xdr:row>86</xdr:row>
      <xdr:rowOff>89807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60D3619-B6BB-4972-BD0C-1AE019BBF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71</xdr:row>
      <xdr:rowOff>0</xdr:rowOff>
    </xdr:from>
    <xdr:to>
      <xdr:col>29</xdr:col>
      <xdr:colOff>285750</xdr:colOff>
      <xdr:row>86</xdr:row>
      <xdr:rowOff>89807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284E12A-2FB1-4296-A2DF-123AAC9B9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0</xdr:colOff>
      <xdr:row>87</xdr:row>
      <xdr:rowOff>0</xdr:rowOff>
    </xdr:from>
    <xdr:to>
      <xdr:col>38</xdr:col>
      <xdr:colOff>285750</xdr:colOff>
      <xdr:row>102</xdr:row>
      <xdr:rowOff>89808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63067F8-1CDE-419F-8A1F-D35292F4D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0</xdr:colOff>
      <xdr:row>71</xdr:row>
      <xdr:rowOff>0</xdr:rowOff>
    </xdr:from>
    <xdr:to>
      <xdr:col>47</xdr:col>
      <xdr:colOff>285750</xdr:colOff>
      <xdr:row>86</xdr:row>
      <xdr:rowOff>89807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4B1FE25-7F84-419D-A5F9-93C182060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0</xdr:colOff>
      <xdr:row>87</xdr:row>
      <xdr:rowOff>0</xdr:rowOff>
    </xdr:from>
    <xdr:to>
      <xdr:col>47</xdr:col>
      <xdr:colOff>285749</xdr:colOff>
      <xdr:row>102</xdr:row>
      <xdr:rowOff>89808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F206D01-C4A8-4FFB-9577-57603AAA1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49</xdr:col>
      <xdr:colOff>0</xdr:colOff>
      <xdr:row>71</xdr:row>
      <xdr:rowOff>0</xdr:rowOff>
    </xdr:from>
    <xdr:to>
      <xdr:col>56</xdr:col>
      <xdr:colOff>285750</xdr:colOff>
      <xdr:row>86</xdr:row>
      <xdr:rowOff>89807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0F88017-2A3F-4F16-8ED0-CAEF650D9C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49</xdr:col>
      <xdr:colOff>0</xdr:colOff>
      <xdr:row>87</xdr:row>
      <xdr:rowOff>0</xdr:rowOff>
    </xdr:from>
    <xdr:to>
      <xdr:col>56</xdr:col>
      <xdr:colOff>285749</xdr:colOff>
      <xdr:row>102</xdr:row>
      <xdr:rowOff>89808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8927587-EBB8-47E7-8460-C6D43577F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0</xdr:row>
      <xdr:rowOff>0</xdr:rowOff>
    </xdr:from>
    <xdr:to>
      <xdr:col>12</xdr:col>
      <xdr:colOff>333375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4856B3-4FEC-67D7-3F83-DAC7DF88C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44823</xdr:colOff>
      <xdr:row>17</xdr:row>
      <xdr:rowOff>0</xdr:rowOff>
    </xdr:from>
    <xdr:to>
      <xdr:col>12</xdr:col>
      <xdr:colOff>349623</xdr:colOff>
      <xdr:row>31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853B95-F1C1-43D2-9DCE-BD915473F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358589</xdr:colOff>
      <xdr:row>17</xdr:row>
      <xdr:rowOff>0</xdr:rowOff>
    </xdr:from>
    <xdr:to>
      <xdr:col>20</xdr:col>
      <xdr:colOff>58270</xdr:colOff>
      <xdr:row>31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099B61-6642-4C75-969B-283D3518A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347383</xdr:colOff>
      <xdr:row>0</xdr:row>
      <xdr:rowOff>0</xdr:rowOff>
    </xdr:from>
    <xdr:to>
      <xdr:col>20</xdr:col>
      <xdr:colOff>47064</xdr:colOff>
      <xdr:row>14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3139E6E-50A4-4762-8CB8-90416D811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19</xdr:row>
      <xdr:rowOff>0</xdr:rowOff>
    </xdr:from>
    <xdr:to>
      <xdr:col>16</xdr:col>
      <xdr:colOff>74084</xdr:colOff>
      <xdr:row>34</xdr:row>
      <xdr:rowOff>33867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6C1D11-A228-4115-AA1F-8E154899A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74084</xdr:colOff>
      <xdr:row>51</xdr:row>
      <xdr:rowOff>33866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10519D-6E4E-4411-BDF9-E451FA9D7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18</xdr:row>
      <xdr:rowOff>0</xdr:rowOff>
    </xdr:from>
    <xdr:to>
      <xdr:col>16</xdr:col>
      <xdr:colOff>235324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1CA655-EA10-4223-8FFE-535412531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7</xdr:col>
      <xdr:colOff>246529</xdr:colOff>
      <xdr:row>32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01F088-20D9-438A-908F-FABD37595C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748393</xdr:colOff>
      <xdr:row>0</xdr:row>
      <xdr:rowOff>0</xdr:rowOff>
    </xdr:from>
    <xdr:to>
      <xdr:col>12</xdr:col>
      <xdr:colOff>731716</xdr:colOff>
      <xdr:row>3</xdr:row>
      <xdr:rowOff>739676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810EDD-15F5-4CB3-B28E-D49368F97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737186</xdr:colOff>
      <xdr:row>3</xdr:row>
      <xdr:rowOff>771603</xdr:rowOff>
    </xdr:from>
    <xdr:to>
      <xdr:col>12</xdr:col>
      <xdr:colOff>720509</xdr:colOff>
      <xdr:row>5</xdr:row>
      <xdr:rowOff>603603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45BCE1E-E7EC-41F2-94A8-9A39AEDC3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616324</xdr:colOff>
      <xdr:row>2</xdr:row>
      <xdr:rowOff>1330563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2FA0D4C-EA7E-0F91-5E81-FFBA1CADF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6219265" cy="18796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21</xdr:col>
      <xdr:colOff>470648</xdr:colOff>
      <xdr:row>0</xdr:row>
      <xdr:rowOff>0</xdr:rowOff>
    </xdr:from>
    <xdr:to>
      <xdr:col>28</xdr:col>
      <xdr:colOff>554824</xdr:colOff>
      <xdr:row>3</xdr:row>
      <xdr:rowOff>739676</xdr:rowOff>
    </xdr:to>
    <xdr:graphicFrame macro="">
      <xdr:nvGraphicFramePr>
        <xdr:cNvPr id="19" name="Chart 9">
          <a:extLst>
            <a:ext uri="{FF2B5EF4-FFF2-40B4-BE49-F238E27FC236}">
              <a16:creationId xmlns:a16="http://schemas.microsoft.com/office/drawing/2014/main" id="{FFF0BDED-7F01-4AD3-9758-7CF817341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481852</xdr:colOff>
      <xdr:row>3</xdr:row>
      <xdr:rowOff>782809</xdr:rowOff>
    </xdr:from>
    <xdr:to>
      <xdr:col>28</xdr:col>
      <xdr:colOff>566028</xdr:colOff>
      <xdr:row>5</xdr:row>
      <xdr:rowOff>614809</xdr:rowOff>
    </xdr:to>
    <xdr:graphicFrame macro="">
      <xdr:nvGraphicFramePr>
        <xdr:cNvPr id="26" name="Chart 10">
          <a:extLst>
            <a:ext uri="{FF2B5EF4-FFF2-40B4-BE49-F238E27FC236}">
              <a16:creationId xmlns:a16="http://schemas.microsoft.com/office/drawing/2014/main" id="{762D1ADF-CE47-42E7-8E11-4DAC50131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FD7D-328F-45CA-B909-286AD6358A6D}">
  <dimension ref="A1:Z102"/>
  <sheetViews>
    <sheetView zoomScale="130" zoomScaleNormal="130" workbookViewId="0">
      <selection activeCell="B22" sqref="B22"/>
    </sheetView>
  </sheetViews>
  <sheetFormatPr defaultRowHeight="12"/>
  <cols>
    <col min="1" max="1" width="7.5703125" style="77" bestFit="1" customWidth="1"/>
    <col min="2" max="2" width="30.85546875" style="77" bestFit="1" customWidth="1"/>
    <col min="3" max="3" width="9.140625" style="77"/>
    <col min="4" max="4" width="10.42578125" style="81" bestFit="1" customWidth="1"/>
    <col min="5" max="6" width="9.140625" style="77"/>
    <col min="7" max="7" width="10.42578125" style="81" bestFit="1" customWidth="1"/>
    <col min="8" max="16384" width="9.140625" style="77"/>
  </cols>
  <sheetData>
    <row r="1" spans="1:26">
      <c r="A1" s="95" t="s">
        <v>485</v>
      </c>
      <c r="B1" s="95" t="s">
        <v>478</v>
      </c>
      <c r="C1" s="95"/>
      <c r="D1" s="95"/>
      <c r="E1" s="95" t="s">
        <v>479</v>
      </c>
      <c r="F1" s="95"/>
      <c r="G1" s="95"/>
      <c r="I1" s="96" t="s">
        <v>478</v>
      </c>
      <c r="J1" s="96"/>
      <c r="K1" s="96" t="s">
        <v>479</v>
      </c>
      <c r="L1" s="96"/>
      <c r="V1" s="79" t="s">
        <v>598</v>
      </c>
      <c r="W1" s="79" t="s">
        <v>599</v>
      </c>
      <c r="Y1" s="79" t="s">
        <v>600</v>
      </c>
      <c r="Z1" s="79" t="s">
        <v>601</v>
      </c>
    </row>
    <row r="2" spans="1:26">
      <c r="A2" s="95"/>
      <c r="B2" s="79" t="s">
        <v>486</v>
      </c>
      <c r="C2" s="79" t="s">
        <v>487</v>
      </c>
      <c r="D2" s="80" t="s">
        <v>602</v>
      </c>
      <c r="E2" s="79" t="s">
        <v>486</v>
      </c>
      <c r="F2" s="79" t="s">
        <v>487</v>
      </c>
      <c r="G2" s="80" t="s">
        <v>602</v>
      </c>
      <c r="I2" s="77" t="str" cm="1">
        <f t="array" ref="I2:I25">_xlfn._xlws.SORT(_xlfn.UNIQUE(B3:B102))</f>
        <v>CoCreateInstance</v>
      </c>
      <c r="J2" s="77">
        <f>COUNTIF(B$3:B$102,I2)</f>
        <v>1</v>
      </c>
      <c r="K2" s="77" t="str" cm="1">
        <f t="array" ref="K2:K25">_xlfn.UNIQUE(E3:E102)</f>
        <v>GetSystemTimeAsFileTime</v>
      </c>
      <c r="L2" s="77">
        <f>COUNTIF(E$3:E$102,K2)</f>
        <v>1</v>
      </c>
      <c r="V2" s="77" t="s">
        <v>218</v>
      </c>
      <c r="W2" s="77">
        <v>82</v>
      </c>
      <c r="Y2" s="77" t="s">
        <v>218</v>
      </c>
      <c r="Z2" s="77">
        <v>82</v>
      </c>
    </row>
    <row r="3" spans="1:26">
      <c r="A3" s="77" t="s">
        <v>488</v>
      </c>
      <c r="B3" s="77" t="s">
        <v>218</v>
      </c>
      <c r="C3" s="77">
        <v>400</v>
      </c>
      <c r="D3" s="81">
        <f>C3/1079</f>
        <v>0.3707136237256719</v>
      </c>
      <c r="E3" s="77" t="s">
        <v>218</v>
      </c>
      <c r="F3" s="77">
        <v>20528</v>
      </c>
      <c r="G3" s="81">
        <f>F3/40159</f>
        <v>0.51116810677556712</v>
      </c>
      <c r="I3" s="77" t="str">
        <v>CreateActCtxW</v>
      </c>
      <c r="J3" s="77">
        <f t="shared" ref="J3:J25" si="0">COUNTIF(B$3:B$102,I3)</f>
        <v>1</v>
      </c>
      <c r="K3" s="77" t="str">
        <v>LdrLoadDll</v>
      </c>
      <c r="L3" s="77">
        <f t="shared" ref="L3:L25" si="1">COUNTIF(E$3:E$102,K3)</f>
        <v>8</v>
      </c>
      <c r="V3" s="77" t="s">
        <v>246</v>
      </c>
      <c r="W3" s="77">
        <v>110</v>
      </c>
      <c r="Y3" s="77" t="s">
        <v>199</v>
      </c>
      <c r="Z3" s="77">
        <v>240</v>
      </c>
    </row>
    <row r="4" spans="1:26">
      <c r="A4" s="77" t="s">
        <v>489</v>
      </c>
      <c r="B4" s="77" t="s">
        <v>246</v>
      </c>
      <c r="C4" s="77">
        <v>316</v>
      </c>
      <c r="D4" s="81">
        <f t="shared" ref="D4:D67" si="2">C4/1079</f>
        <v>0.2928637627432808</v>
      </c>
      <c r="E4" s="77" t="s">
        <v>199</v>
      </c>
      <c r="F4" s="77">
        <v>13341</v>
      </c>
      <c r="G4" s="81">
        <f t="shared" ref="G4:G67" si="3">F4/40159</f>
        <v>0.33220448716352496</v>
      </c>
      <c r="I4" s="77" t="str">
        <v>CreateDirectoryW</v>
      </c>
      <c r="J4" s="77">
        <f t="shared" si="0"/>
        <v>1</v>
      </c>
      <c r="K4" s="77" t="str">
        <v>LdrGetProcedureAddress</v>
      </c>
      <c r="L4" s="77">
        <f t="shared" si="1"/>
        <v>45</v>
      </c>
      <c r="V4" s="77" t="s">
        <v>195</v>
      </c>
      <c r="W4" s="77">
        <v>172</v>
      </c>
      <c r="Y4" s="77" t="s">
        <v>198</v>
      </c>
      <c r="Z4" s="77">
        <v>117</v>
      </c>
    </row>
    <row r="5" spans="1:26">
      <c r="A5" s="77" t="s">
        <v>490</v>
      </c>
      <c r="B5" s="77" t="s">
        <v>195</v>
      </c>
      <c r="C5" s="77">
        <v>383</v>
      </c>
      <c r="D5" s="81">
        <f t="shared" si="2"/>
        <v>0.35495829471733087</v>
      </c>
      <c r="E5" s="77" t="s">
        <v>198</v>
      </c>
      <c r="F5" s="77">
        <v>16216</v>
      </c>
      <c r="G5" s="81">
        <f t="shared" si="3"/>
        <v>0.40379491521203215</v>
      </c>
      <c r="I5" s="77" t="str">
        <v>GetSystemDirectoryW</v>
      </c>
      <c r="J5" s="77">
        <f t="shared" si="0"/>
        <v>1</v>
      </c>
      <c r="K5" s="77" t="str">
        <v>LdrGetDllHandle</v>
      </c>
      <c r="L5" s="77">
        <f t="shared" si="1"/>
        <v>5</v>
      </c>
      <c r="V5" s="77" t="s">
        <v>199</v>
      </c>
      <c r="W5" s="77">
        <v>240</v>
      </c>
      <c r="Y5" s="77" t="s">
        <v>199</v>
      </c>
      <c r="Z5" s="77">
        <v>240</v>
      </c>
    </row>
    <row r="6" spans="1:26">
      <c r="A6" s="77" t="s">
        <v>491</v>
      </c>
      <c r="B6" s="77" t="s">
        <v>199</v>
      </c>
      <c r="C6" s="77">
        <v>395</v>
      </c>
      <c r="D6" s="81">
        <f t="shared" si="2"/>
        <v>0.36607970342910101</v>
      </c>
      <c r="E6" s="77" t="s">
        <v>199</v>
      </c>
      <c r="F6" s="77">
        <v>14995</v>
      </c>
      <c r="G6" s="81">
        <f t="shared" si="3"/>
        <v>0.3733907716825618</v>
      </c>
      <c r="I6" s="77" t="str">
        <v>GetSystemTimeAsFileTime</v>
      </c>
      <c r="J6" s="77">
        <f t="shared" si="0"/>
        <v>1</v>
      </c>
      <c r="K6" s="77" t="str">
        <v>CryptAcquireContextW</v>
      </c>
      <c r="L6" s="77">
        <f t="shared" si="1"/>
        <v>1</v>
      </c>
      <c r="V6" s="77" t="s">
        <v>198</v>
      </c>
      <c r="W6" s="77">
        <v>117</v>
      </c>
      <c r="Y6" s="77" t="s">
        <v>198</v>
      </c>
      <c r="Z6" s="77">
        <v>117</v>
      </c>
    </row>
    <row r="7" spans="1:26">
      <c r="A7" s="77" t="s">
        <v>492</v>
      </c>
      <c r="B7" s="77" t="s">
        <v>198</v>
      </c>
      <c r="C7" s="77">
        <v>403</v>
      </c>
      <c r="D7" s="81">
        <f t="shared" si="2"/>
        <v>0.37349397590361444</v>
      </c>
      <c r="E7" s="77" t="s">
        <v>198</v>
      </c>
      <c r="F7" s="77">
        <v>15087</v>
      </c>
      <c r="G7" s="81">
        <f t="shared" si="3"/>
        <v>0.37568166538011405</v>
      </c>
      <c r="I7" s="77" t="str">
        <v>GetSystemWindowsDirectoryW</v>
      </c>
      <c r="J7" s="77">
        <f t="shared" si="0"/>
        <v>1</v>
      </c>
      <c r="K7" s="77" t="str">
        <v>NtOpenKey</v>
      </c>
      <c r="L7" s="77">
        <f t="shared" si="1"/>
        <v>1</v>
      </c>
      <c r="V7" s="77" t="s">
        <v>199</v>
      </c>
      <c r="W7" s="77">
        <v>240</v>
      </c>
      <c r="Y7" s="77" t="s">
        <v>199</v>
      </c>
      <c r="Z7" s="77">
        <v>240</v>
      </c>
    </row>
    <row r="8" spans="1:26">
      <c r="A8" s="77" t="s">
        <v>493</v>
      </c>
      <c r="B8" s="77" t="s">
        <v>199</v>
      </c>
      <c r="C8" s="77">
        <v>382</v>
      </c>
      <c r="D8" s="81">
        <f t="shared" si="2"/>
        <v>0.35403151065801669</v>
      </c>
      <c r="E8" s="77" t="s">
        <v>199</v>
      </c>
      <c r="F8" s="77">
        <v>14092</v>
      </c>
      <c r="G8" s="81">
        <f t="shared" si="3"/>
        <v>0.35090515202071765</v>
      </c>
      <c r="I8" s="77" t="str">
        <v>GetVolumeNameForVolumeMountPointW</v>
      </c>
      <c r="J8" s="77">
        <f t="shared" si="0"/>
        <v>1</v>
      </c>
      <c r="K8" s="77" t="str">
        <v>NtClose</v>
      </c>
      <c r="L8" s="77">
        <f t="shared" si="1"/>
        <v>3</v>
      </c>
      <c r="V8" s="77" t="s">
        <v>198</v>
      </c>
      <c r="W8" s="77">
        <v>117</v>
      </c>
      <c r="Y8" s="77" t="s">
        <v>198</v>
      </c>
      <c r="Z8" s="77">
        <v>117</v>
      </c>
    </row>
    <row r="9" spans="1:26">
      <c r="A9" s="77" t="s">
        <v>494</v>
      </c>
      <c r="B9" s="77" t="s">
        <v>198</v>
      </c>
      <c r="C9" s="77">
        <v>438</v>
      </c>
      <c r="D9" s="81">
        <f t="shared" si="2"/>
        <v>0.40593141797961074</v>
      </c>
      <c r="E9" s="77" t="s">
        <v>198</v>
      </c>
      <c r="F9" s="77">
        <v>15807</v>
      </c>
      <c r="G9" s="81">
        <f t="shared" si="3"/>
        <v>0.39361039866530539</v>
      </c>
      <c r="I9" s="77" t="str">
        <v>LdrGetDllHandle</v>
      </c>
      <c r="J9" s="77">
        <f t="shared" si="0"/>
        <v>1</v>
      </c>
      <c r="K9" s="77" t="str">
        <v>CryptCreateHash</v>
      </c>
      <c r="L9" s="77">
        <f t="shared" si="1"/>
        <v>1</v>
      </c>
      <c r="V9" s="77" t="s">
        <v>199</v>
      </c>
      <c r="W9" s="77">
        <v>240</v>
      </c>
      <c r="Y9" s="77" t="s">
        <v>199</v>
      </c>
      <c r="Z9" s="77">
        <v>240</v>
      </c>
    </row>
    <row r="10" spans="1:26">
      <c r="A10" s="77" t="s">
        <v>495</v>
      </c>
      <c r="B10" s="77" t="s">
        <v>199</v>
      </c>
      <c r="C10" s="77">
        <v>398</v>
      </c>
      <c r="D10" s="81">
        <f t="shared" si="2"/>
        <v>0.36886005560704355</v>
      </c>
      <c r="E10" s="77" t="s">
        <v>199</v>
      </c>
      <c r="F10" s="77">
        <v>14045</v>
      </c>
      <c r="G10" s="81">
        <f t="shared" si="3"/>
        <v>0.3497348041534899</v>
      </c>
      <c r="I10" s="77" t="str">
        <v>LdrGetProcedureAddress</v>
      </c>
      <c r="J10" s="77">
        <f t="shared" si="0"/>
        <v>16</v>
      </c>
      <c r="K10" s="77" t="str">
        <v>CryptHashData</v>
      </c>
      <c r="L10" s="77">
        <f t="shared" si="1"/>
        <v>1</v>
      </c>
      <c r="V10" s="77" t="s">
        <v>198</v>
      </c>
      <c r="W10" s="77">
        <v>117</v>
      </c>
      <c r="Y10" s="77" t="s">
        <v>198</v>
      </c>
      <c r="Z10" s="77">
        <v>117</v>
      </c>
    </row>
    <row r="11" spans="1:26">
      <c r="A11" s="77" t="s">
        <v>496</v>
      </c>
      <c r="B11" s="77" t="s">
        <v>198</v>
      </c>
      <c r="C11" s="77">
        <v>409</v>
      </c>
      <c r="D11" s="81">
        <f t="shared" si="2"/>
        <v>0.37905468025949951</v>
      </c>
      <c r="E11" s="77" t="s">
        <v>198</v>
      </c>
      <c r="F11" s="77">
        <v>19099</v>
      </c>
      <c r="G11" s="81">
        <f t="shared" si="3"/>
        <v>0.47558455140815259</v>
      </c>
      <c r="I11" s="77" t="str">
        <v>LdrLoadDll</v>
      </c>
      <c r="J11" s="77">
        <f t="shared" si="0"/>
        <v>7</v>
      </c>
      <c r="K11" s="77" t="str">
        <v>NtCreateFile</v>
      </c>
      <c r="L11" s="77">
        <f t="shared" si="1"/>
        <v>1</v>
      </c>
      <c r="V11" s="77" t="s">
        <v>257</v>
      </c>
      <c r="W11" s="77">
        <v>106</v>
      </c>
      <c r="Y11" s="77" t="s">
        <v>195</v>
      </c>
      <c r="Z11" s="77">
        <v>172</v>
      </c>
    </row>
    <row r="12" spans="1:26">
      <c r="A12" s="77" t="s">
        <v>497</v>
      </c>
      <c r="B12" s="77" t="s">
        <v>257</v>
      </c>
      <c r="C12" s="77">
        <v>316</v>
      </c>
      <c r="D12" s="81">
        <f t="shared" si="2"/>
        <v>0.2928637627432808</v>
      </c>
      <c r="E12" s="77" t="s">
        <v>195</v>
      </c>
      <c r="F12" s="77">
        <v>12599</v>
      </c>
      <c r="G12" s="81">
        <f t="shared" si="3"/>
        <v>0.31372793147239725</v>
      </c>
      <c r="I12" s="77" t="str">
        <v>NtClose</v>
      </c>
      <c r="J12" s="77">
        <f t="shared" si="0"/>
        <v>7</v>
      </c>
      <c r="K12" s="77" t="str">
        <v>GetFileSize</v>
      </c>
      <c r="L12" s="77">
        <f t="shared" si="1"/>
        <v>1</v>
      </c>
      <c r="V12" s="77" t="s">
        <v>212</v>
      </c>
      <c r="W12" s="77">
        <v>171</v>
      </c>
      <c r="Y12" s="77" t="s">
        <v>198</v>
      </c>
      <c r="Z12" s="77">
        <v>117</v>
      </c>
    </row>
    <row r="13" spans="1:26">
      <c r="A13" s="77" t="s">
        <v>498</v>
      </c>
      <c r="B13" s="77" t="s">
        <v>212</v>
      </c>
      <c r="C13" s="77">
        <v>319</v>
      </c>
      <c r="D13" s="81">
        <f t="shared" si="2"/>
        <v>0.29564411492122333</v>
      </c>
      <c r="E13" s="77" t="s">
        <v>198</v>
      </c>
      <c r="F13" s="77">
        <v>16197</v>
      </c>
      <c r="G13" s="81">
        <f t="shared" si="3"/>
        <v>0.40332179586145073</v>
      </c>
      <c r="I13" s="77" t="str">
        <v>NtCreateFile</v>
      </c>
      <c r="J13" s="77">
        <f t="shared" si="0"/>
        <v>3</v>
      </c>
      <c r="K13" s="77" t="str">
        <v>SetFilePointer</v>
      </c>
      <c r="L13" s="77">
        <f t="shared" si="1"/>
        <v>1</v>
      </c>
      <c r="V13" s="77" t="s">
        <v>192</v>
      </c>
      <c r="W13" s="77">
        <v>260</v>
      </c>
      <c r="Y13" s="77" t="s">
        <v>195</v>
      </c>
      <c r="Z13" s="77">
        <v>172</v>
      </c>
    </row>
    <row r="14" spans="1:26">
      <c r="A14" s="77" t="s">
        <v>499</v>
      </c>
      <c r="B14" s="77" t="s">
        <v>192</v>
      </c>
      <c r="C14" s="77">
        <v>345</v>
      </c>
      <c r="D14" s="81">
        <f t="shared" si="2"/>
        <v>0.31974050046339203</v>
      </c>
      <c r="E14" s="77" t="s">
        <v>195</v>
      </c>
      <c r="F14" s="77">
        <v>17187</v>
      </c>
      <c r="G14" s="81">
        <f t="shared" si="3"/>
        <v>0.42797380412858887</v>
      </c>
      <c r="I14" s="77" t="str">
        <v>NtCreateSection</v>
      </c>
      <c r="J14" s="77">
        <f t="shared" si="0"/>
        <v>1</v>
      </c>
      <c r="K14" s="77" t="str">
        <v>NtReadFile</v>
      </c>
      <c r="L14" s="77">
        <f t="shared" si="1"/>
        <v>1</v>
      </c>
      <c r="V14" s="77" t="s">
        <v>201</v>
      </c>
      <c r="W14" s="77">
        <v>141</v>
      </c>
      <c r="Y14" s="77" t="s">
        <v>198</v>
      </c>
      <c r="Z14" s="77">
        <v>117</v>
      </c>
    </row>
    <row r="15" spans="1:26">
      <c r="A15" s="77" t="s">
        <v>500</v>
      </c>
      <c r="B15" s="77" t="s">
        <v>201</v>
      </c>
      <c r="C15" s="77">
        <v>322</v>
      </c>
      <c r="D15" s="81">
        <f t="shared" si="2"/>
        <v>0.29842446709916587</v>
      </c>
      <c r="E15" s="77" t="s">
        <v>198</v>
      </c>
      <c r="F15" s="77">
        <v>18489</v>
      </c>
      <c r="G15" s="81">
        <f t="shared" si="3"/>
        <v>0.46039493015264327</v>
      </c>
      <c r="I15" s="77" t="str">
        <v>NtMapViewOfSection</v>
      </c>
      <c r="J15" s="77">
        <f t="shared" si="0"/>
        <v>2</v>
      </c>
      <c r="K15" s="77" t="str">
        <v>RegOpenKeyExW</v>
      </c>
      <c r="L15" s="77">
        <f t="shared" si="1"/>
        <v>5</v>
      </c>
      <c r="V15" s="77" t="s">
        <v>194</v>
      </c>
      <c r="W15" s="77">
        <v>65</v>
      </c>
      <c r="Y15" s="77" t="s">
        <v>198</v>
      </c>
      <c r="Z15" s="77">
        <v>117</v>
      </c>
    </row>
    <row r="16" spans="1:26">
      <c r="A16" s="77" t="s">
        <v>501</v>
      </c>
      <c r="B16" s="77" t="s">
        <v>194</v>
      </c>
      <c r="C16" s="77">
        <v>324</v>
      </c>
      <c r="D16" s="81">
        <f t="shared" si="2"/>
        <v>0.30027803521779428</v>
      </c>
      <c r="E16" s="77" t="s">
        <v>198</v>
      </c>
      <c r="F16" s="77">
        <v>9051</v>
      </c>
      <c r="G16" s="81">
        <f t="shared" si="3"/>
        <v>0.22537911800592644</v>
      </c>
      <c r="I16" s="77" t="str">
        <v>NtOpenKey</v>
      </c>
      <c r="J16" s="77">
        <f t="shared" si="0"/>
        <v>2</v>
      </c>
      <c r="K16" s="77" t="str">
        <v>RegQueryValueExW</v>
      </c>
      <c r="L16" s="77">
        <f t="shared" si="1"/>
        <v>6</v>
      </c>
      <c r="V16" s="77" t="s">
        <v>192</v>
      </c>
      <c r="W16" s="77">
        <v>260</v>
      </c>
      <c r="Y16" s="77" t="s">
        <v>199</v>
      </c>
      <c r="Z16" s="77">
        <v>240</v>
      </c>
    </row>
    <row r="17" spans="1:26">
      <c r="A17" s="77" t="s">
        <v>502</v>
      </c>
      <c r="B17" s="77" t="s">
        <v>192</v>
      </c>
      <c r="C17" s="77">
        <v>331</v>
      </c>
      <c r="D17" s="81">
        <f t="shared" si="2"/>
        <v>0.30676552363299353</v>
      </c>
      <c r="E17" s="77" t="s">
        <v>199</v>
      </c>
      <c r="F17" s="77">
        <v>12915</v>
      </c>
      <c r="G17" s="81">
        <f t="shared" si="3"/>
        <v>0.32159665330312009</v>
      </c>
      <c r="I17" s="77" t="str">
        <v>NtOpenSection</v>
      </c>
      <c r="J17" s="77">
        <f t="shared" si="0"/>
        <v>2</v>
      </c>
      <c r="K17" s="77" t="str">
        <v>RegCloseKey</v>
      </c>
      <c r="L17" s="77">
        <f t="shared" si="1"/>
        <v>7</v>
      </c>
      <c r="V17" s="77" t="s">
        <v>201</v>
      </c>
      <c r="W17" s="77">
        <v>141</v>
      </c>
      <c r="Y17" s="77" t="s">
        <v>198</v>
      </c>
      <c r="Z17" s="77">
        <v>117</v>
      </c>
    </row>
    <row r="18" spans="1:26">
      <c r="A18" s="77" t="s">
        <v>503</v>
      </c>
      <c r="B18" s="77" t="s">
        <v>201</v>
      </c>
      <c r="C18" s="77">
        <v>319</v>
      </c>
      <c r="D18" s="81">
        <f t="shared" si="2"/>
        <v>0.29564411492122333</v>
      </c>
      <c r="E18" s="77" t="s">
        <v>198</v>
      </c>
      <c r="F18" s="77">
        <v>18952</v>
      </c>
      <c r="G18" s="81">
        <f t="shared" si="3"/>
        <v>0.47192410169575938</v>
      </c>
      <c r="I18" s="77" t="str">
        <v>NtQueryDirectoryFile</v>
      </c>
      <c r="J18" s="77">
        <f t="shared" si="0"/>
        <v>1</v>
      </c>
      <c r="K18" s="77" t="str">
        <v>CoInitializeEx</v>
      </c>
      <c r="L18" s="77">
        <f t="shared" si="1"/>
        <v>1</v>
      </c>
      <c r="V18" s="77" t="s">
        <v>194</v>
      </c>
      <c r="W18" s="77">
        <v>65</v>
      </c>
      <c r="Y18" s="77" t="s">
        <v>235</v>
      </c>
      <c r="Z18" s="77">
        <v>11</v>
      </c>
    </row>
    <row r="19" spans="1:26">
      <c r="A19" s="77" t="s">
        <v>504</v>
      </c>
      <c r="B19" s="77" t="s">
        <v>194</v>
      </c>
      <c r="C19" s="77">
        <v>330</v>
      </c>
      <c r="D19" s="81">
        <f t="shared" si="2"/>
        <v>0.30583873957367935</v>
      </c>
      <c r="E19" s="77" t="s">
        <v>235</v>
      </c>
      <c r="F19" s="77">
        <v>7628</v>
      </c>
      <c r="G19" s="81">
        <f t="shared" si="3"/>
        <v>0.18994496874922184</v>
      </c>
      <c r="I19" s="77" t="str">
        <v>NtQueryValueKey</v>
      </c>
      <c r="J19" s="77">
        <f t="shared" si="0"/>
        <v>2</v>
      </c>
      <c r="K19" s="77" t="str">
        <v>RegEnumKeyW</v>
      </c>
      <c r="L19" s="77">
        <f t="shared" si="1"/>
        <v>2</v>
      </c>
      <c r="V19" s="77" t="s">
        <v>192</v>
      </c>
      <c r="W19" s="77">
        <v>260</v>
      </c>
      <c r="Y19" s="77" t="s">
        <v>198</v>
      </c>
      <c r="Z19" s="77">
        <v>117</v>
      </c>
    </row>
    <row r="20" spans="1:26">
      <c r="A20" s="77" t="s">
        <v>505</v>
      </c>
      <c r="B20" s="77" t="s">
        <v>192</v>
      </c>
      <c r="C20" s="77">
        <v>332</v>
      </c>
      <c r="D20" s="81">
        <f t="shared" si="2"/>
        <v>0.30769230769230771</v>
      </c>
      <c r="E20" s="77" t="s">
        <v>198</v>
      </c>
      <c r="F20" s="77">
        <v>13708</v>
      </c>
      <c r="G20" s="81">
        <f t="shared" si="3"/>
        <v>0.34134316093528227</v>
      </c>
      <c r="I20" s="77" t="str">
        <v>OleInitialize</v>
      </c>
      <c r="J20" s="77">
        <f t="shared" si="0"/>
        <v>1</v>
      </c>
      <c r="K20" s="77" t="str">
        <v>CreateThread</v>
      </c>
      <c r="L20" s="77">
        <f t="shared" si="1"/>
        <v>1</v>
      </c>
      <c r="V20" s="77" t="s">
        <v>201</v>
      </c>
      <c r="W20" s="77">
        <v>141</v>
      </c>
      <c r="Y20" s="77" t="s">
        <v>199</v>
      </c>
      <c r="Z20" s="77">
        <v>240</v>
      </c>
    </row>
    <row r="21" spans="1:26">
      <c r="A21" s="77" t="s">
        <v>506</v>
      </c>
      <c r="B21" s="77" t="s">
        <v>201</v>
      </c>
      <c r="C21" s="77">
        <v>325</v>
      </c>
      <c r="D21" s="81">
        <f t="shared" si="2"/>
        <v>0.30120481927710846</v>
      </c>
      <c r="E21" s="77" t="s">
        <v>199</v>
      </c>
      <c r="F21" s="77">
        <v>11746</v>
      </c>
      <c r="G21" s="81">
        <f t="shared" si="3"/>
        <v>0.2924873627331358</v>
      </c>
      <c r="I21" s="77" t="str">
        <v>RegCloseKey</v>
      </c>
      <c r="J21" s="77">
        <f t="shared" si="0"/>
        <v>16</v>
      </c>
      <c r="K21" s="77" t="str">
        <v>UuidCreate</v>
      </c>
      <c r="L21" s="77">
        <f t="shared" si="1"/>
        <v>1</v>
      </c>
      <c r="V21" s="77" t="s">
        <v>194</v>
      </c>
      <c r="W21" s="77">
        <v>65</v>
      </c>
      <c r="Y21" s="77" t="s">
        <v>198</v>
      </c>
      <c r="Z21" s="77">
        <v>117</v>
      </c>
    </row>
    <row r="22" spans="1:26">
      <c r="A22" s="77" t="s">
        <v>507</v>
      </c>
      <c r="B22" s="77" t="s">
        <v>194</v>
      </c>
      <c r="C22" s="77">
        <v>338</v>
      </c>
      <c r="D22" s="81">
        <f t="shared" si="2"/>
        <v>0.31325301204819278</v>
      </c>
      <c r="E22" s="77" t="s">
        <v>198</v>
      </c>
      <c r="F22" s="77">
        <v>13676</v>
      </c>
      <c r="G22" s="81">
        <f t="shared" si="3"/>
        <v>0.34054632834482929</v>
      </c>
      <c r="I22" s="77" t="str">
        <v>RegEnumKeyW</v>
      </c>
      <c r="J22" s="77">
        <f t="shared" si="0"/>
        <v>2</v>
      </c>
      <c r="K22" s="77" t="str">
        <v>RegCreateKeyExW</v>
      </c>
      <c r="L22" s="77">
        <f t="shared" si="1"/>
        <v>1</v>
      </c>
      <c r="V22" s="77" t="s">
        <v>192</v>
      </c>
      <c r="W22" s="77">
        <v>260</v>
      </c>
      <c r="Y22" s="77" t="s">
        <v>209</v>
      </c>
      <c r="Z22" s="77">
        <v>274</v>
      </c>
    </row>
    <row r="23" spans="1:26">
      <c r="A23" s="77" t="s">
        <v>508</v>
      </c>
      <c r="B23" s="77" t="s">
        <v>192</v>
      </c>
      <c r="C23" s="77">
        <v>353</v>
      </c>
      <c r="D23" s="81">
        <f t="shared" si="2"/>
        <v>0.32715477293790546</v>
      </c>
      <c r="E23" s="77" t="s">
        <v>209</v>
      </c>
      <c r="F23" s="77">
        <v>7857</v>
      </c>
      <c r="G23" s="81">
        <f t="shared" si="3"/>
        <v>0.19564730197465077</v>
      </c>
      <c r="I23" s="77" t="str">
        <v>RegOpenKeyExA</v>
      </c>
      <c r="J23" s="77">
        <f t="shared" si="0"/>
        <v>2</v>
      </c>
      <c r="K23" s="77" t="str">
        <v>LoadResource</v>
      </c>
      <c r="L23" s="77">
        <f t="shared" si="1"/>
        <v>4</v>
      </c>
      <c r="V23" s="77" t="s">
        <v>201</v>
      </c>
      <c r="W23" s="77">
        <v>141</v>
      </c>
      <c r="Y23" s="77" t="s">
        <v>198</v>
      </c>
      <c r="Z23" s="77">
        <v>117</v>
      </c>
    </row>
    <row r="24" spans="1:26">
      <c r="A24" s="77" t="s">
        <v>509</v>
      </c>
      <c r="B24" s="77" t="s">
        <v>201</v>
      </c>
      <c r="C24" s="77">
        <v>357</v>
      </c>
      <c r="D24" s="81">
        <f t="shared" si="2"/>
        <v>0.33086190917516217</v>
      </c>
      <c r="E24" s="77" t="s">
        <v>198</v>
      </c>
      <c r="F24" s="77">
        <v>9400</v>
      </c>
      <c r="G24" s="81">
        <f t="shared" si="3"/>
        <v>0.23406957344555393</v>
      </c>
      <c r="I24" s="77" t="str">
        <v>RegOpenKeyExW</v>
      </c>
      <c r="J24" s="77">
        <f t="shared" si="0"/>
        <v>16</v>
      </c>
      <c r="K24" s="77" t="str">
        <v>FindResourceExW</v>
      </c>
      <c r="L24" s="77">
        <f t="shared" si="1"/>
        <v>1</v>
      </c>
      <c r="V24" s="77" t="s">
        <v>194</v>
      </c>
      <c r="W24" s="77">
        <v>65</v>
      </c>
      <c r="Y24" s="77" t="s">
        <v>193</v>
      </c>
      <c r="Z24" s="77">
        <v>215</v>
      </c>
    </row>
    <row r="25" spans="1:26">
      <c r="A25" s="77" t="s">
        <v>510</v>
      </c>
      <c r="B25" s="77" t="s">
        <v>194</v>
      </c>
      <c r="C25" s="77">
        <v>365</v>
      </c>
      <c r="D25" s="81">
        <f t="shared" si="2"/>
        <v>0.3382761816496756</v>
      </c>
      <c r="E25" s="77" t="s">
        <v>193</v>
      </c>
      <c r="F25" s="77">
        <v>8268</v>
      </c>
      <c r="G25" s="81">
        <f t="shared" si="3"/>
        <v>0.20588162055828083</v>
      </c>
      <c r="I25" s="77" t="str">
        <v>RegQueryValueExW</v>
      </c>
      <c r="J25" s="77">
        <f t="shared" si="0"/>
        <v>12</v>
      </c>
      <c r="K25" s="77" t="str">
        <v>NtAllocateVirtualMemory</v>
      </c>
      <c r="L25" s="77">
        <f t="shared" si="1"/>
        <v>1</v>
      </c>
      <c r="V25" s="77" t="s">
        <v>192</v>
      </c>
      <c r="W25" s="77">
        <v>260</v>
      </c>
      <c r="Y25" s="77" t="s">
        <v>198</v>
      </c>
      <c r="Z25" s="77">
        <v>117</v>
      </c>
    </row>
    <row r="26" spans="1:26">
      <c r="A26" s="77" t="s">
        <v>511</v>
      </c>
      <c r="B26" s="77" t="s">
        <v>192</v>
      </c>
      <c r="C26" s="77">
        <v>382</v>
      </c>
      <c r="D26" s="81">
        <f t="shared" si="2"/>
        <v>0.35403151065801669</v>
      </c>
      <c r="E26" s="77" t="s">
        <v>198</v>
      </c>
      <c r="F26" s="77">
        <v>19783</v>
      </c>
      <c r="G26" s="81">
        <f t="shared" si="3"/>
        <v>0.4926168480290844</v>
      </c>
      <c r="V26" s="77" t="s">
        <v>201</v>
      </c>
      <c r="W26" s="77">
        <v>141</v>
      </c>
      <c r="Y26" s="77" t="s">
        <v>298</v>
      </c>
      <c r="Z26" s="77">
        <v>270</v>
      </c>
    </row>
    <row r="27" spans="1:26">
      <c r="A27" s="77" t="s">
        <v>512</v>
      </c>
      <c r="B27" s="77" t="s">
        <v>201</v>
      </c>
      <c r="C27" s="77">
        <v>357</v>
      </c>
      <c r="D27" s="81">
        <f t="shared" si="2"/>
        <v>0.33086190917516217</v>
      </c>
      <c r="E27" s="77" t="s">
        <v>298</v>
      </c>
      <c r="F27" s="77">
        <v>7628</v>
      </c>
      <c r="G27" s="81">
        <f t="shared" si="3"/>
        <v>0.18994496874922184</v>
      </c>
      <c r="V27" s="77" t="s">
        <v>194</v>
      </c>
      <c r="W27" s="77">
        <v>65</v>
      </c>
      <c r="Y27" s="77" t="s">
        <v>198</v>
      </c>
      <c r="Z27" s="77">
        <v>117</v>
      </c>
    </row>
    <row r="28" spans="1:26">
      <c r="A28" s="77" t="s">
        <v>513</v>
      </c>
      <c r="B28" s="77" t="s">
        <v>194</v>
      </c>
      <c r="C28" s="77">
        <v>340</v>
      </c>
      <c r="D28" s="81">
        <f t="shared" si="2"/>
        <v>0.31510658016682114</v>
      </c>
      <c r="E28" s="77" t="s">
        <v>198</v>
      </c>
      <c r="F28" s="77">
        <v>14266</v>
      </c>
      <c r="G28" s="81">
        <f t="shared" si="3"/>
        <v>0.35523792923130554</v>
      </c>
      <c r="V28" s="77" t="s">
        <v>192</v>
      </c>
      <c r="W28" s="77">
        <v>260</v>
      </c>
      <c r="Y28" s="77" t="s">
        <v>296</v>
      </c>
      <c r="Z28" s="77">
        <v>301</v>
      </c>
    </row>
    <row r="29" spans="1:26">
      <c r="A29" s="77" t="s">
        <v>514</v>
      </c>
      <c r="B29" s="77" t="s">
        <v>192</v>
      </c>
      <c r="C29" s="77">
        <v>340</v>
      </c>
      <c r="D29" s="81">
        <f t="shared" si="2"/>
        <v>0.31510658016682114</v>
      </c>
      <c r="E29" s="77" t="s">
        <v>296</v>
      </c>
      <c r="F29" s="77">
        <v>7629</v>
      </c>
      <c r="G29" s="81">
        <f t="shared" si="3"/>
        <v>0.18996986976767349</v>
      </c>
      <c r="V29" s="77" t="s">
        <v>193</v>
      </c>
      <c r="W29" s="77">
        <v>215</v>
      </c>
      <c r="Y29" s="77" t="s">
        <v>198</v>
      </c>
      <c r="Z29" s="77">
        <v>117</v>
      </c>
    </row>
    <row r="30" spans="1:26">
      <c r="A30" s="77" t="s">
        <v>515</v>
      </c>
      <c r="B30" s="77" t="s">
        <v>193</v>
      </c>
      <c r="C30" s="77">
        <v>392</v>
      </c>
      <c r="D30" s="81">
        <f t="shared" si="2"/>
        <v>0.36329935125115848</v>
      </c>
      <c r="E30" s="77" t="s">
        <v>198</v>
      </c>
      <c r="F30" s="77">
        <v>11173</v>
      </c>
      <c r="G30" s="81">
        <f t="shared" si="3"/>
        <v>0.27821907916033767</v>
      </c>
      <c r="V30" s="77" t="s">
        <v>209</v>
      </c>
      <c r="W30" s="77">
        <v>274</v>
      </c>
      <c r="Y30" s="77" t="s">
        <v>200</v>
      </c>
      <c r="Z30" s="77">
        <v>117</v>
      </c>
    </row>
    <row r="31" spans="1:26">
      <c r="A31" s="77" t="s">
        <v>516</v>
      </c>
      <c r="B31" s="77" t="s">
        <v>209</v>
      </c>
      <c r="C31" s="77">
        <v>368</v>
      </c>
      <c r="D31" s="81">
        <f t="shared" si="2"/>
        <v>0.34105653382761819</v>
      </c>
      <c r="E31" s="77" t="s">
        <v>200</v>
      </c>
      <c r="F31" s="77">
        <v>7770</v>
      </c>
      <c r="G31" s="81">
        <f t="shared" si="3"/>
        <v>0.1934809133693568</v>
      </c>
      <c r="V31" s="77" t="s">
        <v>211</v>
      </c>
      <c r="W31" s="77">
        <v>158</v>
      </c>
      <c r="Y31" s="77" t="s">
        <v>239</v>
      </c>
      <c r="Z31" s="77">
        <v>8</v>
      </c>
    </row>
    <row r="32" spans="1:26">
      <c r="A32" s="77" t="s">
        <v>517</v>
      </c>
      <c r="B32" s="77" t="s">
        <v>211</v>
      </c>
      <c r="C32" s="77">
        <v>364</v>
      </c>
      <c r="D32" s="81">
        <f t="shared" si="2"/>
        <v>0.33734939759036142</v>
      </c>
      <c r="E32" s="77" t="s">
        <v>239</v>
      </c>
      <c r="F32" s="77">
        <v>7644</v>
      </c>
      <c r="G32" s="81">
        <f t="shared" si="3"/>
        <v>0.19034338504444831</v>
      </c>
      <c r="V32" s="77" t="s">
        <v>193</v>
      </c>
      <c r="W32" s="77">
        <v>215</v>
      </c>
      <c r="Y32" s="77" t="s">
        <v>207</v>
      </c>
      <c r="Z32" s="77">
        <v>199</v>
      </c>
    </row>
    <row r="33" spans="1:26">
      <c r="A33" s="77" t="s">
        <v>518</v>
      </c>
      <c r="B33" s="77" t="s">
        <v>193</v>
      </c>
      <c r="C33" s="77">
        <v>390</v>
      </c>
      <c r="D33" s="81">
        <f t="shared" si="2"/>
        <v>0.36144578313253012</v>
      </c>
      <c r="E33" s="77" t="s">
        <v>207</v>
      </c>
      <c r="F33" s="77">
        <v>7698</v>
      </c>
      <c r="G33" s="81">
        <f t="shared" si="3"/>
        <v>0.19168804004083767</v>
      </c>
      <c r="V33" s="77" t="s">
        <v>209</v>
      </c>
      <c r="W33" s="77">
        <v>274</v>
      </c>
      <c r="Y33" s="77" t="s">
        <v>206</v>
      </c>
      <c r="Z33" s="77">
        <v>264</v>
      </c>
    </row>
    <row r="34" spans="1:26">
      <c r="A34" s="77" t="s">
        <v>519</v>
      </c>
      <c r="B34" s="77" t="s">
        <v>209</v>
      </c>
      <c r="C34" s="77">
        <v>347</v>
      </c>
      <c r="D34" s="81">
        <f t="shared" si="2"/>
        <v>0.32159406858202039</v>
      </c>
      <c r="E34" s="77" t="s">
        <v>206</v>
      </c>
      <c r="F34" s="77">
        <v>7717</v>
      </c>
      <c r="G34" s="81">
        <f t="shared" si="3"/>
        <v>0.19216115939141912</v>
      </c>
      <c r="V34" s="77" t="s">
        <v>211</v>
      </c>
      <c r="W34" s="77">
        <v>158</v>
      </c>
      <c r="Y34" s="77" t="s">
        <v>193</v>
      </c>
      <c r="Z34" s="77">
        <v>215</v>
      </c>
    </row>
    <row r="35" spans="1:26">
      <c r="A35" s="77" t="s">
        <v>520</v>
      </c>
      <c r="B35" s="77" t="s">
        <v>211</v>
      </c>
      <c r="C35" s="77">
        <v>346</v>
      </c>
      <c r="D35" s="81">
        <f t="shared" si="2"/>
        <v>0.32066728452270621</v>
      </c>
      <c r="E35" s="77" t="s">
        <v>193</v>
      </c>
      <c r="F35" s="77">
        <v>9784</v>
      </c>
      <c r="G35" s="81">
        <f t="shared" si="3"/>
        <v>0.24363156453098933</v>
      </c>
      <c r="V35" s="77" t="s">
        <v>193</v>
      </c>
      <c r="W35" s="77">
        <v>215</v>
      </c>
      <c r="Y35" s="77" t="s">
        <v>192</v>
      </c>
      <c r="Z35" s="77">
        <v>260</v>
      </c>
    </row>
    <row r="36" spans="1:26">
      <c r="A36" s="77" t="s">
        <v>521</v>
      </c>
      <c r="B36" s="77" t="s">
        <v>193</v>
      </c>
      <c r="C36" s="77">
        <v>375</v>
      </c>
      <c r="D36" s="81">
        <f t="shared" si="2"/>
        <v>0.34754402224281744</v>
      </c>
      <c r="E36" s="77" t="s">
        <v>192</v>
      </c>
      <c r="F36" s="77">
        <v>8047</v>
      </c>
      <c r="G36" s="81">
        <f t="shared" si="3"/>
        <v>0.20037849548046516</v>
      </c>
      <c r="V36" s="77" t="s">
        <v>199</v>
      </c>
      <c r="W36" s="77">
        <v>240</v>
      </c>
      <c r="Y36" s="77" t="s">
        <v>201</v>
      </c>
      <c r="Z36" s="77">
        <v>141</v>
      </c>
    </row>
    <row r="37" spans="1:26">
      <c r="A37" s="77" t="s">
        <v>522</v>
      </c>
      <c r="B37" s="77" t="s">
        <v>199</v>
      </c>
      <c r="C37" s="77">
        <v>388</v>
      </c>
      <c r="D37" s="81">
        <f t="shared" si="2"/>
        <v>0.35959221501390176</v>
      </c>
      <c r="E37" s="77" t="s">
        <v>201</v>
      </c>
      <c r="F37" s="77">
        <v>7926</v>
      </c>
      <c r="G37" s="81">
        <f t="shared" si="3"/>
        <v>0.19736547224781495</v>
      </c>
      <c r="V37" s="77" t="s">
        <v>198</v>
      </c>
      <c r="W37" s="77">
        <v>117</v>
      </c>
      <c r="Y37" s="77" t="s">
        <v>194</v>
      </c>
      <c r="Z37" s="77">
        <v>65</v>
      </c>
    </row>
    <row r="38" spans="1:26">
      <c r="A38" s="77" t="s">
        <v>523</v>
      </c>
      <c r="B38" s="77" t="s">
        <v>198</v>
      </c>
      <c r="C38" s="77">
        <v>426</v>
      </c>
      <c r="D38" s="81">
        <f t="shared" si="2"/>
        <v>0.3948100092678406</v>
      </c>
      <c r="E38" s="77" t="s">
        <v>194</v>
      </c>
      <c r="F38" s="77">
        <v>7973</v>
      </c>
      <c r="G38" s="81">
        <f t="shared" si="3"/>
        <v>0.1985358201150427</v>
      </c>
      <c r="V38" s="77" t="s">
        <v>217</v>
      </c>
      <c r="W38" s="77">
        <v>71</v>
      </c>
      <c r="Y38" s="77" t="s">
        <v>244</v>
      </c>
      <c r="Z38" s="77">
        <v>31</v>
      </c>
    </row>
    <row r="39" spans="1:26">
      <c r="A39" s="77" t="s">
        <v>524</v>
      </c>
      <c r="B39" s="77" t="s">
        <v>217</v>
      </c>
      <c r="C39" s="77">
        <v>321</v>
      </c>
      <c r="D39" s="81">
        <f t="shared" si="2"/>
        <v>0.29749768303985169</v>
      </c>
      <c r="E39" s="77" t="s">
        <v>244</v>
      </c>
      <c r="F39" s="77">
        <v>7640</v>
      </c>
      <c r="G39" s="81">
        <f t="shared" si="3"/>
        <v>0.19024378097064171</v>
      </c>
      <c r="V39" s="77" t="s">
        <v>200</v>
      </c>
      <c r="W39" s="77">
        <v>297</v>
      </c>
      <c r="Y39" s="77" t="s">
        <v>192</v>
      </c>
      <c r="Z39" s="77">
        <v>260</v>
      </c>
    </row>
    <row r="40" spans="1:26">
      <c r="A40" s="77" t="s">
        <v>525</v>
      </c>
      <c r="B40" s="77" t="s">
        <v>200</v>
      </c>
      <c r="C40" s="77">
        <v>320</v>
      </c>
      <c r="D40" s="81">
        <f t="shared" si="2"/>
        <v>0.29657089898053751</v>
      </c>
      <c r="E40" s="77" t="s">
        <v>192</v>
      </c>
      <c r="F40" s="77">
        <v>8013</v>
      </c>
      <c r="G40" s="81">
        <f t="shared" si="3"/>
        <v>0.19953186085310889</v>
      </c>
      <c r="V40" s="77" t="s">
        <v>215</v>
      </c>
      <c r="W40" s="77">
        <v>135</v>
      </c>
      <c r="Y40" s="77" t="s">
        <v>201</v>
      </c>
      <c r="Z40" s="77">
        <v>141</v>
      </c>
    </row>
    <row r="41" spans="1:26">
      <c r="A41" s="77" t="s">
        <v>526</v>
      </c>
      <c r="B41" s="77" t="s">
        <v>215</v>
      </c>
      <c r="C41" s="77">
        <v>317</v>
      </c>
      <c r="D41" s="81">
        <f t="shared" si="2"/>
        <v>0.29379054680259498</v>
      </c>
      <c r="E41" s="77" t="s">
        <v>201</v>
      </c>
      <c r="F41" s="77">
        <v>7689</v>
      </c>
      <c r="G41" s="81">
        <f t="shared" si="3"/>
        <v>0.19146393087477279</v>
      </c>
      <c r="V41" s="77" t="s">
        <v>212</v>
      </c>
      <c r="W41" s="77">
        <v>171</v>
      </c>
      <c r="Y41" s="77" t="s">
        <v>255</v>
      </c>
      <c r="Z41" s="77">
        <v>202</v>
      </c>
    </row>
    <row r="42" spans="1:26">
      <c r="A42" s="77" t="s">
        <v>527</v>
      </c>
      <c r="B42" s="77" t="s">
        <v>212</v>
      </c>
      <c r="C42" s="77">
        <v>321</v>
      </c>
      <c r="D42" s="81">
        <f t="shared" si="2"/>
        <v>0.29749768303985169</v>
      </c>
      <c r="E42" s="77" t="s">
        <v>255</v>
      </c>
      <c r="F42" s="77">
        <v>7619</v>
      </c>
      <c r="G42" s="81">
        <f t="shared" si="3"/>
        <v>0.18972085958315696</v>
      </c>
      <c r="V42" s="77" t="s">
        <v>193</v>
      </c>
      <c r="W42" s="77">
        <v>215</v>
      </c>
      <c r="Y42" s="77" t="s">
        <v>192</v>
      </c>
      <c r="Z42" s="77">
        <v>260</v>
      </c>
    </row>
    <row r="43" spans="1:26">
      <c r="A43" s="77" t="s">
        <v>528</v>
      </c>
      <c r="B43" s="77" t="s">
        <v>193</v>
      </c>
      <c r="C43" s="77">
        <v>369</v>
      </c>
      <c r="D43" s="81">
        <f t="shared" si="2"/>
        <v>0.34198331788693237</v>
      </c>
      <c r="E43" s="77" t="s">
        <v>192</v>
      </c>
      <c r="F43" s="77">
        <v>7921</v>
      </c>
      <c r="G43" s="81">
        <f t="shared" si="3"/>
        <v>0.19724096715555667</v>
      </c>
      <c r="V43" s="77" t="s">
        <v>214</v>
      </c>
      <c r="W43" s="77">
        <v>112</v>
      </c>
      <c r="Y43" s="77" t="s">
        <v>201</v>
      </c>
      <c r="Z43" s="77">
        <v>141</v>
      </c>
    </row>
    <row r="44" spans="1:26">
      <c r="A44" s="77" t="s">
        <v>529</v>
      </c>
      <c r="B44" s="77" t="s">
        <v>214</v>
      </c>
      <c r="C44" s="77">
        <v>321</v>
      </c>
      <c r="D44" s="81">
        <f t="shared" si="2"/>
        <v>0.29749768303985169</v>
      </c>
      <c r="E44" s="77" t="s">
        <v>201</v>
      </c>
      <c r="F44" s="77">
        <v>7685</v>
      </c>
      <c r="G44" s="81">
        <f t="shared" si="3"/>
        <v>0.19136432680096616</v>
      </c>
      <c r="V44" s="77" t="s">
        <v>198</v>
      </c>
      <c r="W44" s="77">
        <v>117</v>
      </c>
      <c r="Y44" s="77" t="s">
        <v>194</v>
      </c>
      <c r="Z44" s="77">
        <v>65</v>
      </c>
    </row>
    <row r="45" spans="1:26">
      <c r="A45" s="77" t="s">
        <v>530</v>
      </c>
      <c r="B45" s="77" t="s">
        <v>198</v>
      </c>
      <c r="C45" s="77">
        <v>369</v>
      </c>
      <c r="D45" s="81">
        <f t="shared" si="2"/>
        <v>0.34198331788693237</v>
      </c>
      <c r="E45" s="77" t="s">
        <v>194</v>
      </c>
      <c r="F45" s="77">
        <v>7895</v>
      </c>
      <c r="G45" s="81">
        <f t="shared" si="3"/>
        <v>0.19659354067581364</v>
      </c>
      <c r="V45" s="77" t="s">
        <v>240</v>
      </c>
      <c r="W45" s="77">
        <v>56</v>
      </c>
      <c r="Y45" s="77" t="s">
        <v>255</v>
      </c>
      <c r="Z45" s="77">
        <v>202</v>
      </c>
    </row>
    <row r="46" spans="1:26">
      <c r="A46" s="77" t="s">
        <v>531</v>
      </c>
      <c r="B46" s="77" t="s">
        <v>240</v>
      </c>
      <c r="C46" s="77">
        <v>317</v>
      </c>
      <c r="D46" s="81">
        <f t="shared" si="2"/>
        <v>0.29379054680259498</v>
      </c>
      <c r="E46" s="77" t="s">
        <v>255</v>
      </c>
      <c r="F46" s="77">
        <v>7621</v>
      </c>
      <c r="G46" s="81">
        <f t="shared" si="3"/>
        <v>0.18977066162006026</v>
      </c>
      <c r="V46" s="77" t="s">
        <v>199</v>
      </c>
      <c r="W46" s="77">
        <v>240</v>
      </c>
      <c r="Y46" s="77" t="s">
        <v>194</v>
      </c>
      <c r="Z46" s="77">
        <v>65</v>
      </c>
    </row>
    <row r="47" spans="1:26">
      <c r="A47" s="77" t="s">
        <v>532</v>
      </c>
      <c r="B47" s="77" t="s">
        <v>199</v>
      </c>
      <c r="C47" s="77">
        <v>384</v>
      </c>
      <c r="D47" s="81">
        <f t="shared" si="2"/>
        <v>0.35588507877664505</v>
      </c>
      <c r="E47" s="77" t="s">
        <v>194</v>
      </c>
      <c r="F47" s="77">
        <v>10088</v>
      </c>
      <c r="G47" s="81">
        <f t="shared" si="3"/>
        <v>0.25120147414029231</v>
      </c>
      <c r="V47" s="77" t="s">
        <v>198</v>
      </c>
      <c r="W47" s="77">
        <v>117</v>
      </c>
      <c r="Y47" s="77" t="s">
        <v>192</v>
      </c>
      <c r="Z47" s="77">
        <v>260</v>
      </c>
    </row>
    <row r="48" spans="1:26">
      <c r="A48" s="77" t="s">
        <v>533</v>
      </c>
      <c r="B48" s="77" t="s">
        <v>198</v>
      </c>
      <c r="C48" s="77">
        <v>411</v>
      </c>
      <c r="D48" s="81">
        <f t="shared" si="2"/>
        <v>0.38090824837812792</v>
      </c>
      <c r="E48" s="77" t="s">
        <v>192</v>
      </c>
      <c r="F48" s="77">
        <v>10447</v>
      </c>
      <c r="G48" s="81">
        <f t="shared" si="3"/>
        <v>0.26014093976443636</v>
      </c>
      <c r="V48" s="77" t="s">
        <v>220</v>
      </c>
      <c r="W48" s="77">
        <v>275</v>
      </c>
      <c r="Y48" s="77" t="s">
        <v>201</v>
      </c>
      <c r="Z48" s="77">
        <v>141</v>
      </c>
    </row>
    <row r="49" spans="1:26">
      <c r="A49" s="77" t="s">
        <v>534</v>
      </c>
      <c r="B49" s="77" t="s">
        <v>220</v>
      </c>
      <c r="C49" s="77">
        <v>311</v>
      </c>
      <c r="D49" s="81">
        <f t="shared" si="2"/>
        <v>0.28822984244670991</v>
      </c>
      <c r="E49" s="77" t="s">
        <v>201</v>
      </c>
      <c r="F49" s="77">
        <v>10277</v>
      </c>
      <c r="G49" s="81">
        <f t="shared" si="3"/>
        <v>0.25590776662765508</v>
      </c>
      <c r="V49" s="77" t="s">
        <v>214</v>
      </c>
      <c r="W49" s="77">
        <v>112</v>
      </c>
      <c r="Y49" s="77" t="s">
        <v>194</v>
      </c>
      <c r="Z49" s="77">
        <v>65</v>
      </c>
    </row>
    <row r="50" spans="1:26">
      <c r="A50" s="77" t="s">
        <v>535</v>
      </c>
      <c r="B50" s="77" t="s">
        <v>214</v>
      </c>
      <c r="C50" s="77">
        <v>308</v>
      </c>
      <c r="D50" s="81">
        <f t="shared" si="2"/>
        <v>0.28544949026876737</v>
      </c>
      <c r="E50" s="77" t="s">
        <v>194</v>
      </c>
      <c r="F50" s="77">
        <v>10521</v>
      </c>
      <c r="G50" s="81">
        <f t="shared" si="3"/>
        <v>0.26198361512985879</v>
      </c>
      <c r="V50" s="77" t="s">
        <v>199</v>
      </c>
      <c r="W50" s="77">
        <v>240</v>
      </c>
      <c r="Y50" s="77" t="s">
        <v>224</v>
      </c>
      <c r="Z50" s="77">
        <v>80</v>
      </c>
    </row>
    <row r="51" spans="1:26">
      <c r="A51" s="77" t="s">
        <v>536</v>
      </c>
      <c r="B51" s="77" t="s">
        <v>199</v>
      </c>
      <c r="C51" s="77">
        <v>380</v>
      </c>
      <c r="D51" s="81">
        <f t="shared" si="2"/>
        <v>0.35217794253938833</v>
      </c>
      <c r="E51" s="77" t="s">
        <v>224</v>
      </c>
      <c r="F51" s="77">
        <v>7609</v>
      </c>
      <c r="G51" s="81">
        <f t="shared" si="3"/>
        <v>0.1894718493986404</v>
      </c>
      <c r="V51" s="77" t="s">
        <v>198</v>
      </c>
      <c r="W51" s="77">
        <v>117</v>
      </c>
      <c r="Y51" s="77" t="s">
        <v>309</v>
      </c>
      <c r="Z51" s="77">
        <v>117</v>
      </c>
    </row>
    <row r="52" spans="1:26">
      <c r="A52" s="77" t="s">
        <v>537</v>
      </c>
      <c r="B52" s="77" t="s">
        <v>198</v>
      </c>
      <c r="C52" s="77">
        <v>405</v>
      </c>
      <c r="D52" s="81">
        <f t="shared" si="2"/>
        <v>0.3753475440222428</v>
      </c>
      <c r="E52" s="77" t="s">
        <v>309</v>
      </c>
      <c r="F52" s="77">
        <v>7527</v>
      </c>
      <c r="G52" s="81">
        <f t="shared" si="3"/>
        <v>0.18742996588560473</v>
      </c>
      <c r="V52" s="77" t="s">
        <v>192</v>
      </c>
      <c r="W52" s="77">
        <v>260</v>
      </c>
      <c r="Y52" s="77" t="s">
        <v>228</v>
      </c>
      <c r="Z52" s="77">
        <v>87</v>
      </c>
    </row>
    <row r="53" spans="1:26">
      <c r="A53" s="77" t="s">
        <v>538</v>
      </c>
      <c r="B53" s="77" t="s">
        <v>192</v>
      </c>
      <c r="C53" s="77">
        <v>332</v>
      </c>
      <c r="D53" s="81">
        <f t="shared" si="2"/>
        <v>0.30769230769230771</v>
      </c>
      <c r="E53" s="77" t="s">
        <v>228</v>
      </c>
      <c r="F53" s="77">
        <v>7332</v>
      </c>
      <c r="G53" s="81">
        <f t="shared" si="3"/>
        <v>0.18257426728753207</v>
      </c>
      <c r="V53" s="77" t="s">
        <v>201</v>
      </c>
      <c r="W53" s="77">
        <v>141</v>
      </c>
      <c r="Y53" s="77" t="s">
        <v>197</v>
      </c>
      <c r="Z53" s="77">
        <v>81</v>
      </c>
    </row>
    <row r="54" spans="1:26">
      <c r="A54" s="77" t="s">
        <v>539</v>
      </c>
      <c r="B54" s="77" t="s">
        <v>201</v>
      </c>
      <c r="C54" s="77">
        <v>331</v>
      </c>
      <c r="D54" s="81">
        <f t="shared" si="2"/>
        <v>0.30676552363299353</v>
      </c>
      <c r="E54" s="77" t="s">
        <v>197</v>
      </c>
      <c r="F54" s="77">
        <v>6725</v>
      </c>
      <c r="G54" s="81">
        <f t="shared" si="3"/>
        <v>0.16745934908737767</v>
      </c>
      <c r="V54" s="77" t="s">
        <v>194</v>
      </c>
      <c r="W54" s="77">
        <v>65</v>
      </c>
      <c r="Y54" s="77" t="s">
        <v>194</v>
      </c>
      <c r="Z54" s="77">
        <v>65</v>
      </c>
    </row>
    <row r="55" spans="1:26">
      <c r="A55" s="77" t="s">
        <v>540</v>
      </c>
      <c r="B55" s="77" t="s">
        <v>194</v>
      </c>
      <c r="C55" s="77">
        <v>340</v>
      </c>
      <c r="D55" s="81">
        <f t="shared" si="2"/>
        <v>0.31510658016682114</v>
      </c>
      <c r="E55" s="77" t="s">
        <v>194</v>
      </c>
      <c r="F55" s="77">
        <v>8677</v>
      </c>
      <c r="G55" s="81">
        <f t="shared" si="3"/>
        <v>0.21606613710500761</v>
      </c>
      <c r="V55" s="77" t="s">
        <v>192</v>
      </c>
      <c r="W55" s="77">
        <v>260</v>
      </c>
      <c r="Y55" s="77" t="s">
        <v>192</v>
      </c>
      <c r="Z55" s="77">
        <v>260</v>
      </c>
    </row>
    <row r="56" spans="1:26">
      <c r="A56" s="77" t="s">
        <v>541</v>
      </c>
      <c r="B56" s="77" t="s">
        <v>192</v>
      </c>
      <c r="C56" s="77">
        <v>338</v>
      </c>
      <c r="D56" s="81">
        <f t="shared" si="2"/>
        <v>0.31325301204819278</v>
      </c>
      <c r="E56" s="77" t="s">
        <v>192</v>
      </c>
      <c r="F56" s="77">
        <v>5971</v>
      </c>
      <c r="G56" s="81">
        <f t="shared" si="3"/>
        <v>0.14868398117483006</v>
      </c>
      <c r="V56" s="77" t="s">
        <v>198</v>
      </c>
      <c r="W56" s="77">
        <v>117</v>
      </c>
      <c r="Y56" s="77" t="s">
        <v>193</v>
      </c>
      <c r="Z56" s="77">
        <v>215</v>
      </c>
    </row>
    <row r="57" spans="1:26">
      <c r="A57" s="77" t="s">
        <v>542</v>
      </c>
      <c r="B57" s="77" t="s">
        <v>198</v>
      </c>
      <c r="C57" s="77">
        <v>367</v>
      </c>
      <c r="D57" s="81">
        <f t="shared" si="2"/>
        <v>0.34012974976830401</v>
      </c>
      <c r="E57" s="77" t="s">
        <v>193</v>
      </c>
      <c r="F57" s="77">
        <v>6074</v>
      </c>
      <c r="G57" s="81">
        <f t="shared" si="3"/>
        <v>0.15124878607535047</v>
      </c>
      <c r="V57" s="77" t="s">
        <v>192</v>
      </c>
      <c r="W57" s="77">
        <v>260</v>
      </c>
      <c r="Y57" s="77" t="s">
        <v>194</v>
      </c>
      <c r="Z57" s="77">
        <v>65</v>
      </c>
    </row>
    <row r="58" spans="1:26">
      <c r="A58" s="77" t="s">
        <v>543</v>
      </c>
      <c r="B58" s="77" t="s">
        <v>192</v>
      </c>
      <c r="C58" s="77">
        <v>332</v>
      </c>
      <c r="D58" s="81">
        <f t="shared" si="2"/>
        <v>0.30769230769230771</v>
      </c>
      <c r="E58" s="77" t="s">
        <v>194</v>
      </c>
      <c r="F58" s="77">
        <v>5799</v>
      </c>
      <c r="G58" s="81">
        <f t="shared" si="3"/>
        <v>0.14440100600114544</v>
      </c>
      <c r="V58" s="77" t="s">
        <v>201</v>
      </c>
      <c r="W58" s="77">
        <v>141</v>
      </c>
      <c r="Y58" s="77" t="s">
        <v>195</v>
      </c>
      <c r="Z58" s="77">
        <v>172</v>
      </c>
    </row>
    <row r="59" spans="1:26">
      <c r="A59" s="77" t="s">
        <v>544</v>
      </c>
      <c r="B59" s="77" t="s">
        <v>201</v>
      </c>
      <c r="C59" s="77">
        <v>318</v>
      </c>
      <c r="D59" s="81">
        <f t="shared" si="2"/>
        <v>0.29471733086190915</v>
      </c>
      <c r="E59" s="77" t="s">
        <v>195</v>
      </c>
      <c r="F59" s="77">
        <v>6277</v>
      </c>
      <c r="G59" s="81">
        <f t="shared" si="3"/>
        <v>0.15630369282103637</v>
      </c>
      <c r="V59" s="77" t="s">
        <v>194</v>
      </c>
      <c r="W59" s="77">
        <v>65</v>
      </c>
      <c r="Y59" s="77" t="s">
        <v>199</v>
      </c>
      <c r="Z59" s="77">
        <v>240</v>
      </c>
    </row>
    <row r="60" spans="1:26">
      <c r="A60" s="77" t="s">
        <v>545</v>
      </c>
      <c r="B60" s="77" t="s">
        <v>194</v>
      </c>
      <c r="C60" s="77">
        <v>321</v>
      </c>
      <c r="D60" s="81">
        <f t="shared" si="2"/>
        <v>0.29749768303985169</v>
      </c>
      <c r="E60" s="77" t="s">
        <v>199</v>
      </c>
      <c r="F60" s="77">
        <v>9712</v>
      </c>
      <c r="G60" s="81">
        <f t="shared" si="3"/>
        <v>0.24183869120247017</v>
      </c>
      <c r="V60" s="77" t="s">
        <v>198</v>
      </c>
      <c r="W60" s="77">
        <v>117</v>
      </c>
      <c r="Y60" s="77" t="s">
        <v>198</v>
      </c>
      <c r="Z60" s="77">
        <v>117</v>
      </c>
    </row>
    <row r="61" spans="1:26">
      <c r="A61" s="77" t="s">
        <v>546</v>
      </c>
      <c r="B61" s="77" t="s">
        <v>198</v>
      </c>
      <c r="C61" s="77">
        <v>414</v>
      </c>
      <c r="D61" s="81">
        <f t="shared" si="2"/>
        <v>0.38368860055607046</v>
      </c>
      <c r="E61" s="77" t="s">
        <v>198</v>
      </c>
      <c r="F61" s="77">
        <v>10257</v>
      </c>
      <c r="G61" s="81">
        <f t="shared" si="3"/>
        <v>0.25540974625862195</v>
      </c>
      <c r="V61" s="77" t="s">
        <v>192</v>
      </c>
      <c r="W61" s="77">
        <v>260</v>
      </c>
      <c r="Y61" s="77" t="s">
        <v>195</v>
      </c>
      <c r="Z61" s="77">
        <v>172</v>
      </c>
    </row>
    <row r="62" spans="1:26">
      <c r="A62" s="77" t="s">
        <v>547</v>
      </c>
      <c r="B62" s="77" t="s">
        <v>192</v>
      </c>
      <c r="C62" s="77">
        <v>339</v>
      </c>
      <c r="D62" s="81">
        <f t="shared" si="2"/>
        <v>0.31417979610750696</v>
      </c>
      <c r="E62" s="77" t="s">
        <v>195</v>
      </c>
      <c r="F62" s="77">
        <v>7762</v>
      </c>
      <c r="G62" s="81">
        <f t="shared" si="3"/>
        <v>0.19328170522174357</v>
      </c>
      <c r="V62" s="77" t="s">
        <v>201</v>
      </c>
      <c r="W62" s="77">
        <v>141</v>
      </c>
      <c r="Y62" s="77" t="s">
        <v>201</v>
      </c>
      <c r="Z62" s="77">
        <v>141</v>
      </c>
    </row>
    <row r="63" spans="1:26">
      <c r="A63" s="77" t="s">
        <v>548</v>
      </c>
      <c r="B63" s="77" t="s">
        <v>201</v>
      </c>
      <c r="C63" s="77">
        <v>331</v>
      </c>
      <c r="D63" s="81">
        <f t="shared" si="2"/>
        <v>0.30676552363299353</v>
      </c>
      <c r="E63" s="77" t="s">
        <v>201</v>
      </c>
      <c r="F63" s="77">
        <v>7105</v>
      </c>
      <c r="G63" s="81">
        <f t="shared" si="3"/>
        <v>0.17692173609900644</v>
      </c>
      <c r="V63" s="77" t="s">
        <v>194</v>
      </c>
      <c r="W63" s="77">
        <v>65</v>
      </c>
      <c r="Y63" s="77" t="s">
        <v>194</v>
      </c>
      <c r="Z63" s="77">
        <v>65</v>
      </c>
    </row>
    <row r="64" spans="1:26">
      <c r="A64" s="77" t="s">
        <v>549</v>
      </c>
      <c r="B64" s="77" t="s">
        <v>194</v>
      </c>
      <c r="C64" s="77">
        <v>341</v>
      </c>
      <c r="D64" s="81">
        <f t="shared" si="2"/>
        <v>0.31603336422613532</v>
      </c>
      <c r="E64" s="77" t="s">
        <v>194</v>
      </c>
      <c r="F64" s="77">
        <v>6804</v>
      </c>
      <c r="G64" s="81">
        <f t="shared" si="3"/>
        <v>0.16942652954505838</v>
      </c>
      <c r="V64" s="77" t="s">
        <v>198</v>
      </c>
      <c r="W64" s="77">
        <v>117</v>
      </c>
      <c r="Y64" s="77" t="s">
        <v>198</v>
      </c>
      <c r="Z64" s="77">
        <v>117</v>
      </c>
    </row>
    <row r="65" spans="1:26">
      <c r="A65" s="77" t="s">
        <v>550</v>
      </c>
      <c r="B65" s="77" t="s">
        <v>198</v>
      </c>
      <c r="C65" s="77">
        <v>377</v>
      </c>
      <c r="D65" s="81">
        <f t="shared" si="2"/>
        <v>0.3493975903614458</v>
      </c>
      <c r="E65" s="77" t="s">
        <v>198</v>
      </c>
      <c r="F65" s="77">
        <v>6527</v>
      </c>
      <c r="G65" s="81">
        <f t="shared" si="3"/>
        <v>0.16252894743395005</v>
      </c>
      <c r="V65" s="77" t="s">
        <v>249</v>
      </c>
      <c r="W65" s="77">
        <v>9</v>
      </c>
      <c r="Y65" s="77" t="s">
        <v>198</v>
      </c>
      <c r="Z65" s="77">
        <v>117</v>
      </c>
    </row>
    <row r="66" spans="1:26">
      <c r="A66" s="77" t="s">
        <v>551</v>
      </c>
      <c r="B66" s="77" t="s">
        <v>249</v>
      </c>
      <c r="C66" s="77">
        <v>309</v>
      </c>
      <c r="D66" s="81">
        <f t="shared" si="2"/>
        <v>0.28637627432808155</v>
      </c>
      <c r="E66" s="77" t="s">
        <v>198</v>
      </c>
      <c r="F66" s="77">
        <v>6010</v>
      </c>
      <c r="G66" s="81">
        <f t="shared" si="3"/>
        <v>0.14965512089444458</v>
      </c>
      <c r="V66" s="77" t="s">
        <v>198</v>
      </c>
      <c r="W66" s="77">
        <v>117</v>
      </c>
      <c r="Y66" s="77" t="s">
        <v>198</v>
      </c>
      <c r="Z66" s="77">
        <v>117</v>
      </c>
    </row>
    <row r="67" spans="1:26">
      <c r="A67" s="77" t="s">
        <v>552</v>
      </c>
      <c r="B67" s="77" t="s">
        <v>198</v>
      </c>
      <c r="C67" s="77">
        <v>382</v>
      </c>
      <c r="D67" s="81">
        <f t="shared" si="2"/>
        <v>0.35403151065801669</v>
      </c>
      <c r="E67" s="77" t="s">
        <v>198</v>
      </c>
      <c r="F67" s="77">
        <v>8949</v>
      </c>
      <c r="G67" s="81">
        <f t="shared" si="3"/>
        <v>0.22283921412385765</v>
      </c>
      <c r="V67" s="77" t="s">
        <v>192</v>
      </c>
      <c r="W67" s="77">
        <v>260</v>
      </c>
      <c r="Y67" s="77" t="s">
        <v>198</v>
      </c>
      <c r="Z67" s="77">
        <v>117</v>
      </c>
    </row>
    <row r="68" spans="1:26">
      <c r="A68" s="77" t="s">
        <v>553</v>
      </c>
      <c r="B68" s="77" t="s">
        <v>192</v>
      </c>
      <c r="C68" s="77">
        <v>339</v>
      </c>
      <c r="D68" s="81">
        <f t="shared" ref="D68:D102" si="4">C68/1079</f>
        <v>0.31417979610750696</v>
      </c>
      <c r="E68" s="77" t="s">
        <v>198</v>
      </c>
      <c r="F68" s="77">
        <v>6123</v>
      </c>
      <c r="G68" s="81">
        <f t="shared" ref="G68:G102" si="5">F68/40159</f>
        <v>0.15246893597948155</v>
      </c>
      <c r="V68" s="77" t="s">
        <v>194</v>
      </c>
      <c r="W68" s="77">
        <v>65</v>
      </c>
      <c r="Y68" s="77" t="s">
        <v>203</v>
      </c>
      <c r="Z68" s="77">
        <v>60</v>
      </c>
    </row>
    <row r="69" spans="1:26">
      <c r="A69" s="77" t="s">
        <v>554</v>
      </c>
      <c r="B69" s="77" t="s">
        <v>194</v>
      </c>
      <c r="C69" s="77">
        <v>339</v>
      </c>
      <c r="D69" s="81">
        <f t="shared" si="4"/>
        <v>0.31417979610750696</v>
      </c>
      <c r="E69" s="77" t="s">
        <v>203</v>
      </c>
      <c r="F69" s="77">
        <v>5311</v>
      </c>
      <c r="G69" s="81">
        <f t="shared" si="5"/>
        <v>0.13224930899673798</v>
      </c>
      <c r="V69" s="77" t="s">
        <v>201</v>
      </c>
      <c r="W69" s="77">
        <v>141</v>
      </c>
      <c r="Y69" s="77" t="s">
        <v>198</v>
      </c>
      <c r="Z69" s="77">
        <v>117</v>
      </c>
    </row>
    <row r="70" spans="1:26">
      <c r="A70" s="77" t="s">
        <v>555</v>
      </c>
      <c r="B70" s="77" t="s">
        <v>201</v>
      </c>
      <c r="C70" s="77">
        <v>328</v>
      </c>
      <c r="D70" s="81">
        <f t="shared" si="4"/>
        <v>0.303985171455051</v>
      </c>
      <c r="E70" s="77" t="s">
        <v>198</v>
      </c>
      <c r="F70" s="77">
        <v>8570</v>
      </c>
      <c r="G70" s="81">
        <f t="shared" si="5"/>
        <v>0.21340172813068053</v>
      </c>
      <c r="V70" s="77" t="s">
        <v>194</v>
      </c>
      <c r="W70" s="77">
        <v>65</v>
      </c>
      <c r="Y70" s="77" t="s">
        <v>198</v>
      </c>
      <c r="Z70" s="77">
        <v>117</v>
      </c>
    </row>
    <row r="71" spans="1:26">
      <c r="A71" s="77" t="s">
        <v>556</v>
      </c>
      <c r="B71" s="77" t="s">
        <v>194</v>
      </c>
      <c r="C71" s="77">
        <v>327</v>
      </c>
      <c r="D71" s="81">
        <f t="shared" si="4"/>
        <v>0.30305838739573682</v>
      </c>
      <c r="E71" s="77" t="s">
        <v>198</v>
      </c>
      <c r="F71" s="77">
        <v>7972</v>
      </c>
      <c r="G71" s="81">
        <f t="shared" si="5"/>
        <v>0.19851091909659105</v>
      </c>
      <c r="V71" s="77" t="s">
        <v>192</v>
      </c>
      <c r="W71" s="77">
        <v>260</v>
      </c>
      <c r="Y71" s="77" t="s">
        <v>198</v>
      </c>
      <c r="Z71" s="77">
        <v>117</v>
      </c>
    </row>
    <row r="72" spans="1:26">
      <c r="A72" s="77" t="s">
        <v>557</v>
      </c>
      <c r="B72" s="77" t="s">
        <v>192</v>
      </c>
      <c r="C72" s="77">
        <v>348</v>
      </c>
      <c r="D72" s="81">
        <f t="shared" si="4"/>
        <v>0.32252085264133457</v>
      </c>
      <c r="E72" s="77" t="s">
        <v>198</v>
      </c>
      <c r="F72" s="77">
        <v>5272</v>
      </c>
      <c r="G72" s="81">
        <f t="shared" si="5"/>
        <v>0.13127816927712344</v>
      </c>
      <c r="V72" s="77" t="s">
        <v>194</v>
      </c>
      <c r="W72" s="77">
        <v>65</v>
      </c>
      <c r="Y72" s="77" t="s">
        <v>195</v>
      </c>
      <c r="Z72" s="77">
        <v>172</v>
      </c>
    </row>
    <row r="73" spans="1:26">
      <c r="A73" s="77" t="s">
        <v>558</v>
      </c>
      <c r="B73" s="77" t="s">
        <v>194</v>
      </c>
      <c r="C73" s="77">
        <v>341</v>
      </c>
      <c r="D73" s="81">
        <f t="shared" si="4"/>
        <v>0.31603336422613532</v>
      </c>
      <c r="E73" s="77" t="s">
        <v>195</v>
      </c>
      <c r="F73" s="77">
        <v>6581</v>
      </c>
      <c r="G73" s="81">
        <f t="shared" si="5"/>
        <v>0.16387360243033941</v>
      </c>
      <c r="V73" s="77" t="s">
        <v>201</v>
      </c>
      <c r="W73" s="77">
        <v>141</v>
      </c>
      <c r="Y73" s="77" t="s">
        <v>198</v>
      </c>
      <c r="Z73" s="77">
        <v>117</v>
      </c>
    </row>
    <row r="74" spans="1:26">
      <c r="A74" s="77" t="s">
        <v>559</v>
      </c>
      <c r="B74" s="77" t="s">
        <v>201</v>
      </c>
      <c r="C74" s="77">
        <v>334</v>
      </c>
      <c r="D74" s="81">
        <f t="shared" si="4"/>
        <v>0.30954587581093607</v>
      </c>
      <c r="E74" s="77" t="s">
        <v>198</v>
      </c>
      <c r="F74" s="77">
        <v>6132</v>
      </c>
      <c r="G74" s="81">
        <f t="shared" si="5"/>
        <v>0.15269304514554646</v>
      </c>
      <c r="V74" s="77" t="s">
        <v>194</v>
      </c>
      <c r="W74" s="77">
        <v>65</v>
      </c>
      <c r="Y74" s="77" t="s">
        <v>197</v>
      </c>
      <c r="Z74" s="77">
        <v>81</v>
      </c>
    </row>
    <row r="75" spans="1:26">
      <c r="A75" s="77" t="s">
        <v>560</v>
      </c>
      <c r="B75" s="77" t="s">
        <v>194</v>
      </c>
      <c r="C75" s="77">
        <v>341</v>
      </c>
      <c r="D75" s="81">
        <f t="shared" si="4"/>
        <v>0.31603336422613532</v>
      </c>
      <c r="E75" s="77" t="s">
        <v>197</v>
      </c>
      <c r="F75" s="77">
        <v>6471</v>
      </c>
      <c r="G75" s="81">
        <f t="shared" si="5"/>
        <v>0.16113449040065739</v>
      </c>
      <c r="V75" s="77" t="s">
        <v>198</v>
      </c>
      <c r="W75" s="77">
        <v>117</v>
      </c>
      <c r="Y75" s="77" t="s">
        <v>198</v>
      </c>
      <c r="Z75" s="77">
        <v>117</v>
      </c>
    </row>
    <row r="76" spans="1:26">
      <c r="A76" s="77" t="s">
        <v>561</v>
      </c>
      <c r="B76" s="77" t="s">
        <v>198</v>
      </c>
      <c r="C76" s="77">
        <v>438</v>
      </c>
      <c r="D76" s="81">
        <f t="shared" si="4"/>
        <v>0.40593141797961074</v>
      </c>
      <c r="E76" s="77" t="s">
        <v>198</v>
      </c>
      <c r="F76" s="77">
        <v>9787</v>
      </c>
      <c r="G76" s="81">
        <f t="shared" si="5"/>
        <v>0.24370626758634428</v>
      </c>
      <c r="V76" s="77" t="s">
        <v>193</v>
      </c>
      <c r="W76" s="77">
        <v>215</v>
      </c>
      <c r="Y76" s="77" t="s">
        <v>197</v>
      </c>
      <c r="Z76" s="77">
        <v>81</v>
      </c>
    </row>
    <row r="77" spans="1:26">
      <c r="A77" s="77" t="s">
        <v>562</v>
      </c>
      <c r="B77" s="77" t="s">
        <v>193</v>
      </c>
      <c r="C77" s="77">
        <v>383</v>
      </c>
      <c r="D77" s="81">
        <f t="shared" si="4"/>
        <v>0.35495829471733087</v>
      </c>
      <c r="E77" s="77" t="s">
        <v>197</v>
      </c>
      <c r="F77" s="77">
        <v>5629</v>
      </c>
      <c r="G77" s="81">
        <f t="shared" si="5"/>
        <v>0.14016783286436416</v>
      </c>
      <c r="V77" s="77" t="s">
        <v>192</v>
      </c>
      <c r="W77" s="77">
        <v>260</v>
      </c>
      <c r="Y77" s="77" t="s">
        <v>198</v>
      </c>
      <c r="Z77" s="77">
        <v>117</v>
      </c>
    </row>
    <row r="78" spans="1:26">
      <c r="A78" s="77" t="s">
        <v>563</v>
      </c>
      <c r="B78" s="77" t="s">
        <v>192</v>
      </c>
      <c r="C78" s="77">
        <v>346</v>
      </c>
      <c r="D78" s="81">
        <f t="shared" si="4"/>
        <v>0.32066728452270621</v>
      </c>
      <c r="E78" s="77" t="s">
        <v>198</v>
      </c>
      <c r="F78" s="77">
        <v>7457</v>
      </c>
      <c r="G78" s="81">
        <f t="shared" si="5"/>
        <v>0.1856868945939889</v>
      </c>
      <c r="V78" s="77" t="s">
        <v>194</v>
      </c>
      <c r="W78" s="77">
        <v>65</v>
      </c>
      <c r="Y78" s="77" t="s">
        <v>197</v>
      </c>
      <c r="Z78" s="77">
        <v>81</v>
      </c>
    </row>
    <row r="79" spans="1:26">
      <c r="A79" s="77" t="s">
        <v>564</v>
      </c>
      <c r="B79" s="77" t="s">
        <v>194</v>
      </c>
      <c r="C79" s="77">
        <v>347</v>
      </c>
      <c r="D79" s="81">
        <f t="shared" si="4"/>
        <v>0.32159406858202039</v>
      </c>
      <c r="E79" s="77" t="s">
        <v>197</v>
      </c>
      <c r="F79" s="77">
        <v>5248</v>
      </c>
      <c r="G79" s="81">
        <f t="shared" si="5"/>
        <v>0.13068054483428374</v>
      </c>
      <c r="V79" s="77" t="s">
        <v>201</v>
      </c>
      <c r="W79" s="77">
        <v>141</v>
      </c>
      <c r="Y79" s="77" t="s">
        <v>198</v>
      </c>
      <c r="Z79" s="77">
        <v>117</v>
      </c>
    </row>
    <row r="80" spans="1:26">
      <c r="A80" s="77" t="s">
        <v>565</v>
      </c>
      <c r="B80" s="77" t="s">
        <v>201</v>
      </c>
      <c r="C80" s="77">
        <v>332</v>
      </c>
      <c r="D80" s="81">
        <f t="shared" si="4"/>
        <v>0.30769230769230771</v>
      </c>
      <c r="E80" s="77" t="s">
        <v>198</v>
      </c>
      <c r="F80" s="77">
        <v>6198</v>
      </c>
      <c r="G80" s="81">
        <f t="shared" si="5"/>
        <v>0.15433651236335566</v>
      </c>
      <c r="V80" s="77" t="s">
        <v>194</v>
      </c>
      <c r="W80" s="77">
        <v>65</v>
      </c>
      <c r="Y80" s="77" t="s">
        <v>198</v>
      </c>
      <c r="Z80" s="77">
        <v>117</v>
      </c>
    </row>
    <row r="81" spans="1:26">
      <c r="A81" s="77" t="s">
        <v>566</v>
      </c>
      <c r="B81" s="77" t="s">
        <v>194</v>
      </c>
      <c r="C81" s="77">
        <v>336</v>
      </c>
      <c r="D81" s="81">
        <f t="shared" si="4"/>
        <v>0.31139944392956442</v>
      </c>
      <c r="E81" s="77" t="s">
        <v>198</v>
      </c>
      <c r="F81" s="77">
        <v>7982</v>
      </c>
      <c r="G81" s="81">
        <f t="shared" si="5"/>
        <v>0.19875992928110758</v>
      </c>
      <c r="V81" s="77" t="s">
        <v>192</v>
      </c>
      <c r="W81" s="77">
        <v>260</v>
      </c>
      <c r="Y81" s="77" t="s">
        <v>198</v>
      </c>
      <c r="Z81" s="77">
        <v>117</v>
      </c>
    </row>
    <row r="82" spans="1:26">
      <c r="A82" s="77" t="s">
        <v>567</v>
      </c>
      <c r="B82" s="77" t="s">
        <v>192</v>
      </c>
      <c r="C82" s="77">
        <v>344</v>
      </c>
      <c r="D82" s="81">
        <f t="shared" si="4"/>
        <v>0.31881371640407785</v>
      </c>
      <c r="E82" s="77" t="s">
        <v>198</v>
      </c>
      <c r="F82" s="77">
        <v>5235</v>
      </c>
      <c r="G82" s="81">
        <f t="shared" si="5"/>
        <v>0.13035683159441222</v>
      </c>
      <c r="V82" s="77" t="s">
        <v>199</v>
      </c>
      <c r="W82" s="77">
        <v>240</v>
      </c>
      <c r="Y82" s="77" t="s">
        <v>199</v>
      </c>
      <c r="Z82" s="77">
        <v>240</v>
      </c>
    </row>
    <row r="83" spans="1:26">
      <c r="A83" s="77" t="s">
        <v>568</v>
      </c>
      <c r="B83" s="77" t="s">
        <v>199</v>
      </c>
      <c r="C83" s="77">
        <v>397</v>
      </c>
      <c r="D83" s="81">
        <f t="shared" si="4"/>
        <v>0.36793327154772937</v>
      </c>
      <c r="E83" s="77" t="s">
        <v>199</v>
      </c>
      <c r="F83" s="77">
        <v>5518</v>
      </c>
      <c r="G83" s="81">
        <f t="shared" si="5"/>
        <v>0.13740381981623048</v>
      </c>
      <c r="V83" s="77" t="s">
        <v>198</v>
      </c>
      <c r="W83" s="77">
        <v>117</v>
      </c>
      <c r="Y83" s="77" t="s">
        <v>198</v>
      </c>
      <c r="Z83" s="77">
        <v>117</v>
      </c>
    </row>
    <row r="84" spans="1:26">
      <c r="A84" s="77" t="s">
        <v>569</v>
      </c>
      <c r="B84" s="77" t="s">
        <v>198</v>
      </c>
      <c r="C84" s="77">
        <v>433</v>
      </c>
      <c r="D84" s="81">
        <f t="shared" si="4"/>
        <v>0.40129749768303985</v>
      </c>
      <c r="E84" s="77" t="s">
        <v>198</v>
      </c>
      <c r="F84" s="77">
        <v>10440</v>
      </c>
      <c r="G84" s="81">
        <f t="shared" si="5"/>
        <v>0.25996663263527481</v>
      </c>
      <c r="V84" s="77" t="s">
        <v>255</v>
      </c>
      <c r="W84" s="77">
        <v>202</v>
      </c>
      <c r="Y84" s="77" t="s">
        <v>198</v>
      </c>
      <c r="Z84" s="77">
        <v>117</v>
      </c>
    </row>
    <row r="85" spans="1:26">
      <c r="A85" s="77" t="s">
        <v>570</v>
      </c>
      <c r="B85" s="77" t="s">
        <v>255</v>
      </c>
      <c r="C85" s="77">
        <v>306</v>
      </c>
      <c r="D85" s="81">
        <f t="shared" si="4"/>
        <v>0.28359592215013901</v>
      </c>
      <c r="E85" s="77" t="s">
        <v>198</v>
      </c>
      <c r="F85" s="77">
        <v>6043</v>
      </c>
      <c r="G85" s="81">
        <f t="shared" si="5"/>
        <v>0.15047685450334919</v>
      </c>
      <c r="V85" s="77" t="s">
        <v>192</v>
      </c>
      <c r="W85" s="77">
        <v>260</v>
      </c>
      <c r="Y85" s="77" t="s">
        <v>198</v>
      </c>
      <c r="Z85" s="77">
        <v>117</v>
      </c>
    </row>
    <row r="86" spans="1:26">
      <c r="A86" s="77" t="s">
        <v>571</v>
      </c>
      <c r="B86" s="77" t="s">
        <v>192</v>
      </c>
      <c r="C86" s="77">
        <v>346</v>
      </c>
      <c r="D86" s="81">
        <f t="shared" si="4"/>
        <v>0.32066728452270621</v>
      </c>
      <c r="E86" s="77" t="s">
        <v>198</v>
      </c>
      <c r="F86" s="77">
        <v>10246</v>
      </c>
      <c r="G86" s="81">
        <f t="shared" si="5"/>
        <v>0.25513583505565379</v>
      </c>
      <c r="V86" s="77" t="s">
        <v>201</v>
      </c>
      <c r="W86" s="77">
        <v>141</v>
      </c>
      <c r="Y86" s="77" t="s">
        <v>198</v>
      </c>
      <c r="Z86" s="77">
        <v>117</v>
      </c>
    </row>
    <row r="87" spans="1:26">
      <c r="A87" s="77" t="s">
        <v>572</v>
      </c>
      <c r="B87" s="77" t="s">
        <v>201</v>
      </c>
      <c r="C87" s="77">
        <v>325</v>
      </c>
      <c r="D87" s="81">
        <f t="shared" si="4"/>
        <v>0.30120481927710846</v>
      </c>
      <c r="E87" s="77" t="s">
        <v>198</v>
      </c>
      <c r="F87" s="77">
        <v>4483</v>
      </c>
      <c r="G87" s="81">
        <f t="shared" si="5"/>
        <v>0.1116312657187679</v>
      </c>
      <c r="V87" s="77" t="s">
        <v>194</v>
      </c>
      <c r="W87" s="77">
        <v>65</v>
      </c>
      <c r="Y87" s="77" t="s">
        <v>198</v>
      </c>
      <c r="Z87" s="77">
        <v>117</v>
      </c>
    </row>
    <row r="88" spans="1:26">
      <c r="A88" s="77" t="s">
        <v>573</v>
      </c>
      <c r="B88" s="77" t="s">
        <v>194</v>
      </c>
      <c r="C88" s="77">
        <v>332</v>
      </c>
      <c r="D88" s="81">
        <f t="shared" si="4"/>
        <v>0.30769230769230771</v>
      </c>
      <c r="E88" s="77" t="s">
        <v>198</v>
      </c>
      <c r="F88" s="77">
        <v>6658</v>
      </c>
      <c r="G88" s="81">
        <f t="shared" si="5"/>
        <v>0.16579098085111682</v>
      </c>
      <c r="V88" s="77" t="s">
        <v>255</v>
      </c>
      <c r="W88" s="77">
        <v>202</v>
      </c>
      <c r="Y88" s="77" t="s">
        <v>198</v>
      </c>
      <c r="Z88" s="77">
        <v>117</v>
      </c>
    </row>
    <row r="89" spans="1:26">
      <c r="A89" s="77" t="s">
        <v>574</v>
      </c>
      <c r="B89" s="77" t="s">
        <v>255</v>
      </c>
      <c r="C89" s="77">
        <v>316</v>
      </c>
      <c r="D89" s="81">
        <f t="shared" si="4"/>
        <v>0.2928637627432808</v>
      </c>
      <c r="E89" s="77" t="s">
        <v>198</v>
      </c>
      <c r="F89" s="77">
        <v>4951</v>
      </c>
      <c r="G89" s="81">
        <f t="shared" si="5"/>
        <v>0.12328494235414228</v>
      </c>
      <c r="V89" s="77" t="s">
        <v>194</v>
      </c>
      <c r="W89" s="77">
        <v>65</v>
      </c>
      <c r="Y89" s="77" t="s">
        <v>198</v>
      </c>
      <c r="Z89" s="77">
        <v>117</v>
      </c>
    </row>
    <row r="90" spans="1:26">
      <c r="A90" s="77" t="s">
        <v>575</v>
      </c>
      <c r="B90" s="77" t="s">
        <v>194</v>
      </c>
      <c r="C90" s="77">
        <v>338</v>
      </c>
      <c r="D90" s="81">
        <f t="shared" si="4"/>
        <v>0.31325301204819278</v>
      </c>
      <c r="E90" s="77" t="s">
        <v>198</v>
      </c>
      <c r="F90" s="77">
        <v>7284</v>
      </c>
      <c r="G90" s="81">
        <f t="shared" si="5"/>
        <v>0.18137901840185264</v>
      </c>
      <c r="V90" s="77" t="s">
        <v>198</v>
      </c>
      <c r="W90" s="77">
        <v>117</v>
      </c>
      <c r="Y90" s="77" t="s">
        <v>198</v>
      </c>
      <c r="Z90" s="77">
        <v>117</v>
      </c>
    </row>
    <row r="91" spans="1:26">
      <c r="A91" s="77" t="s">
        <v>576</v>
      </c>
      <c r="B91" s="77" t="s">
        <v>198</v>
      </c>
      <c r="C91" s="77">
        <v>365</v>
      </c>
      <c r="D91" s="81">
        <f t="shared" si="4"/>
        <v>0.3382761816496756</v>
      </c>
      <c r="E91" s="77" t="s">
        <v>198</v>
      </c>
      <c r="F91" s="77">
        <v>5244</v>
      </c>
      <c r="G91" s="81">
        <f t="shared" si="5"/>
        <v>0.1305809407604771</v>
      </c>
      <c r="V91" s="77" t="s">
        <v>192</v>
      </c>
      <c r="W91" s="77">
        <v>260</v>
      </c>
      <c r="Y91" s="77" t="s">
        <v>198</v>
      </c>
      <c r="Z91" s="77">
        <v>117</v>
      </c>
    </row>
    <row r="92" spans="1:26">
      <c r="A92" s="77" t="s">
        <v>577</v>
      </c>
      <c r="B92" s="77" t="s">
        <v>192</v>
      </c>
      <c r="C92" s="77">
        <v>355</v>
      </c>
      <c r="D92" s="81">
        <f t="shared" si="4"/>
        <v>0.32900834105653382</v>
      </c>
      <c r="E92" s="77" t="s">
        <v>198</v>
      </c>
      <c r="F92" s="77">
        <v>6790</v>
      </c>
      <c r="G92" s="81">
        <f t="shared" si="5"/>
        <v>0.16907791528673521</v>
      </c>
      <c r="V92" s="77" t="s">
        <v>200</v>
      </c>
      <c r="W92" s="77">
        <v>297</v>
      </c>
      <c r="Y92" s="77" t="s">
        <v>198</v>
      </c>
      <c r="Z92" s="77">
        <v>117</v>
      </c>
    </row>
    <row r="93" spans="1:26">
      <c r="A93" s="77" t="s">
        <v>578</v>
      </c>
      <c r="B93" s="77" t="s">
        <v>200</v>
      </c>
      <c r="C93" s="77">
        <v>317</v>
      </c>
      <c r="D93" s="81">
        <f t="shared" si="4"/>
        <v>0.29379054680259498</v>
      </c>
      <c r="E93" s="77" t="s">
        <v>198</v>
      </c>
      <c r="F93" s="77">
        <v>7686</v>
      </c>
      <c r="G93" s="81">
        <f t="shared" si="5"/>
        <v>0.19138922781941781</v>
      </c>
      <c r="V93" s="77" t="s">
        <v>193</v>
      </c>
      <c r="W93" s="77">
        <v>215</v>
      </c>
      <c r="Y93" s="77" t="s">
        <v>198</v>
      </c>
      <c r="Z93" s="77">
        <v>117</v>
      </c>
    </row>
    <row r="94" spans="1:26">
      <c r="A94" s="77" t="s">
        <v>579</v>
      </c>
      <c r="B94" s="77" t="s">
        <v>193</v>
      </c>
      <c r="C94" s="77">
        <v>406</v>
      </c>
      <c r="D94" s="81">
        <f t="shared" si="4"/>
        <v>0.37627432808155697</v>
      </c>
      <c r="E94" s="77" t="s">
        <v>198</v>
      </c>
      <c r="F94" s="77">
        <v>5858</v>
      </c>
      <c r="G94" s="81">
        <f t="shared" si="5"/>
        <v>0.14587016608979309</v>
      </c>
      <c r="V94" s="77" t="s">
        <v>281</v>
      </c>
      <c r="W94" s="77">
        <v>114</v>
      </c>
      <c r="Y94" s="77" t="s">
        <v>198</v>
      </c>
      <c r="Z94" s="77">
        <v>117</v>
      </c>
    </row>
    <row r="95" spans="1:26">
      <c r="A95" s="77" t="s">
        <v>580</v>
      </c>
      <c r="B95" s="77" t="s">
        <v>281</v>
      </c>
      <c r="C95" s="77">
        <v>310</v>
      </c>
      <c r="D95" s="81">
        <f t="shared" si="4"/>
        <v>0.28730305838739573</v>
      </c>
      <c r="E95" s="77" t="s">
        <v>198</v>
      </c>
      <c r="F95" s="77">
        <v>5552</v>
      </c>
      <c r="G95" s="81">
        <f t="shared" si="5"/>
        <v>0.13825045444358675</v>
      </c>
      <c r="V95" s="77" t="s">
        <v>193</v>
      </c>
      <c r="W95" s="77">
        <v>215</v>
      </c>
      <c r="Y95" s="77" t="s">
        <v>201</v>
      </c>
      <c r="Z95" s="77">
        <v>141</v>
      </c>
    </row>
    <row r="96" spans="1:26">
      <c r="A96" s="77" t="s">
        <v>581</v>
      </c>
      <c r="B96" s="77" t="s">
        <v>193</v>
      </c>
      <c r="C96" s="77">
        <v>394</v>
      </c>
      <c r="D96" s="81">
        <f t="shared" si="4"/>
        <v>0.36515291936978683</v>
      </c>
      <c r="E96" s="77" t="s">
        <v>201</v>
      </c>
      <c r="F96" s="77">
        <v>4934</v>
      </c>
      <c r="G96" s="81">
        <f t="shared" si="5"/>
        <v>0.12286162504046416</v>
      </c>
      <c r="V96" s="77" t="s">
        <v>198</v>
      </c>
      <c r="W96" s="77">
        <v>117</v>
      </c>
      <c r="Y96" s="77" t="s">
        <v>198</v>
      </c>
      <c r="Z96" s="77">
        <v>117</v>
      </c>
    </row>
    <row r="97" spans="1:26">
      <c r="A97" s="77" t="s">
        <v>582</v>
      </c>
      <c r="B97" s="77" t="s">
        <v>198</v>
      </c>
      <c r="C97" s="77">
        <v>400</v>
      </c>
      <c r="D97" s="81">
        <f t="shared" si="4"/>
        <v>0.3707136237256719</v>
      </c>
      <c r="E97" s="77" t="s">
        <v>198</v>
      </c>
      <c r="F97" s="77">
        <v>5508</v>
      </c>
      <c r="G97" s="81">
        <f t="shared" si="5"/>
        <v>0.13715480963171395</v>
      </c>
      <c r="V97" s="77" t="s">
        <v>280</v>
      </c>
      <c r="W97" s="77">
        <v>261</v>
      </c>
      <c r="Y97" s="77" t="s">
        <v>198</v>
      </c>
      <c r="Z97" s="77">
        <v>117</v>
      </c>
    </row>
    <row r="98" spans="1:26">
      <c r="A98" s="77" t="s">
        <v>583</v>
      </c>
      <c r="B98" s="77" t="s">
        <v>280</v>
      </c>
      <c r="C98" s="77">
        <v>204</v>
      </c>
      <c r="D98" s="81">
        <f t="shared" si="4"/>
        <v>0.18906394810009267</v>
      </c>
      <c r="E98" s="77" t="s">
        <v>198</v>
      </c>
      <c r="F98" s="77">
        <v>5204</v>
      </c>
      <c r="G98" s="81">
        <f t="shared" si="5"/>
        <v>0.12958490002241091</v>
      </c>
      <c r="V98" s="77" t="s">
        <v>257</v>
      </c>
      <c r="W98" s="77">
        <v>106</v>
      </c>
      <c r="Y98" s="77" t="s">
        <v>198</v>
      </c>
      <c r="Z98" s="77">
        <v>117</v>
      </c>
    </row>
    <row r="99" spans="1:26">
      <c r="A99" s="77" t="s">
        <v>584</v>
      </c>
      <c r="B99" s="77" t="s">
        <v>257</v>
      </c>
      <c r="C99" s="77">
        <v>204</v>
      </c>
      <c r="D99" s="81">
        <f t="shared" si="4"/>
        <v>0.18906394810009267</v>
      </c>
      <c r="E99" s="77" t="s">
        <v>198</v>
      </c>
      <c r="F99" s="77">
        <v>6747</v>
      </c>
      <c r="G99" s="81">
        <f t="shared" si="5"/>
        <v>0.16800717149331407</v>
      </c>
      <c r="V99" s="77" t="s">
        <v>258</v>
      </c>
      <c r="W99" s="77">
        <v>144</v>
      </c>
      <c r="Y99" s="77" t="s">
        <v>196</v>
      </c>
      <c r="Z99" s="77">
        <v>208</v>
      </c>
    </row>
    <row r="100" spans="1:26">
      <c r="A100" s="77" t="s">
        <v>585</v>
      </c>
      <c r="B100" s="77" t="s">
        <v>258</v>
      </c>
      <c r="C100" s="77">
        <v>209</v>
      </c>
      <c r="D100" s="81">
        <f t="shared" si="4"/>
        <v>0.19369786839666359</v>
      </c>
      <c r="E100" s="77" t="s">
        <v>196</v>
      </c>
      <c r="F100" s="77">
        <v>4638</v>
      </c>
      <c r="G100" s="81">
        <f t="shared" si="5"/>
        <v>0.11549092357877437</v>
      </c>
      <c r="V100" s="77" t="s">
        <v>200</v>
      </c>
      <c r="W100" s="77">
        <v>297</v>
      </c>
      <c r="Y100" s="77" t="s">
        <v>198</v>
      </c>
      <c r="Z100" s="77">
        <v>117</v>
      </c>
    </row>
    <row r="101" spans="1:26">
      <c r="A101" s="77" t="s">
        <v>586</v>
      </c>
      <c r="B101" s="77" t="s">
        <v>200</v>
      </c>
      <c r="C101" s="77">
        <v>236</v>
      </c>
      <c r="D101" s="81">
        <f t="shared" si="4"/>
        <v>0.21872103799814643</v>
      </c>
      <c r="E101" s="77" t="s">
        <v>198</v>
      </c>
      <c r="F101" s="77">
        <v>4820</v>
      </c>
      <c r="G101" s="81">
        <f t="shared" si="5"/>
        <v>0.12002290893697552</v>
      </c>
      <c r="V101" s="77" t="s">
        <v>198</v>
      </c>
      <c r="W101" s="77">
        <v>117</v>
      </c>
      <c r="Y101" s="77" t="s">
        <v>198</v>
      </c>
      <c r="Z101" s="77">
        <v>117</v>
      </c>
    </row>
    <row r="102" spans="1:26">
      <c r="A102" s="77" t="s">
        <v>587</v>
      </c>
      <c r="B102" s="77" t="s">
        <v>198</v>
      </c>
      <c r="C102" s="77">
        <v>237</v>
      </c>
      <c r="D102" s="81">
        <f t="shared" si="4"/>
        <v>0.21964782205746061</v>
      </c>
      <c r="E102" s="77" t="s">
        <v>198</v>
      </c>
      <c r="F102" s="77">
        <v>4111</v>
      </c>
      <c r="G102" s="81">
        <f t="shared" si="5"/>
        <v>0.10236808685475236</v>
      </c>
    </row>
  </sheetData>
  <mergeCells count="5">
    <mergeCell ref="A1:A2"/>
    <mergeCell ref="I1:J1"/>
    <mergeCell ref="K1:L1"/>
    <mergeCell ref="B1:D1"/>
    <mergeCell ref="E1:G1"/>
  </mergeCells>
  <conditionalFormatting sqref="C1:C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A89-5315-4539-9925-954813C72847}">
  <dimension ref="A1:L31"/>
  <sheetViews>
    <sheetView workbookViewId="0">
      <selection activeCell="A6" sqref="A6:A12"/>
    </sheetView>
  </sheetViews>
  <sheetFormatPr defaultRowHeight="15"/>
  <cols>
    <col min="1" max="1" width="13.28515625" style="57" bestFit="1" customWidth="1"/>
    <col min="2" max="2" width="8.7109375" style="57" bestFit="1" customWidth="1"/>
    <col min="3" max="3" width="16.28515625" style="57" bestFit="1" customWidth="1"/>
    <col min="4" max="4" width="14.85546875" style="57" bestFit="1" customWidth="1"/>
    <col min="5" max="5" width="9.140625" style="57"/>
    <col min="6" max="6" width="13.85546875" style="57" bestFit="1" customWidth="1"/>
    <col min="7" max="7" width="17.42578125" style="57" bestFit="1" customWidth="1"/>
    <col min="8" max="8" width="16.28515625" style="57" bestFit="1" customWidth="1"/>
    <col min="9" max="9" width="9.140625" style="57" customWidth="1"/>
    <col min="10" max="10" width="22.28515625" style="57" bestFit="1" customWidth="1"/>
    <col min="11" max="11" width="25.85546875" style="57" bestFit="1" customWidth="1"/>
    <col min="12" max="16384" width="9.140625" style="57"/>
  </cols>
  <sheetData>
    <row r="1" spans="1:12" s="55" customFormat="1" ht="30">
      <c r="A1" s="58" t="s">
        <v>0</v>
      </c>
      <c r="B1" s="58" t="s">
        <v>1</v>
      </c>
      <c r="C1" s="58" t="s">
        <v>2</v>
      </c>
      <c r="D1" s="58" t="s">
        <v>3</v>
      </c>
      <c r="F1" s="58" t="s">
        <v>4</v>
      </c>
      <c r="G1" s="58" t="s">
        <v>5</v>
      </c>
      <c r="L1" s="56"/>
    </row>
    <row r="2" spans="1:12">
      <c r="A2" s="59" t="s">
        <v>6</v>
      </c>
      <c r="B2" s="75">
        <v>33352</v>
      </c>
      <c r="C2" s="60">
        <f t="shared" ref="C2:C12" si="0">B2/B$13</f>
        <v>0.83049876739958661</v>
      </c>
      <c r="D2" s="60">
        <f>B2/43876</f>
        <v>0.76014221898076395</v>
      </c>
      <c r="F2" s="59">
        <v>6922</v>
      </c>
      <c r="G2" s="59">
        <v>7055</v>
      </c>
    </row>
    <row r="3" spans="1:12">
      <c r="A3" s="59" t="s">
        <v>7</v>
      </c>
      <c r="B3" s="75">
        <v>2249</v>
      </c>
      <c r="C3" s="60">
        <f t="shared" si="0"/>
        <v>5.6002390497771358E-2</v>
      </c>
      <c r="D3" s="60">
        <f t="shared" ref="D3:D12" si="1">B3/43876</f>
        <v>5.1258090983681281E-2</v>
      </c>
      <c r="F3" s="59">
        <v>42797</v>
      </c>
      <c r="G3" s="59">
        <v>40159</v>
      </c>
    </row>
    <row r="4" spans="1:12">
      <c r="A4" s="59" t="s">
        <v>8</v>
      </c>
      <c r="B4" s="75">
        <v>2135</v>
      </c>
      <c r="C4" s="60">
        <f t="shared" si="0"/>
        <v>5.3163674394282726E-2</v>
      </c>
      <c r="D4" s="60">
        <f t="shared" si="1"/>
        <v>4.8659859604339502E-2</v>
      </c>
      <c r="F4" s="60">
        <f>F2/F3</f>
        <v>0.16174030890015656</v>
      </c>
      <c r="G4" s="60">
        <f>G2/G3</f>
        <v>0.17567668517642371</v>
      </c>
    </row>
    <row r="5" spans="1:12">
      <c r="A5" s="59" t="s">
        <v>9</v>
      </c>
      <c r="B5" s="75">
        <v>1815</v>
      </c>
      <c r="C5" s="60">
        <f t="shared" si="0"/>
        <v>4.5195348489753234E-2</v>
      </c>
      <c r="D5" s="60">
        <f t="shared" si="1"/>
        <v>4.1366578539520464E-2</v>
      </c>
    </row>
    <row r="6" spans="1:12">
      <c r="A6" s="59" t="s">
        <v>10</v>
      </c>
      <c r="B6" s="75">
        <v>341</v>
      </c>
      <c r="C6" s="60">
        <f t="shared" si="0"/>
        <v>8.491247292014243E-3</v>
      </c>
      <c r="D6" s="60">
        <f t="shared" si="1"/>
        <v>7.7719026346977846E-3</v>
      </c>
    </row>
    <row r="7" spans="1:12">
      <c r="A7" s="59" t="s">
        <v>11</v>
      </c>
      <c r="B7" s="75">
        <v>125</v>
      </c>
      <c r="C7" s="60">
        <f t="shared" si="0"/>
        <v>3.1126273064568341E-3</v>
      </c>
      <c r="D7" s="60">
        <f t="shared" si="1"/>
        <v>2.8489379159449355E-3</v>
      </c>
    </row>
    <row r="8" spans="1:12">
      <c r="A8" s="59" t="s">
        <v>12</v>
      </c>
      <c r="B8" s="75">
        <v>79</v>
      </c>
      <c r="C8" s="60">
        <f t="shared" si="0"/>
        <v>1.9671804576807191E-3</v>
      </c>
      <c r="D8" s="60">
        <f t="shared" si="1"/>
        <v>1.8005287628771994E-3</v>
      </c>
    </row>
    <row r="9" spans="1:12">
      <c r="A9" s="59" t="s">
        <v>13</v>
      </c>
      <c r="B9" s="75">
        <v>48</v>
      </c>
      <c r="C9" s="60">
        <f t="shared" si="0"/>
        <v>1.1952488856794242E-3</v>
      </c>
      <c r="D9" s="60">
        <f t="shared" si="1"/>
        <v>1.0939921597228554E-3</v>
      </c>
    </row>
    <row r="10" spans="1:12">
      <c r="A10" s="59" t="s">
        <v>14</v>
      </c>
      <c r="B10" s="75">
        <v>7</v>
      </c>
      <c r="C10" s="60">
        <f t="shared" si="0"/>
        <v>1.743071291615827E-4</v>
      </c>
      <c r="D10" s="60">
        <f t="shared" si="1"/>
        <v>1.5954052329291641E-4</v>
      </c>
    </row>
    <row r="11" spans="1:12">
      <c r="A11" s="59" t="s">
        <v>15</v>
      </c>
      <c r="B11" s="75">
        <v>5</v>
      </c>
      <c r="C11" s="60">
        <f t="shared" si="0"/>
        <v>1.2450509225827336E-4</v>
      </c>
      <c r="D11" s="60">
        <f t="shared" si="1"/>
        <v>1.1395751663779742E-4</v>
      </c>
    </row>
    <row r="12" spans="1:12">
      <c r="A12" s="59" t="s">
        <v>16</v>
      </c>
      <c r="B12" s="75">
        <v>3</v>
      </c>
      <c r="C12" s="60">
        <f t="shared" si="0"/>
        <v>7.4703055354964013E-5</v>
      </c>
      <c r="D12" s="60">
        <f t="shared" si="1"/>
        <v>6.8374509982678462E-5</v>
      </c>
    </row>
    <row r="13" spans="1:12">
      <c r="A13" s="61" t="s">
        <v>17</v>
      </c>
      <c r="B13" s="75">
        <f>SUM(B2:B12)</f>
        <v>40159</v>
      </c>
      <c r="C13" s="62">
        <f>SUM(C2:C12)</f>
        <v>0.99999999999999989</v>
      </c>
      <c r="D13" s="62">
        <f>SUM(D2:D12)</f>
        <v>0.91528398213146123</v>
      </c>
    </row>
    <row r="15" spans="1:12" ht="30">
      <c r="A15" s="58" t="s">
        <v>18</v>
      </c>
      <c r="B15" s="59">
        <v>2638</v>
      </c>
      <c r="G15" s="57" t="s">
        <v>482</v>
      </c>
    </row>
    <row r="16" spans="1:12" ht="30">
      <c r="A16" s="58" t="s">
        <v>2</v>
      </c>
      <c r="B16" s="60">
        <f>B15/(B15+B13)</f>
        <v>6.1639834567843541E-2</v>
      </c>
    </row>
    <row r="17" spans="1:3" ht="30">
      <c r="A17" s="58" t="s">
        <v>19</v>
      </c>
      <c r="B17" s="60">
        <f>B15/43876</f>
        <v>6.0123985778101921E-2</v>
      </c>
    </row>
    <row r="19" spans="1:3">
      <c r="A19" s="61" t="s">
        <v>0</v>
      </c>
      <c r="B19" s="61" t="s">
        <v>20</v>
      </c>
      <c r="C19" s="61" t="s">
        <v>21</v>
      </c>
    </row>
    <row r="20" spans="1:3">
      <c r="A20" s="59" t="s">
        <v>6</v>
      </c>
      <c r="B20" s="59">
        <v>33352</v>
      </c>
      <c r="C20" s="59">
        <v>33352</v>
      </c>
    </row>
    <row r="21" spans="1:3">
      <c r="A21" s="59" t="s">
        <v>7</v>
      </c>
      <c r="B21" s="59">
        <v>2249</v>
      </c>
      <c r="C21" s="59">
        <v>2249</v>
      </c>
    </row>
    <row r="22" spans="1:3">
      <c r="A22" s="59" t="s">
        <v>8</v>
      </c>
      <c r="B22" s="59">
        <v>2135</v>
      </c>
      <c r="C22" s="59">
        <v>2135</v>
      </c>
    </row>
    <row r="23" spans="1:3">
      <c r="A23" s="59" t="s">
        <v>9</v>
      </c>
      <c r="B23" s="59">
        <v>1815</v>
      </c>
      <c r="C23" s="59">
        <v>1815</v>
      </c>
    </row>
    <row r="24" spans="1:3">
      <c r="A24" s="59" t="s">
        <v>10</v>
      </c>
      <c r="B24" s="59">
        <v>341</v>
      </c>
      <c r="C24" s="59">
        <v>0</v>
      </c>
    </row>
    <row r="25" spans="1:3">
      <c r="A25" s="59" t="s">
        <v>11</v>
      </c>
      <c r="B25" s="59">
        <v>125</v>
      </c>
      <c r="C25" s="59">
        <v>0</v>
      </c>
    </row>
    <row r="26" spans="1:3">
      <c r="A26" s="59" t="s">
        <v>12</v>
      </c>
      <c r="B26" s="59">
        <v>79</v>
      </c>
      <c r="C26" s="59">
        <v>0</v>
      </c>
    </row>
    <row r="27" spans="1:3">
      <c r="A27" s="59" t="s">
        <v>13</v>
      </c>
      <c r="B27" s="59">
        <v>48</v>
      </c>
      <c r="C27" s="59">
        <v>0</v>
      </c>
    </row>
    <row r="28" spans="1:3">
      <c r="A28" s="59" t="s">
        <v>14</v>
      </c>
      <c r="B28" s="59">
        <v>7</v>
      </c>
      <c r="C28" s="59">
        <v>0</v>
      </c>
    </row>
    <row r="29" spans="1:3">
      <c r="A29" s="59" t="s">
        <v>15</v>
      </c>
      <c r="B29" s="59">
        <v>5</v>
      </c>
      <c r="C29" s="59">
        <v>0</v>
      </c>
    </row>
    <row r="30" spans="1:3">
      <c r="A30" s="59" t="s">
        <v>16</v>
      </c>
      <c r="B30" s="59">
        <v>3</v>
      </c>
      <c r="C30" s="59">
        <v>0</v>
      </c>
    </row>
    <row r="31" spans="1:3">
      <c r="A31" s="61" t="s">
        <v>17</v>
      </c>
      <c r="B31" s="59">
        <f>SUM(B20:B30)</f>
        <v>40159</v>
      </c>
      <c r="C31" s="59">
        <f>SUM(C20:C30)</f>
        <v>39551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B2BB-C6C8-48C3-8A4D-5323FAE28E43}">
  <dimension ref="A1:R36"/>
  <sheetViews>
    <sheetView zoomScale="85" zoomScaleNormal="85" workbookViewId="0">
      <selection activeCell="J30" sqref="J30"/>
    </sheetView>
  </sheetViews>
  <sheetFormatPr defaultRowHeight="13.5"/>
  <cols>
    <col min="1" max="1" width="17.7109375" style="4" bestFit="1" customWidth="1"/>
    <col min="2" max="2" width="31.7109375" style="4" bestFit="1" customWidth="1"/>
    <col min="3" max="3" width="14" style="1" bestFit="1" customWidth="1"/>
    <col min="4" max="4" width="17.42578125" style="1" bestFit="1" customWidth="1"/>
    <col min="5" max="5" width="10.5703125" style="4" bestFit="1" customWidth="1"/>
    <col min="6" max="6" width="13.140625" style="4" bestFit="1" customWidth="1"/>
    <col min="7" max="7" width="9.140625" style="4"/>
    <col min="8" max="8" width="16.28515625" style="4" bestFit="1" customWidth="1"/>
    <col min="9" max="9" width="14" style="4" bestFit="1" customWidth="1"/>
    <col min="10" max="10" width="10.5703125" style="4" bestFit="1" customWidth="1"/>
    <col min="11" max="11" width="15.5703125" style="4" bestFit="1" customWidth="1"/>
    <col min="12" max="12" width="15.28515625" style="4" bestFit="1" customWidth="1"/>
    <col min="13" max="13" width="15.28515625" style="4" customWidth="1"/>
    <col min="14" max="14" width="13.140625" style="4" bestFit="1" customWidth="1"/>
    <col min="15" max="15" width="13.7109375" style="4" bestFit="1" customWidth="1"/>
    <col min="16" max="17" width="27" style="4" bestFit="1" customWidth="1"/>
    <col min="18" max="18" width="22.140625" style="4" bestFit="1" customWidth="1"/>
    <col min="19" max="16384" width="9.140625" style="4"/>
  </cols>
  <sheetData>
    <row r="1" spans="1:18">
      <c r="A1" s="2" t="s">
        <v>22</v>
      </c>
      <c r="B1" s="2" t="s">
        <v>23</v>
      </c>
      <c r="C1" s="3" t="s">
        <v>24</v>
      </c>
      <c r="D1" s="3"/>
    </row>
    <row r="3" spans="1:18" s="2" customFormat="1">
      <c r="A3" s="12" t="s">
        <v>25</v>
      </c>
      <c r="B3" s="12" t="s">
        <v>26</v>
      </c>
      <c r="C3" s="30" t="s">
        <v>27</v>
      </c>
      <c r="D3" s="30" t="s">
        <v>481</v>
      </c>
      <c r="E3" s="12" t="s">
        <v>28</v>
      </c>
      <c r="F3" s="12" t="s">
        <v>29</v>
      </c>
      <c r="H3" s="2" t="s">
        <v>30</v>
      </c>
      <c r="R3" s="4"/>
    </row>
    <row r="4" spans="1:18" ht="27">
      <c r="A4" s="15" t="s">
        <v>31</v>
      </c>
      <c r="B4" s="15" t="s">
        <v>32</v>
      </c>
      <c r="C4" s="31">
        <v>0.19089999999999999</v>
      </c>
      <c r="D4" s="31">
        <v>1.8068</v>
      </c>
      <c r="E4" s="15">
        <v>8</v>
      </c>
      <c r="F4" s="31">
        <v>25.882999999999999</v>
      </c>
      <c r="H4" s="12" t="s">
        <v>33</v>
      </c>
      <c r="I4" s="13" t="s">
        <v>34</v>
      </c>
      <c r="J4" s="12" t="s">
        <v>28</v>
      </c>
      <c r="K4" s="14" t="s">
        <v>35</v>
      </c>
      <c r="L4" s="12" t="s">
        <v>36</v>
      </c>
      <c r="M4" s="12" t="s">
        <v>37</v>
      </c>
      <c r="N4" s="14" t="s">
        <v>38</v>
      </c>
      <c r="O4" s="14" t="s">
        <v>39</v>
      </c>
      <c r="P4" s="14" t="s">
        <v>40</v>
      </c>
      <c r="Q4" s="14" t="s">
        <v>41</v>
      </c>
      <c r="R4" s="14" t="s">
        <v>42</v>
      </c>
    </row>
    <row r="5" spans="1:18">
      <c r="A5" s="15" t="s">
        <v>31</v>
      </c>
      <c r="B5" s="15" t="s">
        <v>43</v>
      </c>
      <c r="C5" s="31">
        <v>0.19089999999999999</v>
      </c>
      <c r="D5" s="31">
        <v>1.8068</v>
      </c>
      <c r="E5" s="15">
        <v>8</v>
      </c>
      <c r="F5" s="31">
        <v>25.9221</v>
      </c>
      <c r="H5" s="15" t="s">
        <v>44</v>
      </c>
      <c r="I5" s="16">
        <v>0.76291740332179503</v>
      </c>
      <c r="J5" s="15">
        <v>11492</v>
      </c>
      <c r="K5" s="15">
        <v>40159</v>
      </c>
      <c r="L5" s="15">
        <v>459</v>
      </c>
      <c r="M5" s="17">
        <f>L5/J5</f>
        <v>3.9940828402366867E-2</v>
      </c>
      <c r="N5" s="15">
        <v>9521</v>
      </c>
      <c r="O5" s="17">
        <f>N5/J5</f>
        <v>0.8284893839192482</v>
      </c>
      <c r="P5" s="15">
        <f>J5-L5-N5</f>
        <v>1512</v>
      </c>
      <c r="Q5" s="15">
        <v>7055</v>
      </c>
      <c r="R5" s="17">
        <f>Q5/K5</f>
        <v>0.17567668517642371</v>
      </c>
    </row>
    <row r="6" spans="1:18">
      <c r="A6" s="15" t="s">
        <v>45</v>
      </c>
      <c r="B6" s="15" t="s">
        <v>32</v>
      </c>
      <c r="C6" s="31">
        <v>0.19400000000000001</v>
      </c>
      <c r="D6" s="31">
        <v>3.0796999999999999</v>
      </c>
      <c r="E6" s="15">
        <v>8</v>
      </c>
      <c r="F6" s="31">
        <v>24.621099999999998</v>
      </c>
      <c r="H6" s="15" t="s">
        <v>46</v>
      </c>
      <c r="I6" s="16">
        <v>0.76291740332179503</v>
      </c>
      <c r="J6" s="15">
        <v>11492</v>
      </c>
      <c r="K6" s="15">
        <v>40159</v>
      </c>
      <c r="L6" s="15">
        <v>459</v>
      </c>
      <c r="M6" s="17">
        <f t="shared" ref="M6:M9" si="0">L6/J6</f>
        <v>3.9940828402366867E-2</v>
      </c>
      <c r="N6" s="15">
        <v>9521</v>
      </c>
      <c r="O6" s="17">
        <f t="shared" ref="O6:O9" si="1">N6/J6</f>
        <v>0.8284893839192482</v>
      </c>
      <c r="P6" s="15">
        <f t="shared" ref="P6:P9" si="2">J6-L6-N6</f>
        <v>1512</v>
      </c>
      <c r="Q6" s="15">
        <v>7055</v>
      </c>
      <c r="R6" s="17">
        <f t="shared" ref="R6:R9" si="3">Q6/K6</f>
        <v>0.17567668517642371</v>
      </c>
    </row>
    <row r="7" spans="1:18">
      <c r="A7" s="15" t="s">
        <v>45</v>
      </c>
      <c r="B7" s="15" t="s">
        <v>43</v>
      </c>
      <c r="C7" s="31">
        <v>0.19400000000000001</v>
      </c>
      <c r="D7" s="31">
        <v>3.0796999999999999</v>
      </c>
      <c r="E7" s="15">
        <v>8</v>
      </c>
      <c r="F7" s="31">
        <v>24.423500000000001</v>
      </c>
      <c r="H7" s="15" t="s">
        <v>47</v>
      </c>
      <c r="I7" s="16">
        <v>0.76291740332179503</v>
      </c>
      <c r="J7" s="15">
        <v>11492</v>
      </c>
      <c r="K7" s="15">
        <v>40159</v>
      </c>
      <c r="L7" s="15">
        <v>459</v>
      </c>
      <c r="M7" s="17">
        <f t="shared" si="0"/>
        <v>3.9940828402366867E-2</v>
      </c>
      <c r="N7" s="15">
        <v>9521</v>
      </c>
      <c r="O7" s="17">
        <f t="shared" si="1"/>
        <v>0.8284893839192482</v>
      </c>
      <c r="P7" s="15">
        <f t="shared" si="2"/>
        <v>1512</v>
      </c>
      <c r="Q7" s="15">
        <v>7055</v>
      </c>
      <c r="R7" s="17">
        <f t="shared" si="3"/>
        <v>0.17567668517642371</v>
      </c>
    </row>
    <row r="8" spans="1:18">
      <c r="A8" s="15" t="s">
        <v>48</v>
      </c>
      <c r="B8" s="15" t="s">
        <v>49</v>
      </c>
      <c r="C8" s="31">
        <v>0.23799999999999999</v>
      </c>
      <c r="D8" s="31">
        <v>2.1156000000000001</v>
      </c>
      <c r="E8" s="15">
        <v>8</v>
      </c>
      <c r="F8" s="31">
        <v>24.844000000000001</v>
      </c>
      <c r="H8" s="15" t="s">
        <v>50</v>
      </c>
      <c r="I8" s="16">
        <v>0.76291740332179503</v>
      </c>
      <c r="J8" s="15">
        <v>11492</v>
      </c>
      <c r="K8" s="15">
        <v>40159</v>
      </c>
      <c r="L8" s="15">
        <v>459</v>
      </c>
      <c r="M8" s="17">
        <f t="shared" si="0"/>
        <v>3.9940828402366867E-2</v>
      </c>
      <c r="N8" s="15">
        <v>9521</v>
      </c>
      <c r="O8" s="17">
        <f t="shared" si="1"/>
        <v>0.8284893839192482</v>
      </c>
      <c r="P8" s="15">
        <f t="shared" si="2"/>
        <v>1512</v>
      </c>
      <c r="Q8" s="15">
        <v>7055</v>
      </c>
      <c r="R8" s="17">
        <f t="shared" si="3"/>
        <v>0.17567668517642371</v>
      </c>
    </row>
    <row r="9" spans="1:18">
      <c r="A9" s="15" t="s">
        <v>48</v>
      </c>
      <c r="B9" s="15" t="s">
        <v>51</v>
      </c>
      <c r="C9" s="31">
        <v>0.22489999999999999</v>
      </c>
      <c r="D9" s="31">
        <v>1.7944</v>
      </c>
      <c r="E9" s="15">
        <v>8</v>
      </c>
      <c r="F9" s="31">
        <v>25.401499999999999</v>
      </c>
      <c r="H9" s="15" t="s">
        <v>52</v>
      </c>
      <c r="I9" s="16">
        <v>0.76291740332179503</v>
      </c>
      <c r="J9" s="15">
        <v>11492</v>
      </c>
      <c r="K9" s="15">
        <v>40159</v>
      </c>
      <c r="L9" s="15">
        <v>459</v>
      </c>
      <c r="M9" s="17">
        <f t="shared" si="0"/>
        <v>3.9940828402366867E-2</v>
      </c>
      <c r="N9" s="15">
        <v>9521</v>
      </c>
      <c r="O9" s="17">
        <f t="shared" si="1"/>
        <v>0.8284893839192482</v>
      </c>
      <c r="P9" s="15">
        <f t="shared" si="2"/>
        <v>1512</v>
      </c>
      <c r="Q9" s="15">
        <v>7055</v>
      </c>
      <c r="R9" s="17">
        <f t="shared" si="3"/>
        <v>0.17567668517642371</v>
      </c>
    </row>
    <row r="10" spans="1:18" ht="15" customHeight="1">
      <c r="A10" s="15" t="s">
        <v>48</v>
      </c>
      <c r="B10" s="15" t="s">
        <v>53</v>
      </c>
      <c r="C10" s="31">
        <v>7.9100000000000004E-2</v>
      </c>
      <c r="D10" s="31">
        <v>2.1008</v>
      </c>
      <c r="E10" s="15">
        <v>8</v>
      </c>
      <c r="F10" s="31">
        <v>25.401499999999999</v>
      </c>
      <c r="I10" s="39"/>
    </row>
    <row r="11" spans="1:18" ht="13.5" customHeight="1">
      <c r="A11" s="15" t="s">
        <v>54</v>
      </c>
      <c r="B11" s="15" t="s">
        <v>55</v>
      </c>
      <c r="C11" s="31">
        <v>0.76290000000000002</v>
      </c>
      <c r="D11" s="31">
        <v>0</v>
      </c>
      <c r="E11" s="15">
        <v>11492</v>
      </c>
      <c r="F11" s="31">
        <v>129.7696</v>
      </c>
      <c r="H11" s="97" t="s">
        <v>56</v>
      </c>
      <c r="I11" s="97"/>
    </row>
    <row r="12" spans="1:18">
      <c r="A12" s="15" t="s">
        <v>54</v>
      </c>
      <c r="B12" s="15" t="s">
        <v>57</v>
      </c>
      <c r="C12" s="31">
        <v>0.5766</v>
      </c>
      <c r="D12" s="31">
        <v>0.99450000000000005</v>
      </c>
      <c r="E12" s="15">
        <v>1061</v>
      </c>
      <c r="F12" s="31">
        <v>127.2</v>
      </c>
      <c r="H12" s="98"/>
      <c r="I12" s="98"/>
    </row>
    <row r="13" spans="1:18">
      <c r="A13" s="15" t="s">
        <v>54</v>
      </c>
      <c r="B13" s="15" t="s">
        <v>58</v>
      </c>
      <c r="C13" s="31">
        <v>0.5222</v>
      </c>
      <c r="D13" s="31">
        <v>0.99560000000000004</v>
      </c>
      <c r="E13" s="15">
        <v>549</v>
      </c>
      <c r="F13" s="31">
        <v>129.77000000000001</v>
      </c>
      <c r="H13" s="12" t="s">
        <v>0</v>
      </c>
      <c r="I13" s="12" t="s">
        <v>59</v>
      </c>
    </row>
    <row r="14" spans="1:18">
      <c r="A14" s="15" t="s">
        <v>54</v>
      </c>
      <c r="B14" s="15" t="s">
        <v>60</v>
      </c>
      <c r="C14" s="31">
        <v>0.76290000000000002</v>
      </c>
      <c r="D14" s="31">
        <v>0</v>
      </c>
      <c r="E14" s="15">
        <v>11492</v>
      </c>
      <c r="F14" s="31">
        <v>70.216999999999999</v>
      </c>
      <c r="H14" s="15" t="s">
        <v>6</v>
      </c>
      <c r="I14" s="15">
        <v>1399</v>
      </c>
    </row>
    <row r="15" spans="1:18">
      <c r="A15" s="15" t="s">
        <v>54</v>
      </c>
      <c r="B15" s="15" t="s">
        <v>61</v>
      </c>
      <c r="C15" s="31">
        <v>0.5766</v>
      </c>
      <c r="D15" s="31">
        <v>0.99450000000000005</v>
      </c>
      <c r="E15" s="15">
        <v>1061</v>
      </c>
      <c r="F15" s="31">
        <v>68.599100000000007</v>
      </c>
      <c r="H15" s="15" t="s">
        <v>9</v>
      </c>
      <c r="I15" s="15">
        <v>59</v>
      </c>
    </row>
    <row r="16" spans="1:18">
      <c r="A16" s="15" t="s">
        <v>54</v>
      </c>
      <c r="B16" s="15" t="s">
        <v>62</v>
      </c>
      <c r="C16" s="31">
        <v>0.5222</v>
      </c>
      <c r="D16" s="31">
        <v>0.99560000000000004</v>
      </c>
      <c r="E16" s="15">
        <v>549</v>
      </c>
      <c r="F16" s="31">
        <v>68.567999999999998</v>
      </c>
      <c r="H16" s="15" t="s">
        <v>8</v>
      </c>
      <c r="I16" s="15">
        <v>35</v>
      </c>
    </row>
    <row r="17" spans="1:9">
      <c r="A17" s="15" t="s">
        <v>54</v>
      </c>
      <c r="B17" s="15" t="s">
        <v>63</v>
      </c>
      <c r="C17" s="31">
        <v>0.76290000000000002</v>
      </c>
      <c r="D17" s="31">
        <v>0</v>
      </c>
      <c r="E17" s="15">
        <v>11492</v>
      </c>
      <c r="F17" s="31">
        <v>133.15430000000001</v>
      </c>
      <c r="H17" s="15" t="s">
        <v>11</v>
      </c>
      <c r="I17" s="15">
        <v>7</v>
      </c>
    </row>
    <row r="18" spans="1:9">
      <c r="A18" s="15" t="s">
        <v>54</v>
      </c>
      <c r="B18" s="15" t="s">
        <v>64</v>
      </c>
      <c r="C18" s="31">
        <v>0.5766</v>
      </c>
      <c r="D18" s="31">
        <v>0.99450000000000005</v>
      </c>
      <c r="E18" s="15">
        <v>1061</v>
      </c>
      <c r="F18" s="31">
        <v>129.98099999999999</v>
      </c>
      <c r="H18" s="15" t="s">
        <v>10</v>
      </c>
      <c r="I18" s="15">
        <v>5</v>
      </c>
    </row>
    <row r="19" spans="1:9">
      <c r="A19" s="15" t="s">
        <v>54</v>
      </c>
      <c r="B19" s="15" t="s">
        <v>65</v>
      </c>
      <c r="C19" s="31">
        <v>0.5222</v>
      </c>
      <c r="D19" s="31">
        <v>0.99560000000000004</v>
      </c>
      <c r="E19" s="15">
        <v>549</v>
      </c>
      <c r="F19" s="31">
        <v>130.066</v>
      </c>
      <c r="H19" s="15" t="s">
        <v>12</v>
      </c>
      <c r="I19" s="15">
        <v>3</v>
      </c>
    </row>
    <row r="20" spans="1:9">
      <c r="A20" s="15" t="s">
        <v>54</v>
      </c>
      <c r="B20" s="15" t="s">
        <v>66</v>
      </c>
      <c r="C20" s="31">
        <v>0.76290000000000002</v>
      </c>
      <c r="D20" s="31">
        <v>0</v>
      </c>
      <c r="E20" s="15">
        <v>11492</v>
      </c>
      <c r="F20" s="31">
        <v>71.188000000000002</v>
      </c>
      <c r="H20" s="15" t="s">
        <v>7</v>
      </c>
      <c r="I20" s="15">
        <v>3</v>
      </c>
    </row>
    <row r="21" spans="1:9">
      <c r="A21" s="15" t="s">
        <v>54</v>
      </c>
      <c r="B21" s="15" t="s">
        <v>67</v>
      </c>
      <c r="C21" s="31">
        <v>0.5766</v>
      </c>
      <c r="D21" s="31">
        <v>0.99450000000000005</v>
      </c>
      <c r="E21" s="15">
        <v>1061</v>
      </c>
      <c r="F21" s="31">
        <v>69.397000000000006</v>
      </c>
      <c r="H21" s="15" t="s">
        <v>13</v>
      </c>
      <c r="I21" s="15">
        <v>1</v>
      </c>
    </row>
    <row r="22" spans="1:9">
      <c r="A22" s="15" t="s">
        <v>54</v>
      </c>
      <c r="B22" s="15" t="s">
        <v>68</v>
      </c>
      <c r="C22" s="31">
        <v>0.5222</v>
      </c>
      <c r="D22" s="31">
        <v>0.99560000000000004</v>
      </c>
      <c r="E22" s="15">
        <v>549</v>
      </c>
      <c r="F22" s="31">
        <v>69.525099999999995</v>
      </c>
      <c r="H22" s="15" t="s">
        <v>15</v>
      </c>
      <c r="I22" s="15">
        <v>4</v>
      </c>
    </row>
    <row r="23" spans="1:9">
      <c r="A23" s="15" t="s">
        <v>54</v>
      </c>
      <c r="B23" s="15" t="s">
        <v>69</v>
      </c>
      <c r="C23" s="31">
        <v>0.76290000000000002</v>
      </c>
      <c r="D23" s="31">
        <v>0</v>
      </c>
      <c r="E23" s="15">
        <v>11492</v>
      </c>
      <c r="F23" s="31">
        <v>132.01230000000001</v>
      </c>
      <c r="H23" s="15" t="s">
        <v>16</v>
      </c>
      <c r="I23" s="15">
        <v>3</v>
      </c>
    </row>
    <row r="24" spans="1:9">
      <c r="A24" s="15" t="s">
        <v>54</v>
      </c>
      <c r="B24" s="15" t="s">
        <v>70</v>
      </c>
      <c r="C24" s="31">
        <v>0.5766</v>
      </c>
      <c r="D24" s="31">
        <v>0.99450000000000005</v>
      </c>
      <c r="E24" s="15">
        <v>1061</v>
      </c>
      <c r="F24" s="31">
        <v>129.42099999999999</v>
      </c>
      <c r="H24" s="12" t="s">
        <v>17</v>
      </c>
      <c r="I24" s="12">
        <f>SUM(I14:I23)</f>
        <v>1519</v>
      </c>
    </row>
    <row r="25" spans="1:9">
      <c r="A25" s="15" t="s">
        <v>54</v>
      </c>
      <c r="B25" s="15" t="s">
        <v>71</v>
      </c>
      <c r="C25" s="31">
        <v>0.5222</v>
      </c>
      <c r="D25" s="31">
        <v>0.99560000000000004</v>
      </c>
      <c r="E25" s="15">
        <v>549</v>
      </c>
      <c r="F25" s="31">
        <v>130.02250000000001</v>
      </c>
    </row>
    <row r="26" spans="1:9">
      <c r="A26" s="15" t="s">
        <v>72</v>
      </c>
      <c r="B26" s="15" t="s">
        <v>73</v>
      </c>
      <c r="C26" s="31">
        <v>7.9899999999999999E-2</v>
      </c>
      <c r="D26" s="31">
        <v>1.8431</v>
      </c>
      <c r="E26" s="15">
        <v>3</v>
      </c>
      <c r="F26" s="31">
        <v>56.926499999999997</v>
      </c>
    </row>
    <row r="27" spans="1:9">
      <c r="A27" s="15" t="s">
        <v>72</v>
      </c>
      <c r="B27" s="15" t="s">
        <v>74</v>
      </c>
      <c r="C27" s="31">
        <v>7.9899999999999999E-2</v>
      </c>
      <c r="D27" s="31">
        <v>1.8460000000000001</v>
      </c>
      <c r="E27" s="15">
        <v>3</v>
      </c>
      <c r="F27" s="31">
        <v>54.488399999999999</v>
      </c>
    </row>
    <row r="28" spans="1:9">
      <c r="A28" s="15" t="s">
        <v>72</v>
      </c>
      <c r="B28" s="15" t="s">
        <v>75</v>
      </c>
      <c r="C28" s="31">
        <v>7.9899999999999999E-2</v>
      </c>
      <c r="D28" s="31">
        <v>1.8460000000000001</v>
      </c>
      <c r="E28" s="15">
        <v>3</v>
      </c>
      <c r="F28" s="31">
        <v>55.475200000000001</v>
      </c>
    </row>
    <row r="29" spans="1:9">
      <c r="A29" s="15" t="s">
        <v>72</v>
      </c>
      <c r="B29" s="15" t="s">
        <v>76</v>
      </c>
      <c r="C29" s="31">
        <v>8.0100000000000005E-2</v>
      </c>
      <c r="D29" s="31">
        <v>1.8541000000000001</v>
      </c>
      <c r="E29" s="15">
        <v>3</v>
      </c>
      <c r="F29" s="31">
        <v>55.9176</v>
      </c>
    </row>
    <row r="31" spans="1:9">
      <c r="A31" s="12" t="s">
        <v>25</v>
      </c>
      <c r="B31" s="12" t="s">
        <v>26</v>
      </c>
      <c r="C31" s="30" t="s">
        <v>27</v>
      </c>
      <c r="D31" s="30" t="s">
        <v>481</v>
      </c>
      <c r="E31" s="12" t="s">
        <v>28</v>
      </c>
      <c r="F31" s="12" t="s">
        <v>29</v>
      </c>
    </row>
    <row r="32" spans="1:9">
      <c r="A32" s="15" t="s">
        <v>31</v>
      </c>
      <c r="B32" s="15" t="s">
        <v>32</v>
      </c>
      <c r="C32" s="31">
        <v>0.19089999999999999</v>
      </c>
      <c r="D32" s="31">
        <v>1.8068</v>
      </c>
      <c r="E32" s="15">
        <v>8</v>
      </c>
      <c r="F32" s="31">
        <v>25.882999999999999</v>
      </c>
    </row>
    <row r="33" spans="1:6">
      <c r="A33" s="15" t="s">
        <v>45</v>
      </c>
      <c r="B33" s="15" t="s">
        <v>32</v>
      </c>
      <c r="C33" s="31">
        <v>0.19400000000000001</v>
      </c>
      <c r="D33" s="31">
        <v>3.0796999999999999</v>
      </c>
      <c r="E33" s="15">
        <v>8</v>
      </c>
      <c r="F33" s="31">
        <v>24.621099999999998</v>
      </c>
    </row>
    <row r="34" spans="1:6">
      <c r="A34" s="15" t="s">
        <v>48</v>
      </c>
      <c r="B34" s="15" t="s">
        <v>49</v>
      </c>
      <c r="C34" s="31">
        <v>0.23799999999999999</v>
      </c>
      <c r="D34" s="31">
        <v>2.1156000000000001</v>
      </c>
      <c r="E34" s="15">
        <v>8</v>
      </c>
      <c r="F34" s="31">
        <v>24.844000000000001</v>
      </c>
    </row>
    <row r="35" spans="1:6">
      <c r="A35" s="15" t="s">
        <v>54</v>
      </c>
      <c r="B35" s="15" t="s">
        <v>60</v>
      </c>
      <c r="C35" s="31">
        <v>0.76290000000000002</v>
      </c>
      <c r="D35" s="31">
        <v>0</v>
      </c>
      <c r="E35" s="15">
        <v>11492</v>
      </c>
      <c r="F35" s="31">
        <v>70.216999999999999</v>
      </c>
    </row>
    <row r="36" spans="1:6">
      <c r="A36" s="15" t="s">
        <v>72</v>
      </c>
      <c r="B36" s="15" t="s">
        <v>76</v>
      </c>
      <c r="C36" s="31">
        <v>8.0100000000000005E-2</v>
      </c>
      <c r="D36" s="31">
        <v>1.8541000000000001</v>
      </c>
      <c r="E36" s="15">
        <v>3</v>
      </c>
      <c r="F36" s="31">
        <v>55.9176</v>
      </c>
    </row>
  </sheetData>
  <mergeCells count="1">
    <mergeCell ref="H11:I12"/>
  </mergeCells>
  <conditionalFormatting sqref="C4:C2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D36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2:D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2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:E36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2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2:F36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2447-3D71-432A-B5E2-D1BD84107913}">
  <dimension ref="A1:X80"/>
  <sheetViews>
    <sheetView tabSelected="1" zoomScale="70" zoomScaleNormal="70" workbookViewId="0">
      <selection activeCell="B5" sqref="B5"/>
    </sheetView>
  </sheetViews>
  <sheetFormatPr defaultRowHeight="13.5"/>
  <cols>
    <col min="1" max="1" width="16.7109375" style="7" bestFit="1" customWidth="1"/>
    <col min="2" max="2" width="13" style="7" bestFit="1" customWidth="1"/>
    <col min="3" max="3" width="7.85546875" style="8" bestFit="1" customWidth="1"/>
    <col min="4" max="4" width="14.5703125" style="8" bestFit="1" customWidth="1"/>
    <col min="5" max="5" width="15.7109375" style="8" bestFit="1" customWidth="1"/>
    <col min="6" max="6" width="9.140625" style="7"/>
    <col min="7" max="7" width="12.5703125" style="7" bestFit="1" customWidth="1"/>
    <col min="8" max="11" width="9.140625" style="7"/>
    <col min="12" max="12" width="12.5703125" style="7" bestFit="1" customWidth="1"/>
    <col min="13" max="16" width="9.140625" style="7"/>
    <col min="17" max="17" width="12.5703125" style="7" bestFit="1" customWidth="1"/>
    <col min="18" max="18" width="9.140625" style="7"/>
    <col min="19" max="19" width="9.140625" style="7" customWidth="1"/>
    <col min="20" max="20" width="9.140625" style="7"/>
    <col min="21" max="21" width="13.5703125" style="7" bestFit="1" customWidth="1"/>
    <col min="22" max="22" width="8" style="7" bestFit="1" customWidth="1"/>
    <col min="23" max="23" width="7.5703125" style="7" bestFit="1" customWidth="1"/>
    <col min="24" max="24" width="14.28515625" style="7" bestFit="1" customWidth="1"/>
    <col min="25" max="25" width="9.140625" style="7"/>
    <col min="26" max="26" width="13.5703125" style="7" bestFit="1" customWidth="1"/>
    <col min="27" max="27" width="8" style="7" bestFit="1" customWidth="1"/>
    <col min="28" max="28" width="7.5703125" style="7" bestFit="1" customWidth="1"/>
    <col min="29" max="29" width="14.28515625" style="7" bestFit="1" customWidth="1"/>
    <col min="30" max="16384" width="9.140625" style="7"/>
  </cols>
  <sheetData>
    <row r="1" spans="1:24">
      <c r="A1" s="6" t="s">
        <v>22</v>
      </c>
      <c r="B1" s="7" t="s">
        <v>77</v>
      </c>
    </row>
    <row r="2" spans="1:24">
      <c r="A2" s="6" t="s">
        <v>78</v>
      </c>
      <c r="B2" s="7" t="s">
        <v>79</v>
      </c>
    </row>
    <row r="3" spans="1:24">
      <c r="A3" s="6" t="s">
        <v>80</v>
      </c>
      <c r="B3" s="7" t="s">
        <v>81</v>
      </c>
    </row>
    <row r="4" spans="1:24">
      <c r="A4" s="6" t="s">
        <v>82</v>
      </c>
      <c r="B4" s="7" t="s">
        <v>83</v>
      </c>
    </row>
    <row r="5" spans="1:24">
      <c r="A5" s="6" t="s">
        <v>84</v>
      </c>
      <c r="B5" s="7" t="s">
        <v>85</v>
      </c>
    </row>
    <row r="6" spans="1:24">
      <c r="A6" s="6" t="s">
        <v>86</v>
      </c>
      <c r="B6" s="7" t="s">
        <v>87</v>
      </c>
    </row>
    <row r="7" spans="1:24" ht="14.25" thickBot="1"/>
    <row r="8" spans="1:24" ht="41.25" thickBot="1">
      <c r="A8" s="102" t="s">
        <v>88</v>
      </c>
      <c r="B8" s="103"/>
      <c r="C8" s="9" t="s">
        <v>20</v>
      </c>
      <c r="D8" s="23" t="s">
        <v>21</v>
      </c>
      <c r="E8" s="25" t="s">
        <v>89</v>
      </c>
    </row>
    <row r="9" spans="1:24" ht="14.25" thickBot="1">
      <c r="A9" s="99" t="s">
        <v>90</v>
      </c>
      <c r="B9" s="10" t="s">
        <v>91</v>
      </c>
      <c r="C9" s="46">
        <v>0.98509999999999998</v>
      </c>
      <c r="D9" s="24">
        <v>0.9355</v>
      </c>
      <c r="E9" s="26">
        <f>C9-D9</f>
        <v>4.9599999999999977E-2</v>
      </c>
      <c r="W9" s="20"/>
      <c r="X9" s="20"/>
    </row>
    <row r="10" spans="1:24" ht="14.25" thickBot="1">
      <c r="A10" s="100"/>
      <c r="B10" s="10" t="s">
        <v>92</v>
      </c>
      <c r="C10" s="46">
        <v>0.57889999999999997</v>
      </c>
      <c r="D10" s="24">
        <v>0.56859999999999999</v>
      </c>
      <c r="E10" s="26">
        <f t="shared" ref="E10:E11" si="0">C10-D10</f>
        <v>1.0299999999999976E-2</v>
      </c>
      <c r="W10" s="20"/>
      <c r="X10" s="20"/>
    </row>
    <row r="11" spans="1:24" ht="14.25" thickBot="1">
      <c r="A11" s="100"/>
      <c r="B11" s="10" t="s">
        <v>93</v>
      </c>
      <c r="C11" s="46">
        <v>0.72929999999999995</v>
      </c>
      <c r="D11" s="24">
        <v>0.70730000000000004</v>
      </c>
      <c r="E11" s="26">
        <f t="shared" si="0"/>
        <v>2.1999999999999909E-2</v>
      </c>
      <c r="W11" s="20"/>
      <c r="X11" s="20"/>
    </row>
    <row r="12" spans="1:24" ht="14.25" thickBot="1">
      <c r="A12" s="101"/>
      <c r="B12" s="10" t="s">
        <v>94</v>
      </c>
      <c r="C12" s="104"/>
      <c r="D12" s="106"/>
      <c r="E12" s="27"/>
    </row>
    <row r="13" spans="1:24" ht="14.25" thickBot="1">
      <c r="A13" s="99" t="s">
        <v>95</v>
      </c>
      <c r="B13" s="10" t="s">
        <v>91</v>
      </c>
      <c r="C13" s="11">
        <v>0.98819999999999997</v>
      </c>
      <c r="D13" s="47">
        <v>0.98899999999999999</v>
      </c>
      <c r="E13" s="26">
        <f>C13-D13</f>
        <v>-8.0000000000002292E-4</v>
      </c>
    </row>
    <row r="14" spans="1:24" ht="14.25" thickBot="1">
      <c r="A14" s="100"/>
      <c r="B14" s="10" t="s">
        <v>92</v>
      </c>
      <c r="C14" s="46">
        <v>0.99980000000000002</v>
      </c>
      <c r="D14" s="24">
        <v>0.999</v>
      </c>
      <c r="E14" s="26">
        <f t="shared" ref="E14:E15" si="1">C14-D14</f>
        <v>8.0000000000002292E-4</v>
      </c>
    </row>
    <row r="15" spans="1:24" ht="14.25" thickBot="1">
      <c r="A15" s="100"/>
      <c r="B15" s="10" t="s">
        <v>93</v>
      </c>
      <c r="C15" s="11">
        <v>0.99390000000000001</v>
      </c>
      <c r="D15" s="47">
        <v>0.99399999999999999</v>
      </c>
      <c r="E15" s="26">
        <f t="shared" si="1"/>
        <v>-9.9999999999988987E-5</v>
      </c>
    </row>
    <row r="16" spans="1:24" ht="14.25" thickBot="1">
      <c r="A16" s="101"/>
      <c r="B16" s="10" t="s">
        <v>94</v>
      </c>
      <c r="C16" s="104"/>
      <c r="D16" s="106"/>
      <c r="E16" s="27"/>
    </row>
    <row r="17" spans="1:5" ht="14.25" thickBot="1">
      <c r="A17" s="99" t="s">
        <v>96</v>
      </c>
      <c r="B17" s="10" t="s">
        <v>91</v>
      </c>
      <c r="C17" s="46">
        <v>0.98660000000000003</v>
      </c>
      <c r="D17" s="24">
        <v>0.96220000000000006</v>
      </c>
      <c r="E17" s="26">
        <f t="shared" ref="E17:E24" si="2">C17-D17</f>
        <v>2.4399999999999977E-2</v>
      </c>
    </row>
    <row r="18" spans="1:5" ht="14.25" thickBot="1">
      <c r="A18" s="100"/>
      <c r="B18" s="10" t="s">
        <v>92</v>
      </c>
      <c r="C18" s="46">
        <v>0.7893</v>
      </c>
      <c r="D18" s="24">
        <v>0.78380000000000005</v>
      </c>
      <c r="E18" s="26">
        <f t="shared" si="2"/>
        <v>5.4999999999999494E-3</v>
      </c>
    </row>
    <row r="19" spans="1:5" ht="14.25" thickBot="1">
      <c r="A19" s="101"/>
      <c r="B19" s="10" t="s">
        <v>93</v>
      </c>
      <c r="C19" s="46">
        <v>0.86160000000000003</v>
      </c>
      <c r="D19" s="24">
        <v>0.85060000000000002</v>
      </c>
      <c r="E19" s="26">
        <f t="shared" si="2"/>
        <v>1.100000000000001E-2</v>
      </c>
    </row>
    <row r="20" spans="1:5" ht="14.25" thickBot="1">
      <c r="A20" s="99" t="s">
        <v>97</v>
      </c>
      <c r="B20" s="10" t="s">
        <v>91</v>
      </c>
      <c r="C20" s="46">
        <v>0.98809999999999998</v>
      </c>
      <c r="D20" s="24">
        <v>0.98770000000000002</v>
      </c>
      <c r="E20" s="26">
        <f t="shared" si="2"/>
        <v>3.9999999999995595E-4</v>
      </c>
    </row>
    <row r="21" spans="1:5" ht="14.25" thickBot="1">
      <c r="A21" s="100"/>
      <c r="B21" s="10" t="s">
        <v>92</v>
      </c>
      <c r="C21" s="11">
        <v>0.98809999999999998</v>
      </c>
      <c r="D21" s="47">
        <v>0.98819999999999997</v>
      </c>
      <c r="E21" s="26">
        <f t="shared" si="2"/>
        <v>-9.9999999999988987E-5</v>
      </c>
    </row>
    <row r="22" spans="1:5" ht="14.25" thickBot="1">
      <c r="A22" s="101"/>
      <c r="B22" s="10" t="s">
        <v>93</v>
      </c>
      <c r="C22" s="11">
        <v>0.98660000000000003</v>
      </c>
      <c r="D22" s="47">
        <v>0.98680000000000001</v>
      </c>
      <c r="E22" s="26">
        <f t="shared" si="2"/>
        <v>-1.9999999999997797E-4</v>
      </c>
    </row>
    <row r="23" spans="1:5" ht="14.25" thickBot="1">
      <c r="A23" s="102" t="s">
        <v>98</v>
      </c>
      <c r="B23" s="103"/>
      <c r="C23" s="46">
        <v>0.7893</v>
      </c>
      <c r="D23" s="24">
        <v>0.78380000000000005</v>
      </c>
      <c r="E23" s="26">
        <f t="shared" si="2"/>
        <v>5.4999999999999494E-3</v>
      </c>
    </row>
    <row r="24" spans="1:5" ht="14.25" thickBot="1">
      <c r="A24" s="102" t="s">
        <v>99</v>
      </c>
      <c r="B24" s="103"/>
      <c r="C24" s="11">
        <v>0.98809999999999998</v>
      </c>
      <c r="D24" s="47">
        <v>0.98819999999999997</v>
      </c>
      <c r="E24" s="26">
        <f t="shared" si="2"/>
        <v>-9.9999999999988987E-5</v>
      </c>
    </row>
    <row r="25" spans="1:5" ht="14.25" thickBot="1"/>
    <row r="26" spans="1:5" ht="41.25" thickBot="1">
      <c r="A26" s="102" t="s">
        <v>100</v>
      </c>
      <c r="B26" s="103"/>
      <c r="C26" s="9" t="s">
        <v>20</v>
      </c>
      <c r="D26" s="9" t="s">
        <v>21</v>
      </c>
      <c r="E26" s="25" t="s">
        <v>89</v>
      </c>
    </row>
    <row r="27" spans="1:5" ht="14.25" thickBot="1">
      <c r="A27" s="99" t="s">
        <v>90</v>
      </c>
      <c r="B27" s="10" t="s">
        <v>91</v>
      </c>
      <c r="C27" s="11">
        <v>0.90669999999999995</v>
      </c>
      <c r="D27" s="46">
        <v>0.92059999999999997</v>
      </c>
      <c r="E27" s="26">
        <f>C27-D27</f>
        <v>-1.3900000000000023E-2</v>
      </c>
    </row>
    <row r="28" spans="1:5" ht="14.25" thickBot="1">
      <c r="A28" s="100"/>
      <c r="B28" s="10" t="s">
        <v>92</v>
      </c>
      <c r="C28" s="46">
        <v>0.59650000000000003</v>
      </c>
      <c r="D28" s="11">
        <v>0.56859999999999999</v>
      </c>
      <c r="E28" s="26">
        <f t="shared" ref="E28:E29" si="3">C28-D28</f>
        <v>2.7900000000000036E-2</v>
      </c>
    </row>
    <row r="29" spans="1:5" ht="14.25" thickBot="1">
      <c r="A29" s="100"/>
      <c r="B29" s="10" t="s">
        <v>93</v>
      </c>
      <c r="C29" s="46">
        <v>0.71960000000000002</v>
      </c>
      <c r="D29" s="11">
        <v>0.70299999999999996</v>
      </c>
      <c r="E29" s="26">
        <f t="shared" si="3"/>
        <v>1.6600000000000059E-2</v>
      </c>
    </row>
    <row r="30" spans="1:5" ht="14.25" thickBot="1">
      <c r="A30" s="101"/>
      <c r="B30" s="10" t="s">
        <v>94</v>
      </c>
      <c r="C30" s="104"/>
      <c r="D30" s="105"/>
      <c r="E30" s="27"/>
    </row>
    <row r="31" spans="1:5" ht="14.25" thickBot="1">
      <c r="A31" s="99" t="s">
        <v>95</v>
      </c>
      <c r="B31" s="10" t="s">
        <v>91</v>
      </c>
      <c r="C31" s="11">
        <v>0.98860000000000003</v>
      </c>
      <c r="D31" s="46">
        <v>0.98899999999999999</v>
      </c>
      <c r="E31" s="26">
        <f t="shared" ref="E31:E33" si="4">C31-D31</f>
        <v>-3.9999999999995595E-4</v>
      </c>
    </row>
    <row r="32" spans="1:5" ht="14.25" thickBot="1">
      <c r="A32" s="100"/>
      <c r="B32" s="10" t="s">
        <v>92</v>
      </c>
      <c r="C32" s="11">
        <v>0.99829999999999997</v>
      </c>
      <c r="D32" s="46">
        <v>0.99870000000000003</v>
      </c>
      <c r="E32" s="26">
        <f t="shared" si="4"/>
        <v>-4.0000000000006697E-4</v>
      </c>
    </row>
    <row r="33" spans="1:5" ht="14.25" thickBot="1">
      <c r="A33" s="100"/>
      <c r="B33" s="10" t="s">
        <v>93</v>
      </c>
      <c r="C33" s="11">
        <v>0.99339999999999995</v>
      </c>
      <c r="D33" s="46">
        <v>0.99380000000000002</v>
      </c>
      <c r="E33" s="26">
        <f t="shared" si="4"/>
        <v>-4.0000000000006697E-4</v>
      </c>
    </row>
    <row r="34" spans="1:5" ht="14.25" thickBot="1">
      <c r="A34" s="101"/>
      <c r="B34" s="10" t="s">
        <v>94</v>
      </c>
      <c r="C34" s="104"/>
      <c r="D34" s="105"/>
      <c r="E34" s="27"/>
    </row>
    <row r="35" spans="1:5" ht="14.25" thickBot="1">
      <c r="A35" s="99" t="s">
        <v>96</v>
      </c>
      <c r="B35" s="10" t="s">
        <v>91</v>
      </c>
      <c r="C35" s="11">
        <v>0.94769999999999999</v>
      </c>
      <c r="D35" s="46">
        <v>0.95479999999999998</v>
      </c>
      <c r="E35" s="26">
        <f t="shared" ref="E35:E42" si="5">C35-D35</f>
        <v>-7.0999999999999952E-3</v>
      </c>
    </row>
    <row r="36" spans="1:5" ht="14.25" thickBot="1">
      <c r="A36" s="100"/>
      <c r="B36" s="10" t="s">
        <v>92</v>
      </c>
      <c r="C36" s="46">
        <v>0.7974</v>
      </c>
      <c r="D36" s="11">
        <v>0.78369999999999995</v>
      </c>
      <c r="E36" s="26">
        <f t="shared" si="5"/>
        <v>1.3700000000000045E-2</v>
      </c>
    </row>
    <row r="37" spans="1:5" ht="14.25" thickBot="1">
      <c r="A37" s="101"/>
      <c r="B37" s="10" t="s">
        <v>93</v>
      </c>
      <c r="C37" s="46">
        <v>0.85650000000000004</v>
      </c>
      <c r="D37" s="11">
        <v>0.84840000000000004</v>
      </c>
      <c r="E37" s="26">
        <f t="shared" si="5"/>
        <v>8.0999999999999961E-3</v>
      </c>
    </row>
    <row r="38" spans="1:5" ht="14.25" thickBot="1">
      <c r="A38" s="99" t="s">
        <v>97</v>
      </c>
      <c r="B38" s="10" t="s">
        <v>91</v>
      </c>
      <c r="C38" s="11">
        <v>0.98640000000000005</v>
      </c>
      <c r="D38" s="46">
        <v>0.98729999999999996</v>
      </c>
      <c r="E38" s="26">
        <f t="shared" si="5"/>
        <v>-8.9999999999990088E-4</v>
      </c>
    </row>
    <row r="39" spans="1:5" ht="14.25" thickBot="1">
      <c r="A39" s="100"/>
      <c r="B39" s="10" t="s">
        <v>92</v>
      </c>
      <c r="C39" s="11">
        <v>0.98709999999999998</v>
      </c>
      <c r="D39" s="46">
        <v>0.9879</v>
      </c>
      <c r="E39" s="26">
        <f t="shared" si="5"/>
        <v>-8.0000000000002292E-4</v>
      </c>
    </row>
    <row r="40" spans="1:5" ht="14.25" thickBot="1">
      <c r="A40" s="101"/>
      <c r="B40" s="10" t="s">
        <v>93</v>
      </c>
      <c r="C40" s="11">
        <v>0.9859</v>
      </c>
      <c r="D40" s="46">
        <v>0.98650000000000004</v>
      </c>
      <c r="E40" s="26">
        <f t="shared" si="5"/>
        <v>-6.0000000000004494E-4</v>
      </c>
    </row>
    <row r="41" spans="1:5" ht="14.25" thickBot="1">
      <c r="A41" s="102" t="s">
        <v>98</v>
      </c>
      <c r="B41" s="103"/>
      <c r="C41" s="46">
        <v>0.7974</v>
      </c>
      <c r="D41" s="11">
        <v>0.78369999999999995</v>
      </c>
      <c r="E41" s="26">
        <f t="shared" si="5"/>
        <v>1.3700000000000045E-2</v>
      </c>
    </row>
    <row r="42" spans="1:5" ht="14.25" thickBot="1">
      <c r="A42" s="102" t="s">
        <v>99</v>
      </c>
      <c r="B42" s="103"/>
      <c r="C42" s="11">
        <v>0.98709999999999998</v>
      </c>
      <c r="D42" s="46">
        <v>0.9879</v>
      </c>
      <c r="E42" s="26">
        <f t="shared" si="5"/>
        <v>-8.0000000000002292E-4</v>
      </c>
    </row>
    <row r="43" spans="1:5" ht="14.25" thickBot="1"/>
    <row r="44" spans="1:5" ht="41.25" thickBot="1">
      <c r="A44" s="102" t="s">
        <v>101</v>
      </c>
      <c r="B44" s="103"/>
      <c r="C44" s="9" t="s">
        <v>20</v>
      </c>
      <c r="D44" s="9" t="s">
        <v>21</v>
      </c>
      <c r="E44" s="25" t="s">
        <v>89</v>
      </c>
    </row>
    <row r="45" spans="1:5" ht="14.25" thickBot="1">
      <c r="A45" s="99" t="s">
        <v>90</v>
      </c>
      <c r="B45" s="10" t="s">
        <v>91</v>
      </c>
      <c r="C45" s="46">
        <v>0.95709999999999995</v>
      </c>
      <c r="D45" s="11">
        <v>0.92400000000000004</v>
      </c>
      <c r="E45" s="26">
        <f>C45-D45</f>
        <v>3.3099999999999907E-2</v>
      </c>
    </row>
    <row r="46" spans="1:5" ht="14.25" thickBot="1">
      <c r="A46" s="100"/>
      <c r="B46" s="10" t="s">
        <v>92</v>
      </c>
      <c r="C46" s="11">
        <v>0.5877</v>
      </c>
      <c r="D46" s="46">
        <v>0.59799999999999998</v>
      </c>
      <c r="E46" s="26">
        <f t="shared" ref="E46:E47" si="6">C46-D46</f>
        <v>-1.0299999999999976E-2</v>
      </c>
    </row>
    <row r="47" spans="1:5" ht="14.25" thickBot="1">
      <c r="A47" s="100"/>
      <c r="B47" s="10" t="s">
        <v>93</v>
      </c>
      <c r="C47" s="46">
        <v>0.72829999999999995</v>
      </c>
      <c r="D47" s="11">
        <v>0.72619999999999996</v>
      </c>
      <c r="E47" s="26">
        <f t="shared" si="6"/>
        <v>2.0999999999999908E-3</v>
      </c>
    </row>
    <row r="48" spans="1:5" ht="14.25" thickBot="1">
      <c r="A48" s="101"/>
      <c r="B48" s="10" t="s">
        <v>94</v>
      </c>
      <c r="C48" s="104"/>
      <c r="D48" s="105"/>
      <c r="E48" s="27"/>
    </row>
    <row r="49" spans="1:5" ht="14.25" thickBot="1">
      <c r="A49" s="99" t="s">
        <v>95</v>
      </c>
      <c r="B49" s="10" t="s">
        <v>91</v>
      </c>
      <c r="C49" s="11">
        <v>0.98839999999999995</v>
      </c>
      <c r="D49" s="46">
        <v>0.98970000000000002</v>
      </c>
      <c r="E49" s="26">
        <f t="shared" ref="E49:E51" si="7">C49-D49</f>
        <v>-1.3000000000000789E-3</v>
      </c>
    </row>
    <row r="50" spans="1:5" ht="14.25" thickBot="1">
      <c r="A50" s="100"/>
      <c r="B50" s="10" t="s">
        <v>92</v>
      </c>
      <c r="C50" s="46">
        <v>0.99929999999999997</v>
      </c>
      <c r="D50" s="11">
        <v>0.99870000000000003</v>
      </c>
      <c r="E50" s="26">
        <f t="shared" si="7"/>
        <v>5.9999999999993392E-4</v>
      </c>
    </row>
    <row r="51" spans="1:5" ht="14.25" thickBot="1">
      <c r="A51" s="100"/>
      <c r="B51" s="10" t="s">
        <v>93</v>
      </c>
      <c r="C51" s="11">
        <v>0.99380000000000002</v>
      </c>
      <c r="D51" s="46">
        <v>0.99419999999999997</v>
      </c>
      <c r="E51" s="26">
        <f t="shared" si="7"/>
        <v>-3.9999999999995595E-4</v>
      </c>
    </row>
    <row r="52" spans="1:5" ht="14.25" thickBot="1">
      <c r="A52" s="101"/>
      <c r="B52" s="10" t="s">
        <v>94</v>
      </c>
      <c r="C52" s="104"/>
      <c r="D52" s="105"/>
      <c r="E52" s="27"/>
    </row>
    <row r="53" spans="1:5" ht="14.25" thickBot="1">
      <c r="A53" s="99" t="s">
        <v>96</v>
      </c>
      <c r="B53" s="10" t="s">
        <v>91</v>
      </c>
      <c r="C53" s="46">
        <v>0.9728</v>
      </c>
      <c r="D53" s="11">
        <v>0.95699999999999996</v>
      </c>
      <c r="E53" s="26">
        <f t="shared" ref="E53:E60" si="8">C53-D53</f>
        <v>1.5800000000000036E-2</v>
      </c>
    </row>
    <row r="54" spans="1:5" ht="14.25" thickBot="1">
      <c r="A54" s="100"/>
      <c r="B54" s="10" t="s">
        <v>92</v>
      </c>
      <c r="C54" s="11">
        <v>0.79349999999999998</v>
      </c>
      <c r="D54" s="46">
        <v>0.7984</v>
      </c>
      <c r="E54" s="26">
        <f t="shared" si="8"/>
        <v>-4.9000000000000155E-3</v>
      </c>
    </row>
    <row r="55" spans="1:5" ht="14.25" thickBot="1">
      <c r="A55" s="101"/>
      <c r="B55" s="10" t="s">
        <v>93</v>
      </c>
      <c r="C55" s="46">
        <v>0.86099999999999999</v>
      </c>
      <c r="D55" s="11">
        <v>0.86019999999999996</v>
      </c>
      <c r="E55" s="26">
        <f t="shared" si="8"/>
        <v>8.0000000000002292E-4</v>
      </c>
    </row>
    <row r="56" spans="1:5" ht="14.25" thickBot="1">
      <c r="A56" s="99" t="s">
        <v>97</v>
      </c>
      <c r="B56" s="10" t="s">
        <v>91</v>
      </c>
      <c r="C56" s="11">
        <v>0.98750000000000004</v>
      </c>
      <c r="D56" s="46">
        <v>0.98809999999999998</v>
      </c>
      <c r="E56" s="26">
        <f t="shared" si="8"/>
        <v>-5.9999999999993392E-4</v>
      </c>
    </row>
    <row r="57" spans="1:5" ht="14.25" thickBot="1">
      <c r="A57" s="100"/>
      <c r="B57" s="10" t="s">
        <v>92</v>
      </c>
      <c r="C57" s="11">
        <v>0.9879</v>
      </c>
      <c r="D57" s="46">
        <v>0.98870000000000002</v>
      </c>
      <c r="E57" s="26">
        <f t="shared" si="8"/>
        <v>-8.0000000000002292E-4</v>
      </c>
    </row>
    <row r="58" spans="1:5" ht="14.25" thickBot="1">
      <c r="A58" s="101"/>
      <c r="B58" s="10" t="s">
        <v>93</v>
      </c>
      <c r="C58" s="11">
        <v>0.98650000000000004</v>
      </c>
      <c r="D58" s="46">
        <v>0.98750000000000004</v>
      </c>
      <c r="E58" s="26">
        <f t="shared" si="8"/>
        <v>-1.0000000000000009E-3</v>
      </c>
    </row>
    <row r="59" spans="1:5" ht="14.25" thickBot="1">
      <c r="A59" s="102" t="s">
        <v>98</v>
      </c>
      <c r="B59" s="103"/>
      <c r="C59" s="11">
        <v>0.79349999999999998</v>
      </c>
      <c r="D59" s="46">
        <v>0.7984</v>
      </c>
      <c r="E59" s="26">
        <f t="shared" si="8"/>
        <v>-4.9000000000000155E-3</v>
      </c>
    </row>
    <row r="60" spans="1:5" ht="14.25" thickBot="1">
      <c r="A60" s="102" t="s">
        <v>99</v>
      </c>
      <c r="B60" s="103"/>
      <c r="C60" s="11">
        <v>0.9879</v>
      </c>
      <c r="D60" s="46">
        <v>0.98870000000000002</v>
      </c>
      <c r="E60" s="26">
        <f t="shared" si="8"/>
        <v>-8.0000000000002292E-4</v>
      </c>
    </row>
    <row r="61" spans="1:5" ht="14.25" thickBot="1"/>
    <row r="62" spans="1:5" ht="41.25" thickBot="1">
      <c r="A62" s="102" t="s">
        <v>102</v>
      </c>
      <c r="B62" s="103"/>
      <c r="C62" s="9" t="s">
        <v>20</v>
      </c>
      <c r="D62" s="9" t="s">
        <v>21</v>
      </c>
      <c r="E62" s="25" t="s">
        <v>89</v>
      </c>
    </row>
    <row r="63" spans="1:5" ht="14.25" thickBot="1">
      <c r="A63" s="99" t="s">
        <v>90</v>
      </c>
      <c r="B63" s="10" t="s">
        <v>91</v>
      </c>
      <c r="C63" s="46">
        <v>0.93510000000000004</v>
      </c>
      <c r="D63" s="11">
        <v>0.90790000000000004</v>
      </c>
      <c r="E63" s="26">
        <f>C63-D63</f>
        <v>2.7200000000000002E-2</v>
      </c>
    </row>
    <row r="64" spans="1:5" ht="14.25" thickBot="1">
      <c r="A64" s="100"/>
      <c r="B64" s="10" t="s">
        <v>92</v>
      </c>
      <c r="C64" s="11">
        <v>0.63160000000000005</v>
      </c>
      <c r="D64" s="46">
        <v>0.67649999999999999</v>
      </c>
      <c r="E64" s="26">
        <f t="shared" ref="E64:E65" si="9">C64-D64</f>
        <v>-4.489999999999994E-2</v>
      </c>
    </row>
    <row r="65" spans="1:5" ht="14.25" thickBot="1">
      <c r="A65" s="100"/>
      <c r="B65" s="10" t="s">
        <v>93</v>
      </c>
      <c r="C65" s="11">
        <v>0.75390000000000001</v>
      </c>
      <c r="D65" s="46">
        <v>0.77529999999999999</v>
      </c>
      <c r="E65" s="26">
        <f t="shared" si="9"/>
        <v>-2.1399999999999975E-2</v>
      </c>
    </row>
    <row r="66" spans="1:5" ht="14.25" thickBot="1">
      <c r="A66" s="101"/>
      <c r="B66" s="10" t="s">
        <v>94</v>
      </c>
      <c r="C66" s="104"/>
      <c r="D66" s="105"/>
      <c r="E66" s="27"/>
    </row>
    <row r="67" spans="1:5" ht="14.25" thickBot="1">
      <c r="A67" s="99" t="s">
        <v>95</v>
      </c>
      <c r="B67" s="10" t="s">
        <v>91</v>
      </c>
      <c r="C67" s="11">
        <v>0.98960000000000004</v>
      </c>
      <c r="D67" s="46">
        <v>0.99170000000000003</v>
      </c>
      <c r="E67" s="26">
        <f t="shared" ref="E67:E69" si="10">C67-D67</f>
        <v>-2.0999999999999908E-3</v>
      </c>
    </row>
    <row r="68" spans="1:5" ht="14.25" thickBot="1">
      <c r="A68" s="100"/>
      <c r="B68" s="10" t="s">
        <v>92</v>
      </c>
      <c r="C68" s="46">
        <v>0.99880000000000002</v>
      </c>
      <c r="D68" s="11">
        <v>0.99819999999999998</v>
      </c>
      <c r="E68" s="26">
        <f t="shared" si="10"/>
        <v>6.0000000000004494E-4</v>
      </c>
    </row>
    <row r="69" spans="1:5" ht="14.25" thickBot="1">
      <c r="A69" s="100"/>
      <c r="B69" s="10" t="s">
        <v>93</v>
      </c>
      <c r="C69" s="11">
        <v>0.99419999999999997</v>
      </c>
      <c r="D69" s="46">
        <v>0.995</v>
      </c>
      <c r="E69" s="26">
        <f t="shared" si="10"/>
        <v>-8.0000000000002292E-4</v>
      </c>
    </row>
    <row r="70" spans="1:5" ht="14.25" thickBot="1">
      <c r="A70" s="101"/>
      <c r="B70" s="10" t="s">
        <v>94</v>
      </c>
      <c r="C70" s="104"/>
      <c r="D70" s="105"/>
      <c r="E70" s="27"/>
    </row>
    <row r="71" spans="1:5" ht="14.25" thickBot="1">
      <c r="A71" s="99" t="s">
        <v>96</v>
      </c>
      <c r="B71" s="10" t="s">
        <v>91</v>
      </c>
      <c r="C71" s="46">
        <v>0.96230000000000004</v>
      </c>
      <c r="D71" s="11">
        <v>0.94979999999999998</v>
      </c>
      <c r="E71" s="26">
        <f t="shared" ref="E71:E78" si="11">C71-D71</f>
        <v>1.2500000000000067E-2</v>
      </c>
    </row>
    <row r="72" spans="1:5" ht="14.25" thickBot="1">
      <c r="A72" s="100"/>
      <c r="B72" s="10" t="s">
        <v>92</v>
      </c>
      <c r="C72" s="11">
        <v>0.81520000000000004</v>
      </c>
      <c r="D72" s="46">
        <v>0.83740000000000003</v>
      </c>
      <c r="E72" s="26">
        <f t="shared" si="11"/>
        <v>-2.2199999999999998E-2</v>
      </c>
    </row>
    <row r="73" spans="1:5" ht="14.25" thickBot="1">
      <c r="A73" s="101"/>
      <c r="B73" s="10" t="s">
        <v>93</v>
      </c>
      <c r="C73" s="11">
        <v>0.874</v>
      </c>
      <c r="D73" s="46">
        <v>0.8851</v>
      </c>
      <c r="E73" s="26">
        <f t="shared" si="11"/>
        <v>-1.1099999999999999E-2</v>
      </c>
    </row>
    <row r="74" spans="1:5" ht="14.25" thickBot="1">
      <c r="A74" s="99" t="s">
        <v>97</v>
      </c>
      <c r="B74" s="10" t="s">
        <v>91</v>
      </c>
      <c r="C74" s="11">
        <v>0.98809999999999998</v>
      </c>
      <c r="D74" s="46">
        <v>0.98960000000000004</v>
      </c>
      <c r="E74" s="26">
        <f t="shared" si="11"/>
        <v>-1.5000000000000568E-3</v>
      </c>
    </row>
    <row r="75" spans="1:5" ht="14.25" thickBot="1">
      <c r="A75" s="100"/>
      <c r="B75" s="10" t="s">
        <v>92</v>
      </c>
      <c r="C75" s="11">
        <v>0.98860000000000003</v>
      </c>
      <c r="D75" s="46">
        <v>0.99019999999999997</v>
      </c>
      <c r="E75" s="26">
        <f t="shared" si="11"/>
        <v>-1.5999999999999348E-3</v>
      </c>
    </row>
    <row r="76" spans="1:5" ht="14.25" thickBot="1">
      <c r="A76" s="101"/>
      <c r="B76" s="10" t="s">
        <v>93</v>
      </c>
      <c r="C76" s="11">
        <v>0.98750000000000004</v>
      </c>
      <c r="D76" s="46">
        <v>0.98950000000000005</v>
      </c>
      <c r="E76" s="26">
        <f t="shared" si="11"/>
        <v>-2.0000000000000018E-3</v>
      </c>
    </row>
    <row r="77" spans="1:5" ht="14.25" thickBot="1">
      <c r="A77" s="102" t="s">
        <v>98</v>
      </c>
      <c r="B77" s="103"/>
      <c r="C77" s="11">
        <v>0.81520000000000004</v>
      </c>
      <c r="D77" s="46">
        <v>0.83740000000000003</v>
      </c>
      <c r="E77" s="26">
        <f t="shared" si="11"/>
        <v>-2.2199999999999998E-2</v>
      </c>
    </row>
    <row r="78" spans="1:5" ht="14.25" thickBot="1">
      <c r="A78" s="102" t="s">
        <v>99</v>
      </c>
      <c r="B78" s="103"/>
      <c r="C78" s="11">
        <v>0.98860000000000003</v>
      </c>
      <c r="D78" s="46">
        <v>0.99019999999999997</v>
      </c>
      <c r="E78" s="26">
        <f t="shared" si="11"/>
        <v>-1.5999999999999348E-3</v>
      </c>
    </row>
    <row r="80" spans="1:5">
      <c r="B80" s="18" t="s">
        <v>103</v>
      </c>
      <c r="C80" s="21">
        <f>AVERAGE(C8:C78)</f>
        <v>0.90266785714285724</v>
      </c>
      <c r="D80" s="19">
        <f>AVERAGE(D8:D78)</f>
        <v>0.90053928571428588</v>
      </c>
      <c r="E80" s="22"/>
    </row>
  </sheetData>
  <mergeCells count="36">
    <mergeCell ref="A77:B77"/>
    <mergeCell ref="A78:B78"/>
    <mergeCell ref="A67:A70"/>
    <mergeCell ref="A62:B62"/>
    <mergeCell ref="A63:A66"/>
    <mergeCell ref="C70:D70"/>
    <mergeCell ref="A71:A73"/>
    <mergeCell ref="A74:A76"/>
    <mergeCell ref="C34:D34"/>
    <mergeCell ref="A35:A37"/>
    <mergeCell ref="A38:A40"/>
    <mergeCell ref="A41:B41"/>
    <mergeCell ref="C66:D66"/>
    <mergeCell ref="A44:B44"/>
    <mergeCell ref="A45:A48"/>
    <mergeCell ref="C48:D48"/>
    <mergeCell ref="A49:A52"/>
    <mergeCell ref="C52:D52"/>
    <mergeCell ref="A53:A55"/>
    <mergeCell ref="A42:B42"/>
    <mergeCell ref="A31:A34"/>
    <mergeCell ref="A56:A58"/>
    <mergeCell ref="A59:B59"/>
    <mergeCell ref="A60:B60"/>
    <mergeCell ref="C30:D30"/>
    <mergeCell ref="A8:B8"/>
    <mergeCell ref="A9:A12"/>
    <mergeCell ref="C12:D12"/>
    <mergeCell ref="A13:A16"/>
    <mergeCell ref="C16:D16"/>
    <mergeCell ref="A17:A19"/>
    <mergeCell ref="A20:A22"/>
    <mergeCell ref="A23:B23"/>
    <mergeCell ref="A24:B24"/>
    <mergeCell ref="A26:B26"/>
    <mergeCell ref="A27:A30"/>
  </mergeCells>
  <conditionalFormatting sqref="E1:E1048576">
    <cfRule type="iconSet" priority="1">
      <iconSet>
        <cfvo type="percent" val="0"/>
        <cfvo type="num" val="0"/>
        <cfvo type="num" val="0"/>
      </iconSet>
    </cfRule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B09D-D1E0-4F73-94B2-BF8EB5513FA6}">
  <dimension ref="A1:E78"/>
  <sheetViews>
    <sheetView topLeftCell="A40" zoomScaleNormal="100" workbookViewId="0">
      <selection activeCell="E72" sqref="E72:E78"/>
    </sheetView>
  </sheetViews>
  <sheetFormatPr defaultRowHeight="13.5"/>
  <cols>
    <col min="1" max="1" width="16.28515625" style="7" bestFit="1" customWidth="1"/>
    <col min="2" max="2" width="8.7109375" style="7" customWidth="1"/>
    <col min="3" max="3" width="6.85546875" style="8" bestFit="1" customWidth="1"/>
    <col min="4" max="4" width="11.7109375" style="8" hidden="1" customWidth="1"/>
    <col min="5" max="5" width="6.7109375" style="8" bestFit="1" customWidth="1"/>
    <col min="6" max="6" width="9.140625" style="7"/>
    <col min="7" max="7" width="12.5703125" style="7" bestFit="1" customWidth="1"/>
    <col min="8" max="11" width="9.140625" style="7"/>
    <col min="12" max="12" width="12.5703125" style="7" bestFit="1" customWidth="1"/>
    <col min="13" max="16" width="9.140625" style="7"/>
    <col min="17" max="17" width="12.5703125" style="7" bestFit="1" customWidth="1"/>
    <col min="18" max="16384" width="9.140625" style="7"/>
  </cols>
  <sheetData>
    <row r="1" spans="1:5">
      <c r="A1" s="6" t="s">
        <v>22</v>
      </c>
      <c r="B1" s="7" t="s">
        <v>104</v>
      </c>
    </row>
    <row r="2" spans="1:5">
      <c r="A2" s="6" t="s">
        <v>78</v>
      </c>
      <c r="B2" s="7" t="s">
        <v>105</v>
      </c>
    </row>
    <row r="3" spans="1:5">
      <c r="A3" s="6" t="s">
        <v>80</v>
      </c>
      <c r="B3" s="7" t="s">
        <v>106</v>
      </c>
    </row>
    <row r="4" spans="1:5">
      <c r="A4" s="6" t="s">
        <v>107</v>
      </c>
      <c r="B4" s="7" t="s">
        <v>83</v>
      </c>
    </row>
    <row r="5" spans="1:5">
      <c r="A5" s="6" t="s">
        <v>84</v>
      </c>
      <c r="B5" s="7" t="s">
        <v>108</v>
      </c>
    </row>
    <row r="6" spans="1:5">
      <c r="A6" s="6" t="s">
        <v>86</v>
      </c>
      <c r="B6" s="7" t="s">
        <v>109</v>
      </c>
    </row>
    <row r="8" spans="1:5">
      <c r="A8" s="108" t="s">
        <v>88</v>
      </c>
      <c r="B8" s="108"/>
      <c r="C8" s="28" t="s">
        <v>110</v>
      </c>
      <c r="D8" s="28" t="s">
        <v>111</v>
      </c>
      <c r="E8" s="28" t="s">
        <v>112</v>
      </c>
    </row>
    <row r="9" spans="1:5">
      <c r="A9" s="108" t="s">
        <v>90</v>
      </c>
      <c r="B9" s="12" t="s">
        <v>91</v>
      </c>
      <c r="C9" s="29">
        <v>0.99919999999999998</v>
      </c>
      <c r="D9" s="29">
        <v>0.999</v>
      </c>
      <c r="E9" s="29">
        <v>0.99929999999999997</v>
      </c>
    </row>
    <row r="10" spans="1:5">
      <c r="A10" s="108"/>
      <c r="B10" s="12" t="s">
        <v>92</v>
      </c>
      <c r="C10" s="29">
        <v>0.99060000000000004</v>
      </c>
      <c r="D10" s="29">
        <v>0.99009999999999998</v>
      </c>
      <c r="E10" s="29">
        <v>0.99160000000000004</v>
      </c>
    </row>
    <row r="11" spans="1:5">
      <c r="A11" s="108"/>
      <c r="B11" s="12" t="s">
        <v>93</v>
      </c>
      <c r="C11" s="29">
        <v>0.99490000000000001</v>
      </c>
      <c r="D11" s="29">
        <v>0.99450000000000005</v>
      </c>
      <c r="E11" s="29">
        <v>0.99539999999999995</v>
      </c>
    </row>
    <row r="12" spans="1:5">
      <c r="A12" s="108"/>
      <c r="B12" s="12" t="s">
        <v>94</v>
      </c>
      <c r="C12" s="107">
        <v>10772</v>
      </c>
      <c r="D12" s="107"/>
      <c r="E12" s="107"/>
    </row>
    <row r="13" spans="1:5">
      <c r="A13" s="108" t="s">
        <v>95</v>
      </c>
      <c r="B13" s="12" t="s">
        <v>91</v>
      </c>
      <c r="C13" s="29">
        <v>0.99907999999999997</v>
      </c>
      <c r="D13" s="29">
        <v>0.99019999999999997</v>
      </c>
      <c r="E13" s="29">
        <v>0.99180000000000001</v>
      </c>
    </row>
    <row r="14" spans="1:5">
      <c r="A14" s="108"/>
      <c r="B14" s="12" t="s">
        <v>92</v>
      </c>
      <c r="C14" s="29">
        <v>0.99919999999999998</v>
      </c>
      <c r="D14" s="29">
        <v>0.999</v>
      </c>
      <c r="E14" s="29">
        <v>0.99929999999999997</v>
      </c>
    </row>
    <row r="15" spans="1:5">
      <c r="A15" s="108"/>
      <c r="B15" s="12" t="s">
        <v>93</v>
      </c>
      <c r="C15" s="29">
        <v>0.995</v>
      </c>
      <c r="D15" s="29">
        <v>0.99460000000000004</v>
      </c>
      <c r="E15" s="29">
        <v>0.99550000000000005</v>
      </c>
    </row>
    <row r="16" spans="1:5">
      <c r="A16" s="108"/>
      <c r="B16" s="12" t="s">
        <v>94</v>
      </c>
      <c r="C16" s="107">
        <v>10917</v>
      </c>
      <c r="D16" s="107"/>
      <c r="E16" s="107"/>
    </row>
    <row r="17" spans="1:5">
      <c r="A17" s="108" t="s">
        <v>96</v>
      </c>
      <c r="B17" s="12" t="s">
        <v>91</v>
      </c>
      <c r="C17" s="29">
        <v>0.995</v>
      </c>
      <c r="D17" s="29">
        <v>0.99460000000000004</v>
      </c>
      <c r="E17" s="29">
        <v>0.99550000000000005</v>
      </c>
    </row>
    <row r="18" spans="1:5">
      <c r="A18" s="108"/>
      <c r="B18" s="12" t="s">
        <v>92</v>
      </c>
      <c r="C18" s="29">
        <v>0.99490000000000001</v>
      </c>
      <c r="D18" s="29">
        <v>0.99460000000000004</v>
      </c>
      <c r="E18" s="29">
        <v>0.99550000000000005</v>
      </c>
    </row>
    <row r="19" spans="1:5">
      <c r="A19" s="108"/>
      <c r="B19" s="12" t="s">
        <v>93</v>
      </c>
      <c r="C19" s="29">
        <v>0.99490000000000001</v>
      </c>
      <c r="D19" s="29">
        <v>0.99460000000000004</v>
      </c>
      <c r="E19" s="29">
        <v>0.99550000000000005</v>
      </c>
    </row>
    <row r="20" spans="1:5">
      <c r="A20" s="108" t="s">
        <v>97</v>
      </c>
      <c r="B20" s="12" t="s">
        <v>91</v>
      </c>
      <c r="C20" s="29">
        <v>0.995</v>
      </c>
      <c r="D20" s="29">
        <v>0.99460000000000004</v>
      </c>
      <c r="E20" s="29">
        <v>0.99550000000000005</v>
      </c>
    </row>
    <row r="21" spans="1:5">
      <c r="A21" s="108"/>
      <c r="B21" s="12" t="s">
        <v>92</v>
      </c>
      <c r="C21" s="29">
        <v>0.99490000000000001</v>
      </c>
      <c r="D21" s="29">
        <v>0.99460000000000004</v>
      </c>
      <c r="E21" s="29">
        <v>0.99550000000000005</v>
      </c>
    </row>
    <row r="22" spans="1:5">
      <c r="A22" s="108"/>
      <c r="B22" s="12" t="s">
        <v>93</v>
      </c>
      <c r="C22" s="29">
        <v>0.99490000000000001</v>
      </c>
      <c r="D22" s="29">
        <v>0.99460000000000004</v>
      </c>
      <c r="E22" s="29">
        <v>0.99550000000000005</v>
      </c>
    </row>
    <row r="23" spans="1:5">
      <c r="A23" s="108" t="s">
        <v>113</v>
      </c>
      <c r="B23" s="108"/>
      <c r="C23" s="29">
        <v>0.99490000000000001</v>
      </c>
      <c r="D23" s="29">
        <v>0.99460000000000004</v>
      </c>
      <c r="E23" s="29">
        <v>0.99550000000000005</v>
      </c>
    </row>
    <row r="24" spans="1:5">
      <c r="A24" s="108" t="s">
        <v>99</v>
      </c>
      <c r="B24" s="108"/>
      <c r="C24" s="29">
        <v>0.99490000000000001</v>
      </c>
      <c r="D24" s="29">
        <v>0.99460000000000004</v>
      </c>
      <c r="E24" s="29">
        <v>0.99550000000000005</v>
      </c>
    </row>
    <row r="26" spans="1:5">
      <c r="A26" s="108" t="s">
        <v>100</v>
      </c>
      <c r="B26" s="108"/>
      <c r="C26" s="28" t="s">
        <v>110</v>
      </c>
      <c r="D26" s="28" t="s">
        <v>111</v>
      </c>
      <c r="E26" s="28" t="s">
        <v>112</v>
      </c>
    </row>
    <row r="27" spans="1:5">
      <c r="A27" s="108" t="s">
        <v>90</v>
      </c>
      <c r="B27" s="12" t="s">
        <v>91</v>
      </c>
      <c r="C27" s="29">
        <v>0.99919999999999998</v>
      </c>
      <c r="D27" s="29">
        <v>0.99919999999999998</v>
      </c>
      <c r="E27" s="29">
        <v>0.99890000000000001</v>
      </c>
    </row>
    <row r="28" spans="1:5">
      <c r="A28" s="108"/>
      <c r="B28" s="12" t="s">
        <v>92</v>
      </c>
      <c r="C28" s="29">
        <v>0.99150000000000005</v>
      </c>
      <c r="D28" s="29">
        <v>0.99109999999999998</v>
      </c>
      <c r="E28" s="29">
        <v>0.99209999999999998</v>
      </c>
    </row>
    <row r="29" spans="1:5">
      <c r="A29" s="108"/>
      <c r="B29" s="12" t="s">
        <v>93</v>
      </c>
      <c r="C29" s="29">
        <v>0.99529999999999996</v>
      </c>
      <c r="D29" s="29">
        <v>0.99509999999999998</v>
      </c>
      <c r="E29" s="29">
        <v>0.99550000000000005</v>
      </c>
    </row>
    <row r="30" spans="1:5">
      <c r="A30" s="108"/>
      <c r="B30" s="12" t="s">
        <v>94</v>
      </c>
      <c r="C30" s="107">
        <v>10772</v>
      </c>
      <c r="D30" s="107"/>
      <c r="E30" s="107"/>
    </row>
    <row r="31" spans="1:5">
      <c r="A31" s="108" t="s">
        <v>95</v>
      </c>
      <c r="B31" s="12" t="s">
        <v>91</v>
      </c>
      <c r="C31" s="29">
        <v>0.99160000000000004</v>
      </c>
      <c r="D31" s="29">
        <v>0.99119999999999997</v>
      </c>
      <c r="E31" s="29">
        <v>0.99229999999999996</v>
      </c>
    </row>
    <row r="32" spans="1:5">
      <c r="A32" s="108"/>
      <c r="B32" s="12" t="s">
        <v>92</v>
      </c>
      <c r="C32" s="29">
        <v>0.99919999999999998</v>
      </c>
      <c r="D32" s="29">
        <v>0.99919999999999998</v>
      </c>
      <c r="E32" s="29">
        <v>0.99890000000000001</v>
      </c>
    </row>
    <row r="33" spans="1:5">
      <c r="A33" s="108"/>
      <c r="B33" s="12" t="s">
        <v>93</v>
      </c>
      <c r="C33" s="29">
        <v>0.99539999999999995</v>
      </c>
      <c r="D33" s="29">
        <v>0.99519999999999997</v>
      </c>
      <c r="E33" s="29">
        <v>0.99550000000000005</v>
      </c>
    </row>
    <row r="34" spans="1:5">
      <c r="A34" s="108"/>
      <c r="B34" s="12" t="s">
        <v>94</v>
      </c>
      <c r="C34" s="107">
        <v>10917</v>
      </c>
      <c r="D34" s="107"/>
      <c r="E34" s="107"/>
    </row>
    <row r="35" spans="1:5">
      <c r="A35" s="108" t="s">
        <v>96</v>
      </c>
      <c r="B35" s="12" t="s">
        <v>91</v>
      </c>
      <c r="C35" s="29">
        <v>0.99539999999999995</v>
      </c>
      <c r="D35" s="29">
        <v>0.99519999999999997</v>
      </c>
      <c r="E35" s="29">
        <v>0.99560000000000004</v>
      </c>
    </row>
    <row r="36" spans="1:5">
      <c r="A36" s="108"/>
      <c r="B36" s="12" t="s">
        <v>92</v>
      </c>
      <c r="C36" s="29">
        <v>0.99529999999999996</v>
      </c>
      <c r="D36" s="29">
        <v>0.99519999999999997</v>
      </c>
      <c r="E36" s="29">
        <v>0.99550000000000005</v>
      </c>
    </row>
    <row r="37" spans="1:5">
      <c r="A37" s="108"/>
      <c r="B37" s="12" t="s">
        <v>93</v>
      </c>
      <c r="C37" s="29">
        <v>0.99529999999999996</v>
      </c>
      <c r="D37" s="29">
        <v>0.99519999999999997</v>
      </c>
      <c r="E37" s="29">
        <v>0.99550000000000005</v>
      </c>
    </row>
    <row r="38" spans="1:5">
      <c r="A38" s="108" t="s">
        <v>97</v>
      </c>
      <c r="B38" s="12" t="s">
        <v>91</v>
      </c>
      <c r="C38" s="29">
        <v>0.99539999999999995</v>
      </c>
      <c r="D38" s="29">
        <v>0.99519999999999997</v>
      </c>
      <c r="E38" s="29">
        <v>0.99560000000000004</v>
      </c>
    </row>
    <row r="39" spans="1:5">
      <c r="A39" s="108"/>
      <c r="B39" s="12" t="s">
        <v>92</v>
      </c>
      <c r="C39" s="29">
        <v>0.99529999999999996</v>
      </c>
      <c r="D39" s="29">
        <v>0.99519999999999997</v>
      </c>
      <c r="E39" s="29">
        <v>0.99550000000000005</v>
      </c>
    </row>
    <row r="40" spans="1:5">
      <c r="A40" s="108"/>
      <c r="B40" s="12" t="s">
        <v>93</v>
      </c>
      <c r="C40" s="29">
        <v>0.99529999999999996</v>
      </c>
      <c r="D40" s="29">
        <v>0.99519999999999997</v>
      </c>
      <c r="E40" s="29">
        <v>0.99550000000000005</v>
      </c>
    </row>
    <row r="41" spans="1:5">
      <c r="A41" s="108" t="s">
        <v>113</v>
      </c>
      <c r="B41" s="108"/>
      <c r="C41" s="29">
        <v>0.99529999999999996</v>
      </c>
      <c r="D41" s="29">
        <v>0.99519999999999997</v>
      </c>
      <c r="E41" s="29">
        <v>0.99550000000000005</v>
      </c>
    </row>
    <row r="42" spans="1:5">
      <c r="A42" s="108" t="s">
        <v>99</v>
      </c>
      <c r="B42" s="108"/>
      <c r="C42" s="29">
        <v>0.99529999999999996</v>
      </c>
      <c r="D42" s="29">
        <v>0.99519999999999997</v>
      </c>
      <c r="E42" s="29">
        <v>0.99550000000000005</v>
      </c>
    </row>
    <row r="44" spans="1:5">
      <c r="A44" s="108" t="s">
        <v>101</v>
      </c>
      <c r="B44" s="108"/>
      <c r="C44" s="28" t="s">
        <v>110</v>
      </c>
      <c r="D44" s="28" t="s">
        <v>111</v>
      </c>
      <c r="E44" s="28" t="s">
        <v>112</v>
      </c>
    </row>
    <row r="45" spans="1:5">
      <c r="A45" s="108" t="s">
        <v>90</v>
      </c>
      <c r="B45" s="12" t="s">
        <v>91</v>
      </c>
      <c r="C45" s="29">
        <v>0.99860000000000004</v>
      </c>
      <c r="D45" s="29">
        <v>0.99839999999999995</v>
      </c>
      <c r="E45" s="29">
        <v>0.99850000000000005</v>
      </c>
    </row>
    <row r="46" spans="1:5">
      <c r="A46" s="108"/>
      <c r="B46" s="12" t="s">
        <v>92</v>
      </c>
      <c r="C46" s="29">
        <v>0.99180000000000001</v>
      </c>
      <c r="D46" s="29">
        <v>0.99099999999999999</v>
      </c>
      <c r="E46" s="29">
        <v>0.99270000000000003</v>
      </c>
    </row>
    <row r="47" spans="1:5">
      <c r="A47" s="108"/>
      <c r="B47" s="12" t="s">
        <v>93</v>
      </c>
      <c r="C47" s="29">
        <v>0.99519999999999997</v>
      </c>
      <c r="D47" s="29">
        <v>0.99470000000000003</v>
      </c>
      <c r="E47" s="29">
        <v>0.99560000000000004</v>
      </c>
    </row>
    <row r="48" spans="1:5">
      <c r="A48" s="108"/>
      <c r="B48" s="12" t="s">
        <v>94</v>
      </c>
      <c r="C48" s="107">
        <v>10772</v>
      </c>
      <c r="D48" s="107"/>
      <c r="E48" s="107"/>
    </row>
    <row r="49" spans="1:5">
      <c r="A49" s="108" t="s">
        <v>95</v>
      </c>
      <c r="B49" s="12" t="s">
        <v>91</v>
      </c>
      <c r="C49" s="29">
        <v>0.99199999999999999</v>
      </c>
      <c r="D49" s="29">
        <v>0.99099999999999999</v>
      </c>
      <c r="E49" s="29">
        <v>0.99280000000000002</v>
      </c>
    </row>
    <row r="50" spans="1:5">
      <c r="A50" s="108"/>
      <c r="B50" s="12" t="s">
        <v>92</v>
      </c>
      <c r="C50" s="29">
        <v>0.99860000000000004</v>
      </c>
      <c r="D50" s="29">
        <v>0.99839999999999995</v>
      </c>
      <c r="E50" s="29">
        <v>0.99850000000000005</v>
      </c>
    </row>
    <row r="51" spans="1:5">
      <c r="A51" s="108"/>
      <c r="B51" s="12" t="s">
        <v>93</v>
      </c>
      <c r="C51" s="29">
        <v>0.99529999999999996</v>
      </c>
      <c r="D51" s="29">
        <v>0.99470000000000003</v>
      </c>
      <c r="E51" s="29">
        <v>0.99570000000000003</v>
      </c>
    </row>
    <row r="52" spans="1:5">
      <c r="A52" s="108"/>
      <c r="B52" s="12" t="s">
        <v>94</v>
      </c>
      <c r="C52" s="107">
        <v>10917</v>
      </c>
      <c r="D52" s="107"/>
      <c r="E52" s="107"/>
    </row>
    <row r="53" spans="1:5">
      <c r="A53" s="108" t="s">
        <v>96</v>
      </c>
      <c r="B53" s="12" t="s">
        <v>91</v>
      </c>
      <c r="C53" s="29">
        <v>0.99529999999999996</v>
      </c>
      <c r="D53" s="29">
        <v>0.99470000000000003</v>
      </c>
      <c r="E53" s="29">
        <v>0.99570000000000003</v>
      </c>
    </row>
    <row r="54" spans="1:5">
      <c r="A54" s="108"/>
      <c r="B54" s="12" t="s">
        <v>92</v>
      </c>
      <c r="C54" s="29">
        <v>0.99519999999999997</v>
      </c>
      <c r="D54" s="29">
        <v>0.99470000000000003</v>
      </c>
      <c r="E54" s="29">
        <v>0.99560000000000004</v>
      </c>
    </row>
    <row r="55" spans="1:5">
      <c r="A55" s="108"/>
      <c r="B55" s="12" t="s">
        <v>93</v>
      </c>
      <c r="C55" s="29">
        <v>0.99529999999999996</v>
      </c>
      <c r="D55" s="29">
        <v>0.99470000000000003</v>
      </c>
      <c r="E55" s="29">
        <v>0.99560000000000004</v>
      </c>
    </row>
    <row r="56" spans="1:5">
      <c r="A56" s="108" t="s">
        <v>97</v>
      </c>
      <c r="B56" s="12" t="s">
        <v>91</v>
      </c>
      <c r="C56" s="29">
        <v>0.99529999999999996</v>
      </c>
      <c r="D56" s="29">
        <v>0.99470000000000003</v>
      </c>
      <c r="E56" s="29">
        <v>0.99560000000000004</v>
      </c>
    </row>
    <row r="57" spans="1:5">
      <c r="A57" s="108"/>
      <c r="B57" s="12" t="s">
        <v>92</v>
      </c>
      <c r="C57" s="29">
        <v>0.99529999999999996</v>
      </c>
      <c r="D57" s="29">
        <v>0.99470000000000003</v>
      </c>
      <c r="E57" s="29">
        <v>0.99560000000000004</v>
      </c>
    </row>
    <row r="58" spans="1:5">
      <c r="A58" s="108"/>
      <c r="B58" s="12" t="s">
        <v>93</v>
      </c>
      <c r="C58" s="29">
        <v>0.99529999999999996</v>
      </c>
      <c r="D58" s="29">
        <v>0.99470000000000003</v>
      </c>
      <c r="E58" s="29">
        <v>0.99560000000000004</v>
      </c>
    </row>
    <row r="59" spans="1:5">
      <c r="A59" s="108" t="s">
        <v>113</v>
      </c>
      <c r="B59" s="108"/>
      <c r="C59" s="29">
        <v>0.99529999999999996</v>
      </c>
      <c r="D59" s="29">
        <v>0.99470000000000003</v>
      </c>
      <c r="E59" s="29">
        <v>0.99560000000000004</v>
      </c>
    </row>
    <row r="60" spans="1:5">
      <c r="A60" s="108" t="s">
        <v>99</v>
      </c>
      <c r="B60" s="108"/>
      <c r="C60" s="29">
        <v>0.99519999999999997</v>
      </c>
      <c r="D60" s="29">
        <v>0.99470000000000003</v>
      </c>
      <c r="E60" s="29">
        <v>0.99560000000000004</v>
      </c>
    </row>
    <row r="62" spans="1:5">
      <c r="A62" s="108" t="s">
        <v>114</v>
      </c>
      <c r="B62" s="108"/>
      <c r="C62" s="28" t="s">
        <v>110</v>
      </c>
      <c r="D62" s="28" t="s">
        <v>111</v>
      </c>
      <c r="E62" s="28" t="s">
        <v>112</v>
      </c>
    </row>
    <row r="63" spans="1:5">
      <c r="A63" s="108" t="s">
        <v>90</v>
      </c>
      <c r="B63" s="12" t="s">
        <v>91</v>
      </c>
      <c r="C63" s="29">
        <v>0.99850000000000005</v>
      </c>
      <c r="D63" s="29">
        <v>0.998</v>
      </c>
      <c r="E63" s="29">
        <v>0.99839999999999995</v>
      </c>
    </row>
    <row r="64" spans="1:5">
      <c r="A64" s="108"/>
      <c r="B64" s="12" t="s">
        <v>92</v>
      </c>
      <c r="C64" s="29">
        <v>0.99209999999999998</v>
      </c>
      <c r="D64" s="29">
        <v>0.99109999999999998</v>
      </c>
      <c r="E64" s="29">
        <v>0.9929</v>
      </c>
    </row>
    <row r="65" spans="1:5">
      <c r="A65" s="108"/>
      <c r="B65" s="12" t="s">
        <v>93</v>
      </c>
      <c r="C65" s="29">
        <v>0.99529999999999996</v>
      </c>
      <c r="D65" s="29">
        <v>0.99450000000000005</v>
      </c>
      <c r="E65" s="29">
        <v>0.99570000000000003</v>
      </c>
    </row>
    <row r="66" spans="1:5">
      <c r="A66" s="108"/>
      <c r="B66" s="12" t="s">
        <v>94</v>
      </c>
      <c r="C66" s="107">
        <v>10772</v>
      </c>
      <c r="D66" s="107"/>
      <c r="E66" s="107"/>
    </row>
    <row r="67" spans="1:5">
      <c r="A67" s="108" t="s">
        <v>95</v>
      </c>
      <c r="B67" s="12" t="s">
        <v>91</v>
      </c>
      <c r="C67" s="29">
        <v>0.99229999999999996</v>
      </c>
      <c r="D67" s="29">
        <v>0.99109999999999998</v>
      </c>
      <c r="E67" s="29">
        <v>0.99309999999999998</v>
      </c>
    </row>
    <row r="68" spans="1:5">
      <c r="A68" s="108"/>
      <c r="B68" s="12" t="s">
        <v>92</v>
      </c>
      <c r="C68" s="29">
        <v>0.99850000000000005</v>
      </c>
      <c r="D68" s="29">
        <v>0.99809999999999999</v>
      </c>
      <c r="E68" s="29">
        <v>0.99839999999999995</v>
      </c>
    </row>
    <row r="69" spans="1:5">
      <c r="A69" s="108"/>
      <c r="B69" s="12" t="s">
        <v>93</v>
      </c>
      <c r="C69" s="29">
        <v>0.99539999999999995</v>
      </c>
      <c r="D69" s="29">
        <v>0.99460000000000004</v>
      </c>
      <c r="E69" s="29">
        <v>0.99580000000000002</v>
      </c>
    </row>
    <row r="70" spans="1:5">
      <c r="A70" s="108"/>
      <c r="B70" s="12" t="s">
        <v>94</v>
      </c>
      <c r="C70" s="107">
        <v>10917</v>
      </c>
      <c r="D70" s="107"/>
      <c r="E70" s="107"/>
    </row>
    <row r="71" spans="1:5">
      <c r="A71" s="108" t="s">
        <v>96</v>
      </c>
      <c r="B71" s="12" t="s">
        <v>91</v>
      </c>
      <c r="C71" s="29">
        <v>0.99539999999999995</v>
      </c>
      <c r="D71" s="29">
        <v>0.99460000000000004</v>
      </c>
      <c r="E71" s="29">
        <v>0.99570000000000003</v>
      </c>
    </row>
    <row r="72" spans="1:5">
      <c r="A72" s="108"/>
      <c r="B72" s="12" t="s">
        <v>92</v>
      </c>
      <c r="C72" s="29">
        <v>0.99529999999999996</v>
      </c>
      <c r="D72" s="29">
        <v>0.99460000000000004</v>
      </c>
      <c r="E72" s="29">
        <v>0.99570000000000003</v>
      </c>
    </row>
    <row r="73" spans="1:5">
      <c r="A73" s="108"/>
      <c r="B73" s="12" t="s">
        <v>93</v>
      </c>
      <c r="C73" s="29">
        <v>0.99529999999999996</v>
      </c>
      <c r="D73" s="29">
        <v>0.99460000000000004</v>
      </c>
      <c r="E73" s="29">
        <v>0.99570000000000003</v>
      </c>
    </row>
    <row r="74" spans="1:5">
      <c r="A74" s="108" t="s">
        <v>97</v>
      </c>
      <c r="B74" s="12" t="s">
        <v>91</v>
      </c>
      <c r="C74" s="29">
        <v>0.99539999999999995</v>
      </c>
      <c r="D74" s="29">
        <v>0.99460000000000004</v>
      </c>
      <c r="E74" s="29">
        <v>0.99570000000000003</v>
      </c>
    </row>
    <row r="75" spans="1:5">
      <c r="A75" s="108"/>
      <c r="B75" s="12" t="s">
        <v>92</v>
      </c>
      <c r="C75" s="29">
        <v>0.99529999999999996</v>
      </c>
      <c r="D75" s="29">
        <v>0.99460000000000004</v>
      </c>
      <c r="E75" s="29">
        <v>0.99570000000000003</v>
      </c>
    </row>
    <row r="76" spans="1:5">
      <c r="A76" s="108"/>
      <c r="B76" s="12" t="s">
        <v>93</v>
      </c>
      <c r="C76" s="29">
        <v>0.99529999999999996</v>
      </c>
      <c r="D76" s="29">
        <v>0.99460000000000004</v>
      </c>
      <c r="E76" s="29">
        <v>0.99570000000000003</v>
      </c>
    </row>
    <row r="77" spans="1:5">
      <c r="A77" s="108" t="s">
        <v>113</v>
      </c>
      <c r="B77" s="108"/>
      <c r="C77" s="29">
        <v>0.99529999999999996</v>
      </c>
      <c r="D77" s="29">
        <v>0.99460000000000004</v>
      </c>
      <c r="E77" s="29">
        <v>0.99570000000000003</v>
      </c>
    </row>
    <row r="78" spans="1:5">
      <c r="A78" s="108" t="s">
        <v>99</v>
      </c>
      <c r="B78" s="108"/>
      <c r="C78" s="29">
        <v>0.99529999999999996</v>
      </c>
      <c r="D78" s="29">
        <v>0.99460000000000004</v>
      </c>
      <c r="E78" s="29">
        <v>0.99570000000000003</v>
      </c>
    </row>
  </sheetData>
  <mergeCells count="36">
    <mergeCell ref="A71:A73"/>
    <mergeCell ref="A74:A76"/>
    <mergeCell ref="A78:B78"/>
    <mergeCell ref="A56:A58"/>
    <mergeCell ref="A60:B60"/>
    <mergeCell ref="A62:B62"/>
    <mergeCell ref="A63:A66"/>
    <mergeCell ref="A59:B59"/>
    <mergeCell ref="A77:B77"/>
    <mergeCell ref="A49:A52"/>
    <mergeCell ref="A67:A70"/>
    <mergeCell ref="A53:A55"/>
    <mergeCell ref="C52:E52"/>
    <mergeCell ref="C66:E66"/>
    <mergeCell ref="C70:E70"/>
    <mergeCell ref="A20:A22"/>
    <mergeCell ref="A24:B24"/>
    <mergeCell ref="A26:B26"/>
    <mergeCell ref="A27:A30"/>
    <mergeCell ref="A42:B42"/>
    <mergeCell ref="C30:E30"/>
    <mergeCell ref="C34:E34"/>
    <mergeCell ref="C48:E48"/>
    <mergeCell ref="A17:A19"/>
    <mergeCell ref="A8:B8"/>
    <mergeCell ref="A9:A12"/>
    <mergeCell ref="A13:A16"/>
    <mergeCell ref="C12:E12"/>
    <mergeCell ref="C16:E16"/>
    <mergeCell ref="A44:B44"/>
    <mergeCell ref="A45:A48"/>
    <mergeCell ref="A23:B23"/>
    <mergeCell ref="A41:B41"/>
    <mergeCell ref="A31:A34"/>
    <mergeCell ref="A35:A37"/>
    <mergeCell ref="A38:A4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AC4A-0E7A-4C20-A000-C2335146E488}">
  <dimension ref="A1:B17"/>
  <sheetViews>
    <sheetView workbookViewId="0">
      <selection activeCell="I9" sqref="I9"/>
    </sheetView>
  </sheetViews>
  <sheetFormatPr defaultRowHeight="15"/>
  <cols>
    <col min="1" max="1" width="15.28515625" bestFit="1" customWidth="1"/>
    <col min="2" max="2" width="64.7109375" customWidth="1"/>
  </cols>
  <sheetData>
    <row r="1" spans="1:2">
      <c r="A1" s="5" t="s">
        <v>115</v>
      </c>
      <c r="B1" t="s">
        <v>116</v>
      </c>
    </row>
    <row r="2" spans="1:2">
      <c r="A2" s="5" t="s">
        <v>117</v>
      </c>
      <c r="B2" s="5" t="s">
        <v>118</v>
      </c>
    </row>
    <row r="3" spans="1:2">
      <c r="A3" s="5" t="s">
        <v>88</v>
      </c>
      <c r="B3" t="s">
        <v>119</v>
      </c>
    </row>
    <row r="4" spans="1:2">
      <c r="A4" s="5" t="s">
        <v>100</v>
      </c>
      <c r="B4" t="s">
        <v>120</v>
      </c>
    </row>
    <row r="5" spans="1:2">
      <c r="A5" s="5" t="s">
        <v>121</v>
      </c>
      <c r="B5" t="s">
        <v>122</v>
      </c>
    </row>
    <row r="6" spans="1:2">
      <c r="A6" s="5" t="s">
        <v>123</v>
      </c>
      <c r="B6" t="s">
        <v>124</v>
      </c>
    </row>
    <row r="9" spans="1:2">
      <c r="A9" s="5" t="s">
        <v>101</v>
      </c>
      <c r="B9" t="s">
        <v>125</v>
      </c>
    </row>
    <row r="10" spans="1:2">
      <c r="A10" s="5" t="s">
        <v>102</v>
      </c>
      <c r="B10" t="s">
        <v>125</v>
      </c>
    </row>
    <row r="11" spans="1:2">
      <c r="A11" s="5" t="s">
        <v>126</v>
      </c>
      <c r="B11" t="s">
        <v>125</v>
      </c>
    </row>
    <row r="12" spans="1:2">
      <c r="A12" s="5" t="s">
        <v>127</v>
      </c>
      <c r="B12" t="s">
        <v>128</v>
      </c>
    </row>
    <row r="13" spans="1:2">
      <c r="A13" s="5"/>
    </row>
    <row r="14" spans="1:2">
      <c r="A14" s="5"/>
    </row>
    <row r="15" spans="1:2">
      <c r="A15" s="5"/>
    </row>
    <row r="16" spans="1:2">
      <c r="A16" s="5"/>
    </row>
    <row r="17" spans="1:1">
      <c r="A1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68B8-5158-4474-8C16-295086EDA5C3}">
  <dimension ref="A1:AU129"/>
  <sheetViews>
    <sheetView topLeftCell="A35" zoomScale="85" zoomScaleNormal="85" workbookViewId="0">
      <selection activeCell="C44" sqref="C44:C59"/>
    </sheetView>
  </sheetViews>
  <sheetFormatPr defaultRowHeight="13.5"/>
  <cols>
    <col min="1" max="1" width="18.7109375" style="7" customWidth="1"/>
    <col min="2" max="2" width="8.7109375" style="7" customWidth="1"/>
    <col min="3" max="3" width="6.85546875" style="8" bestFit="1" customWidth="1"/>
    <col min="4" max="4" width="11" style="8" hidden="1" customWidth="1"/>
    <col min="5" max="5" width="7.140625" style="8" customWidth="1"/>
    <col min="6" max="6" width="16.7109375" style="8" customWidth="1"/>
    <col min="7" max="7" width="9.140625" style="7"/>
    <col min="8" max="8" width="12.5703125" style="7" bestFit="1" customWidth="1"/>
    <col min="9" max="12" width="9.140625" style="7"/>
    <col min="13" max="13" width="12.5703125" style="7" bestFit="1" customWidth="1"/>
    <col min="14" max="17" width="9.140625" style="7"/>
    <col min="18" max="18" width="12.5703125" style="7" bestFit="1" customWidth="1"/>
    <col min="19" max="16384" width="9.140625" style="7"/>
  </cols>
  <sheetData>
    <row r="1" spans="1:47">
      <c r="A1" s="6" t="s">
        <v>22</v>
      </c>
      <c r="B1" s="7" t="s">
        <v>104</v>
      </c>
    </row>
    <row r="2" spans="1:47">
      <c r="A2" s="6" t="s">
        <v>78</v>
      </c>
      <c r="B2" s="7" t="s">
        <v>105</v>
      </c>
    </row>
    <row r="3" spans="1:47">
      <c r="A3" s="6" t="s">
        <v>80</v>
      </c>
      <c r="B3" s="7" t="s">
        <v>106</v>
      </c>
      <c r="E3" s="8" t="s">
        <v>456</v>
      </c>
    </row>
    <row r="4" spans="1:47">
      <c r="A4" s="6" t="s">
        <v>82</v>
      </c>
      <c r="B4" s="7" t="s">
        <v>83</v>
      </c>
    </row>
    <row r="5" spans="1:47">
      <c r="A5" s="6" t="s">
        <v>84</v>
      </c>
      <c r="B5" s="7" t="s">
        <v>85</v>
      </c>
    </row>
    <row r="6" spans="1:47">
      <c r="AG6" s="109" t="s">
        <v>185</v>
      </c>
      <c r="AH6" s="110"/>
      <c r="AI6" s="113" t="s">
        <v>483</v>
      </c>
      <c r="AJ6" s="113"/>
      <c r="AK6" s="113"/>
      <c r="AL6" s="113" t="s">
        <v>484</v>
      </c>
      <c r="AM6" s="113"/>
      <c r="AN6" s="113"/>
      <c r="AP6" s="109" t="s">
        <v>185</v>
      </c>
      <c r="AQ6" s="110"/>
      <c r="AR6" s="113" t="s">
        <v>483</v>
      </c>
      <c r="AS6" s="113"/>
      <c r="AT6" s="113" t="s">
        <v>484</v>
      </c>
      <c r="AU6" s="113"/>
    </row>
    <row r="7" spans="1:47">
      <c r="A7" s="108" t="s">
        <v>88</v>
      </c>
      <c r="B7" s="108"/>
      <c r="C7" s="28" t="s">
        <v>110</v>
      </c>
      <c r="D7" s="28" t="s">
        <v>111</v>
      </c>
      <c r="E7" s="28" t="s">
        <v>112</v>
      </c>
      <c r="F7" s="28" t="s">
        <v>129</v>
      </c>
      <c r="V7" s="108" t="s">
        <v>88</v>
      </c>
      <c r="W7" s="108"/>
      <c r="X7" s="28" t="s">
        <v>110</v>
      </c>
      <c r="Y7" s="28" t="s">
        <v>112</v>
      </c>
      <c r="Z7" s="28" t="s">
        <v>129</v>
      </c>
      <c r="AA7" s="108" t="s">
        <v>100</v>
      </c>
      <c r="AB7" s="108"/>
      <c r="AC7" s="28" t="s">
        <v>110</v>
      </c>
      <c r="AD7" s="28" t="s">
        <v>112</v>
      </c>
      <c r="AE7" s="28" t="s">
        <v>129</v>
      </c>
      <c r="AG7" s="111"/>
      <c r="AH7" s="112"/>
      <c r="AI7" s="28" t="s">
        <v>110</v>
      </c>
      <c r="AJ7" s="28" t="s">
        <v>112</v>
      </c>
      <c r="AK7" s="28" t="s">
        <v>129</v>
      </c>
      <c r="AL7" s="28" t="s">
        <v>110</v>
      </c>
      <c r="AM7" s="28" t="s">
        <v>112</v>
      </c>
      <c r="AN7" s="28" t="s">
        <v>129</v>
      </c>
      <c r="AP7" s="111"/>
      <c r="AQ7" s="112"/>
      <c r="AR7" s="28" t="s">
        <v>110</v>
      </c>
      <c r="AS7" s="28" t="s">
        <v>112</v>
      </c>
      <c r="AT7" s="28" t="s">
        <v>110</v>
      </c>
      <c r="AU7" s="28" t="s">
        <v>112</v>
      </c>
    </row>
    <row r="8" spans="1:47">
      <c r="A8" s="108" t="s">
        <v>478</v>
      </c>
      <c r="B8" s="12" t="s">
        <v>91</v>
      </c>
      <c r="C8" s="29">
        <v>0.93149999999999999</v>
      </c>
      <c r="D8" s="29">
        <v>0.9577</v>
      </c>
      <c r="E8" s="29">
        <v>0.95830000000000004</v>
      </c>
      <c r="F8" s="29">
        <f>E8-C8</f>
        <v>2.6800000000000046E-2</v>
      </c>
      <c r="V8" s="108" t="s">
        <v>478</v>
      </c>
      <c r="W8" s="12" t="s">
        <v>91</v>
      </c>
      <c r="X8" s="29">
        <v>0.93149999999999999</v>
      </c>
      <c r="Y8" s="29">
        <v>0.95830000000000004</v>
      </c>
      <c r="Z8" s="29">
        <f>Y8-X8</f>
        <v>2.6800000000000046E-2</v>
      </c>
      <c r="AA8" s="108" t="s">
        <v>478</v>
      </c>
      <c r="AB8" s="12" t="s">
        <v>91</v>
      </c>
      <c r="AC8" s="29">
        <v>0.94869999999999999</v>
      </c>
      <c r="AD8" s="29">
        <v>0.96340000000000003</v>
      </c>
      <c r="AE8" s="29">
        <f>AD8-AC8</f>
        <v>1.4700000000000046E-2</v>
      </c>
      <c r="AG8" s="108" t="s">
        <v>478</v>
      </c>
      <c r="AH8" s="12" t="s">
        <v>91</v>
      </c>
      <c r="AI8" s="29">
        <v>0.93149999999999999</v>
      </c>
      <c r="AJ8" s="29">
        <v>0.95830000000000004</v>
      </c>
      <c r="AK8" s="29">
        <f>AJ8-AI8</f>
        <v>2.6800000000000046E-2</v>
      </c>
      <c r="AL8" s="29">
        <v>0.94869999999999999</v>
      </c>
      <c r="AM8" s="29">
        <v>0.96340000000000003</v>
      </c>
      <c r="AN8" s="29">
        <f>AM8-AL8</f>
        <v>1.4700000000000046E-2</v>
      </c>
      <c r="AP8" s="108" t="s">
        <v>478</v>
      </c>
      <c r="AQ8" s="12" t="s">
        <v>91</v>
      </c>
      <c r="AR8" s="29">
        <v>0.93149999999999999</v>
      </c>
      <c r="AS8" s="29">
        <v>0.95830000000000004</v>
      </c>
      <c r="AT8" s="29">
        <v>0.94869999999999999</v>
      </c>
      <c r="AU8" s="29">
        <v>0.96340000000000003</v>
      </c>
    </row>
    <row r="9" spans="1:47">
      <c r="A9" s="108"/>
      <c r="B9" s="12" t="s">
        <v>92</v>
      </c>
      <c r="C9" s="29">
        <v>0.6018</v>
      </c>
      <c r="D9" s="29">
        <v>0.59650000000000003</v>
      </c>
      <c r="E9" s="29">
        <v>0.61060000000000003</v>
      </c>
      <c r="F9" s="29">
        <f>E9-C9</f>
        <v>8.80000000000003E-3</v>
      </c>
      <c r="V9" s="108"/>
      <c r="W9" s="12" t="s">
        <v>92</v>
      </c>
      <c r="X9" s="29">
        <v>0.6018</v>
      </c>
      <c r="Y9" s="29">
        <v>0.61060000000000003</v>
      </c>
      <c r="Z9" s="29">
        <f>Y9-X9</f>
        <v>8.80000000000003E-3</v>
      </c>
      <c r="AA9" s="108"/>
      <c r="AB9" s="12" t="s">
        <v>92</v>
      </c>
      <c r="AC9" s="29">
        <v>0.65490000000000004</v>
      </c>
      <c r="AD9" s="29">
        <v>0.69910000000000005</v>
      </c>
      <c r="AE9" s="29">
        <f>AD9-AC9</f>
        <v>4.4200000000000017E-2</v>
      </c>
      <c r="AG9" s="108"/>
      <c r="AH9" s="12" t="s">
        <v>92</v>
      </c>
      <c r="AI9" s="29">
        <v>0.6018</v>
      </c>
      <c r="AJ9" s="29">
        <v>0.61060000000000003</v>
      </c>
      <c r="AK9" s="29">
        <f>AJ9-AI9</f>
        <v>8.80000000000003E-3</v>
      </c>
      <c r="AL9" s="29">
        <v>0.65490000000000004</v>
      </c>
      <c r="AM9" s="29">
        <v>0.69910000000000005</v>
      </c>
      <c r="AN9" s="29">
        <f>AM9-AL9</f>
        <v>4.4200000000000017E-2</v>
      </c>
      <c r="AP9" s="108"/>
      <c r="AQ9" s="12" t="s">
        <v>92</v>
      </c>
      <c r="AR9" s="29">
        <v>0.6018</v>
      </c>
      <c r="AS9" s="29">
        <v>0.61060000000000003</v>
      </c>
      <c r="AT9" s="29">
        <v>0.65490000000000004</v>
      </c>
      <c r="AU9" s="29">
        <v>0.69910000000000005</v>
      </c>
    </row>
    <row r="10" spans="1:47">
      <c r="A10" s="108"/>
      <c r="B10" s="12" t="s">
        <v>93</v>
      </c>
      <c r="C10" s="29">
        <v>0.73119999999999996</v>
      </c>
      <c r="D10" s="29">
        <v>0.73509999999999998</v>
      </c>
      <c r="E10" s="29">
        <v>0.74590000000000001</v>
      </c>
      <c r="F10" s="29">
        <f>E10-C10</f>
        <v>1.4700000000000046E-2</v>
      </c>
      <c r="V10" s="108"/>
      <c r="W10" s="12" t="s">
        <v>93</v>
      </c>
      <c r="X10" s="29">
        <v>0.73119999999999996</v>
      </c>
      <c r="Y10" s="29">
        <v>0.74590000000000001</v>
      </c>
      <c r="Z10" s="29">
        <f>Y10-X10</f>
        <v>1.4700000000000046E-2</v>
      </c>
      <c r="AA10" s="108"/>
      <c r="AB10" s="12" t="s">
        <v>93</v>
      </c>
      <c r="AC10" s="29">
        <v>0.77490000000000003</v>
      </c>
      <c r="AD10" s="29">
        <v>0.81030000000000002</v>
      </c>
      <c r="AE10" s="29">
        <f>AD10-AC10</f>
        <v>3.5399999999999987E-2</v>
      </c>
      <c r="AG10" s="108"/>
      <c r="AH10" s="12" t="s">
        <v>93</v>
      </c>
      <c r="AI10" s="29">
        <v>0.73119999999999996</v>
      </c>
      <c r="AJ10" s="29">
        <v>0.74590000000000001</v>
      </c>
      <c r="AK10" s="29">
        <f>AJ10-AI10</f>
        <v>1.4700000000000046E-2</v>
      </c>
      <c r="AL10" s="29">
        <v>0.77490000000000003</v>
      </c>
      <c r="AM10" s="29">
        <v>0.81030000000000002</v>
      </c>
      <c r="AN10" s="29">
        <f>AM10-AL10</f>
        <v>3.5399999999999987E-2</v>
      </c>
      <c r="AP10" s="108"/>
      <c r="AQ10" s="12" t="s">
        <v>93</v>
      </c>
      <c r="AR10" s="29">
        <v>0.73119999999999996</v>
      </c>
      <c r="AS10" s="29">
        <v>0.74590000000000001</v>
      </c>
      <c r="AT10" s="29">
        <v>0.77490000000000003</v>
      </c>
      <c r="AU10" s="29">
        <v>0.81030000000000002</v>
      </c>
    </row>
    <row r="11" spans="1:47" ht="15.75" customHeight="1">
      <c r="A11" s="108"/>
      <c r="B11" s="12" t="s">
        <v>94</v>
      </c>
      <c r="C11" s="49">
        <v>113</v>
      </c>
      <c r="D11" s="49">
        <v>114</v>
      </c>
      <c r="E11" s="49">
        <v>113</v>
      </c>
      <c r="F11" s="49"/>
      <c r="V11" s="108"/>
      <c r="W11" s="12" t="s">
        <v>94</v>
      </c>
      <c r="X11" s="49">
        <v>113</v>
      </c>
      <c r="Y11" s="49">
        <v>113</v>
      </c>
      <c r="Z11" s="49"/>
      <c r="AA11" s="108"/>
      <c r="AB11" s="12" t="s">
        <v>94</v>
      </c>
      <c r="AC11" s="49">
        <v>113</v>
      </c>
      <c r="AD11" s="49">
        <v>113</v>
      </c>
      <c r="AE11" s="49"/>
      <c r="AG11" s="108"/>
      <c r="AH11" s="12" t="s">
        <v>94</v>
      </c>
      <c r="AI11" s="49">
        <v>113</v>
      </c>
      <c r="AJ11" s="49">
        <v>113</v>
      </c>
      <c r="AK11" s="49"/>
      <c r="AL11" s="49">
        <v>113</v>
      </c>
      <c r="AM11" s="49">
        <v>113</v>
      </c>
      <c r="AN11" s="49"/>
      <c r="AP11" s="108"/>
      <c r="AQ11" s="12" t="s">
        <v>94</v>
      </c>
      <c r="AR11" s="49">
        <v>113</v>
      </c>
      <c r="AS11" s="49">
        <v>113</v>
      </c>
      <c r="AT11" s="49">
        <v>113</v>
      </c>
      <c r="AU11" s="49">
        <v>113</v>
      </c>
    </row>
    <row r="12" spans="1:47">
      <c r="A12" s="108" t="s">
        <v>479</v>
      </c>
      <c r="B12" s="12" t="s">
        <v>91</v>
      </c>
      <c r="C12" s="29">
        <v>0.9889</v>
      </c>
      <c r="D12" s="29">
        <v>0.98870000000000002</v>
      </c>
      <c r="E12" s="29">
        <v>0.98909999999999998</v>
      </c>
      <c r="F12" s="29">
        <f>E12-C12</f>
        <v>1.9999999999997797E-4</v>
      </c>
      <c r="V12" s="108" t="s">
        <v>479</v>
      </c>
      <c r="W12" s="12" t="s">
        <v>91</v>
      </c>
      <c r="X12" s="29">
        <v>0.9889</v>
      </c>
      <c r="Y12" s="29">
        <v>0.98909999999999998</v>
      </c>
      <c r="Z12" s="29">
        <f>Y12-X12</f>
        <v>1.9999999999997797E-4</v>
      </c>
      <c r="AA12" s="108" t="s">
        <v>479</v>
      </c>
      <c r="AB12" s="12" t="s">
        <v>91</v>
      </c>
      <c r="AC12" s="29">
        <v>0.99039999999999995</v>
      </c>
      <c r="AD12" s="29">
        <v>0.99160000000000004</v>
      </c>
      <c r="AE12" s="29">
        <f>AD12-AC12</f>
        <v>1.2000000000000899E-3</v>
      </c>
      <c r="AG12" s="108" t="s">
        <v>479</v>
      </c>
      <c r="AH12" s="12" t="s">
        <v>91</v>
      </c>
      <c r="AI12" s="29">
        <v>0.9889</v>
      </c>
      <c r="AJ12" s="29">
        <v>0.98909999999999998</v>
      </c>
      <c r="AK12" s="29">
        <f>AJ12-AI12</f>
        <v>1.9999999999997797E-4</v>
      </c>
      <c r="AL12" s="29">
        <v>0.99039999999999995</v>
      </c>
      <c r="AM12" s="29">
        <v>0.99160000000000004</v>
      </c>
      <c r="AN12" s="29">
        <f>AM12-AL12</f>
        <v>1.2000000000000899E-3</v>
      </c>
      <c r="AP12" s="108" t="s">
        <v>479</v>
      </c>
      <c r="AQ12" s="12" t="s">
        <v>91</v>
      </c>
      <c r="AR12" s="29">
        <v>0.9889</v>
      </c>
      <c r="AS12" s="29">
        <v>0.98909999999999998</v>
      </c>
      <c r="AT12" s="29">
        <v>0.99039999999999995</v>
      </c>
      <c r="AU12" s="29">
        <v>0.99160000000000004</v>
      </c>
    </row>
    <row r="13" spans="1:47">
      <c r="A13" s="108"/>
      <c r="B13" s="12" t="s">
        <v>92</v>
      </c>
      <c r="C13" s="29">
        <v>0.99880000000000002</v>
      </c>
      <c r="D13" s="29">
        <v>0.99929999999999997</v>
      </c>
      <c r="E13" s="29">
        <v>0.99929999999999997</v>
      </c>
      <c r="F13" s="29">
        <f>E13-C13</f>
        <v>4.9999999999994493E-4</v>
      </c>
      <c r="V13" s="108"/>
      <c r="W13" s="12" t="s">
        <v>92</v>
      </c>
      <c r="X13" s="29">
        <v>0.99880000000000002</v>
      </c>
      <c r="Y13" s="29">
        <v>0.99929999999999997</v>
      </c>
      <c r="Z13" s="29">
        <f>Y13-X13</f>
        <v>4.9999999999994493E-4</v>
      </c>
      <c r="AA13" s="108"/>
      <c r="AB13" s="12" t="s">
        <v>92</v>
      </c>
      <c r="AC13" s="29">
        <v>0.999</v>
      </c>
      <c r="AD13" s="29">
        <v>0.99929999999999997</v>
      </c>
      <c r="AE13" s="29">
        <f>AD13-AC13</f>
        <v>2.9999999999996696E-4</v>
      </c>
      <c r="AG13" s="108"/>
      <c r="AH13" s="12" t="s">
        <v>92</v>
      </c>
      <c r="AI13" s="29">
        <v>0.99880000000000002</v>
      </c>
      <c r="AJ13" s="29">
        <v>0.99929999999999997</v>
      </c>
      <c r="AK13" s="29">
        <f>AJ13-AI13</f>
        <v>4.9999999999994493E-4</v>
      </c>
      <c r="AL13" s="29">
        <v>0.999</v>
      </c>
      <c r="AM13" s="29">
        <v>0.99929999999999997</v>
      </c>
      <c r="AN13" s="29">
        <f>AM13-AL13</f>
        <v>2.9999999999996696E-4</v>
      </c>
      <c r="AP13" s="108"/>
      <c r="AQ13" s="12" t="s">
        <v>92</v>
      </c>
      <c r="AR13" s="29">
        <v>0.99880000000000002</v>
      </c>
      <c r="AS13" s="29">
        <v>0.99929999999999997</v>
      </c>
      <c r="AT13" s="29">
        <v>0.999</v>
      </c>
      <c r="AU13" s="29">
        <v>0.99929999999999997</v>
      </c>
    </row>
    <row r="14" spans="1:47">
      <c r="A14" s="108"/>
      <c r="B14" s="12" t="s">
        <v>93</v>
      </c>
      <c r="C14" s="29">
        <v>0.99380000000000002</v>
      </c>
      <c r="D14" s="29">
        <v>0.99390000000000001</v>
      </c>
      <c r="E14" s="29">
        <v>0.99419999999999997</v>
      </c>
      <c r="F14" s="29">
        <f>E14-C14</f>
        <v>3.9999999999995595E-4</v>
      </c>
      <c r="V14" s="108"/>
      <c r="W14" s="12" t="s">
        <v>93</v>
      </c>
      <c r="X14" s="29">
        <v>0.99380000000000002</v>
      </c>
      <c r="Y14" s="29">
        <v>0.99419999999999997</v>
      </c>
      <c r="Z14" s="29">
        <f>Y14-X14</f>
        <v>3.9999999999995595E-4</v>
      </c>
      <c r="AA14" s="108"/>
      <c r="AB14" s="12" t="s">
        <v>93</v>
      </c>
      <c r="AC14" s="29">
        <v>0.99470000000000003</v>
      </c>
      <c r="AD14" s="29">
        <v>0.99539999999999995</v>
      </c>
      <c r="AE14" s="29">
        <f>AD14-AC14</f>
        <v>6.9999999999992291E-4</v>
      </c>
      <c r="AG14" s="108"/>
      <c r="AH14" s="12" t="s">
        <v>93</v>
      </c>
      <c r="AI14" s="29">
        <v>0.99380000000000002</v>
      </c>
      <c r="AJ14" s="29">
        <v>0.99419999999999997</v>
      </c>
      <c r="AK14" s="29">
        <f>AJ14-AI14</f>
        <v>3.9999999999995595E-4</v>
      </c>
      <c r="AL14" s="29">
        <v>0.99470000000000003</v>
      </c>
      <c r="AM14" s="29">
        <v>0.99539999999999995</v>
      </c>
      <c r="AN14" s="29">
        <f>AM14-AL14</f>
        <v>6.9999999999992291E-4</v>
      </c>
      <c r="AP14" s="108"/>
      <c r="AQ14" s="12" t="s">
        <v>93</v>
      </c>
      <c r="AR14" s="29">
        <v>0.99380000000000002</v>
      </c>
      <c r="AS14" s="29">
        <v>0.99419999999999997</v>
      </c>
      <c r="AT14" s="29">
        <v>0.99470000000000003</v>
      </c>
      <c r="AU14" s="29">
        <v>0.99539999999999995</v>
      </c>
    </row>
    <row r="15" spans="1:47" ht="15.75" customHeight="1">
      <c r="A15" s="108"/>
      <c r="B15" s="12" t="s">
        <v>94</v>
      </c>
      <c r="C15" s="49">
        <v>4011</v>
      </c>
      <c r="D15" s="49">
        <v>4010</v>
      </c>
      <c r="E15" s="49">
        <v>4011</v>
      </c>
      <c r="F15" s="49"/>
      <c r="V15" s="108"/>
      <c r="W15" s="12" t="s">
        <v>94</v>
      </c>
      <c r="X15" s="49">
        <v>4011</v>
      </c>
      <c r="Y15" s="49">
        <v>4011</v>
      </c>
      <c r="Z15" s="49"/>
      <c r="AA15" s="108"/>
      <c r="AB15" s="12" t="s">
        <v>94</v>
      </c>
      <c r="AC15" s="49">
        <v>4011</v>
      </c>
      <c r="AD15" s="49">
        <v>4011</v>
      </c>
      <c r="AE15" s="49"/>
      <c r="AG15" s="108"/>
      <c r="AH15" s="12" t="s">
        <v>94</v>
      </c>
      <c r="AI15" s="49">
        <v>4011</v>
      </c>
      <c r="AJ15" s="49">
        <v>4011</v>
      </c>
      <c r="AK15" s="49"/>
      <c r="AL15" s="49">
        <v>4011</v>
      </c>
      <c r="AM15" s="49">
        <v>4011</v>
      </c>
      <c r="AN15" s="49"/>
      <c r="AP15" s="108"/>
      <c r="AQ15" s="12" t="s">
        <v>94</v>
      </c>
      <c r="AR15" s="49">
        <v>4011</v>
      </c>
      <c r="AS15" s="49">
        <v>4011</v>
      </c>
      <c r="AT15" s="49">
        <v>4011</v>
      </c>
      <c r="AU15" s="49">
        <v>4011</v>
      </c>
    </row>
    <row r="16" spans="1:47">
      <c r="A16" s="108" t="s">
        <v>96</v>
      </c>
      <c r="B16" s="12" t="s">
        <v>91</v>
      </c>
      <c r="C16" s="29">
        <v>0.96020000000000005</v>
      </c>
      <c r="D16" s="29">
        <v>0.97319999999999995</v>
      </c>
      <c r="E16" s="29">
        <v>0.97370000000000001</v>
      </c>
      <c r="F16" s="29">
        <f t="shared" ref="F16:F23" si="0">E16-C16</f>
        <v>1.3499999999999956E-2</v>
      </c>
      <c r="V16" s="108" t="s">
        <v>96</v>
      </c>
      <c r="W16" s="12" t="s">
        <v>91</v>
      </c>
      <c r="X16" s="29">
        <v>0.96020000000000005</v>
      </c>
      <c r="Y16" s="29">
        <v>0.97370000000000001</v>
      </c>
      <c r="Z16" s="29">
        <f t="shared" ref="Z16:Z23" si="1">Y16-X16</f>
        <v>1.3499999999999956E-2</v>
      </c>
      <c r="AA16" s="108" t="s">
        <v>96</v>
      </c>
      <c r="AB16" s="12" t="s">
        <v>91</v>
      </c>
      <c r="AC16" s="29">
        <v>0.96950000000000003</v>
      </c>
      <c r="AD16" s="29">
        <v>0.97750000000000004</v>
      </c>
      <c r="AE16" s="29">
        <f t="shared" ref="AE16:AE23" si="2">AD16-AC16</f>
        <v>8.0000000000000071E-3</v>
      </c>
      <c r="AG16" s="108" t="s">
        <v>96</v>
      </c>
      <c r="AH16" s="12" t="s">
        <v>91</v>
      </c>
      <c r="AI16" s="29">
        <v>0.96020000000000005</v>
      </c>
      <c r="AJ16" s="29">
        <v>0.97370000000000001</v>
      </c>
      <c r="AK16" s="29">
        <f t="shared" ref="AK16:AK23" si="3">AJ16-AI16</f>
        <v>1.3499999999999956E-2</v>
      </c>
      <c r="AL16" s="29">
        <v>0.96950000000000003</v>
      </c>
      <c r="AM16" s="29">
        <v>0.97750000000000004</v>
      </c>
      <c r="AN16" s="29">
        <f t="shared" ref="AN16:AN23" si="4">AM16-AL16</f>
        <v>8.0000000000000071E-3</v>
      </c>
      <c r="AP16" s="108" t="s">
        <v>96</v>
      </c>
      <c r="AQ16" s="12" t="s">
        <v>91</v>
      </c>
      <c r="AR16" s="29">
        <v>0.96020000000000005</v>
      </c>
      <c r="AS16" s="29">
        <v>0.97370000000000001</v>
      </c>
      <c r="AT16" s="29">
        <v>0.96950000000000003</v>
      </c>
      <c r="AU16" s="29">
        <v>0.97750000000000004</v>
      </c>
    </row>
    <row r="17" spans="1:47">
      <c r="A17" s="108"/>
      <c r="B17" s="12" t="s">
        <v>92</v>
      </c>
      <c r="C17" s="29">
        <v>0.80030000000000001</v>
      </c>
      <c r="D17" s="29">
        <v>0.79790000000000005</v>
      </c>
      <c r="E17" s="29">
        <v>0.80489999999999995</v>
      </c>
      <c r="F17" s="29">
        <f t="shared" si="0"/>
        <v>4.5999999999999375E-3</v>
      </c>
      <c r="V17" s="108"/>
      <c r="W17" s="12" t="s">
        <v>92</v>
      </c>
      <c r="X17" s="29">
        <v>0.80030000000000001</v>
      </c>
      <c r="Y17" s="29">
        <v>0.80489999999999995</v>
      </c>
      <c r="Z17" s="29">
        <f t="shared" si="1"/>
        <v>4.5999999999999375E-3</v>
      </c>
      <c r="AA17" s="108"/>
      <c r="AB17" s="12" t="s">
        <v>92</v>
      </c>
      <c r="AC17" s="29">
        <v>0.82689999999999997</v>
      </c>
      <c r="AD17" s="29">
        <v>0.84919999999999995</v>
      </c>
      <c r="AE17" s="29">
        <f t="shared" si="2"/>
        <v>2.2299999999999986E-2</v>
      </c>
      <c r="AG17" s="108"/>
      <c r="AH17" s="12" t="s">
        <v>92</v>
      </c>
      <c r="AI17" s="29">
        <v>0.80030000000000001</v>
      </c>
      <c r="AJ17" s="29">
        <v>0.80489999999999995</v>
      </c>
      <c r="AK17" s="29">
        <f t="shared" si="3"/>
        <v>4.5999999999999375E-3</v>
      </c>
      <c r="AL17" s="29">
        <v>0.82689999999999997</v>
      </c>
      <c r="AM17" s="29">
        <v>0.84919999999999995</v>
      </c>
      <c r="AN17" s="29">
        <f t="shared" si="4"/>
        <v>2.2299999999999986E-2</v>
      </c>
      <c r="AP17" s="108"/>
      <c r="AQ17" s="12" t="s">
        <v>92</v>
      </c>
      <c r="AR17" s="29">
        <v>0.80030000000000001</v>
      </c>
      <c r="AS17" s="29">
        <v>0.80489999999999995</v>
      </c>
      <c r="AT17" s="29">
        <v>0.82689999999999997</v>
      </c>
      <c r="AU17" s="29">
        <v>0.84919999999999995</v>
      </c>
    </row>
    <row r="18" spans="1:47">
      <c r="A18" s="108"/>
      <c r="B18" s="12" t="s">
        <v>93</v>
      </c>
      <c r="C18" s="29">
        <v>0.86250000000000004</v>
      </c>
      <c r="D18" s="29">
        <v>0.86450000000000005</v>
      </c>
      <c r="E18" s="29">
        <v>0.87009999999999998</v>
      </c>
      <c r="F18" s="29">
        <f t="shared" si="0"/>
        <v>7.5999999999999401E-3</v>
      </c>
      <c r="V18" s="108"/>
      <c r="W18" s="12" t="s">
        <v>93</v>
      </c>
      <c r="X18" s="29">
        <v>0.86250000000000004</v>
      </c>
      <c r="Y18" s="29">
        <v>0.87009999999999998</v>
      </c>
      <c r="Z18" s="29">
        <f t="shared" si="1"/>
        <v>7.5999999999999401E-3</v>
      </c>
      <c r="AA18" s="108"/>
      <c r="AB18" s="12" t="s">
        <v>93</v>
      </c>
      <c r="AC18" s="29">
        <v>0.88480000000000003</v>
      </c>
      <c r="AD18" s="29">
        <v>0.90280000000000005</v>
      </c>
      <c r="AE18" s="29">
        <f t="shared" si="2"/>
        <v>1.8000000000000016E-2</v>
      </c>
      <c r="AG18" s="108"/>
      <c r="AH18" s="12" t="s">
        <v>93</v>
      </c>
      <c r="AI18" s="29">
        <v>0.86250000000000004</v>
      </c>
      <c r="AJ18" s="29">
        <v>0.87009999999999998</v>
      </c>
      <c r="AK18" s="29">
        <f t="shared" si="3"/>
        <v>7.5999999999999401E-3</v>
      </c>
      <c r="AL18" s="29">
        <v>0.88480000000000003</v>
      </c>
      <c r="AM18" s="29">
        <v>0.90280000000000005</v>
      </c>
      <c r="AN18" s="29">
        <f t="shared" si="4"/>
        <v>1.8000000000000016E-2</v>
      </c>
      <c r="AP18" s="108"/>
      <c r="AQ18" s="12" t="s">
        <v>93</v>
      </c>
      <c r="AR18" s="29">
        <v>0.86250000000000004</v>
      </c>
      <c r="AS18" s="29">
        <v>0.87009999999999998</v>
      </c>
      <c r="AT18" s="29">
        <v>0.88480000000000003</v>
      </c>
      <c r="AU18" s="29">
        <v>0.90280000000000005</v>
      </c>
    </row>
    <row r="19" spans="1:47">
      <c r="A19" s="108" t="s">
        <v>97</v>
      </c>
      <c r="B19" s="12" t="s">
        <v>91</v>
      </c>
      <c r="C19" s="29">
        <v>0.98729999999999996</v>
      </c>
      <c r="D19" s="29">
        <v>0.98780000000000001</v>
      </c>
      <c r="E19" s="29">
        <v>0.98829999999999996</v>
      </c>
      <c r="F19" s="29">
        <f t="shared" si="0"/>
        <v>1.0000000000000009E-3</v>
      </c>
      <c r="V19" s="108" t="s">
        <v>97</v>
      </c>
      <c r="W19" s="12" t="s">
        <v>91</v>
      </c>
      <c r="X19" s="29">
        <v>0.98729999999999996</v>
      </c>
      <c r="Y19" s="29">
        <v>0.98829999999999996</v>
      </c>
      <c r="Z19" s="29">
        <f t="shared" si="1"/>
        <v>1.0000000000000009E-3</v>
      </c>
      <c r="AA19" s="108" t="s">
        <v>97</v>
      </c>
      <c r="AB19" s="12" t="s">
        <v>91</v>
      </c>
      <c r="AC19" s="29">
        <v>0.98919999999999997</v>
      </c>
      <c r="AD19" s="29">
        <v>0.99080000000000001</v>
      </c>
      <c r="AE19" s="29">
        <f t="shared" si="2"/>
        <v>1.6000000000000458E-3</v>
      </c>
      <c r="AG19" s="108" t="s">
        <v>97</v>
      </c>
      <c r="AH19" s="12" t="s">
        <v>91</v>
      </c>
      <c r="AI19" s="29">
        <v>0.98729999999999996</v>
      </c>
      <c r="AJ19" s="29">
        <v>0.98829999999999996</v>
      </c>
      <c r="AK19" s="29">
        <f t="shared" si="3"/>
        <v>1.0000000000000009E-3</v>
      </c>
      <c r="AL19" s="29">
        <v>0.98919999999999997</v>
      </c>
      <c r="AM19" s="29">
        <v>0.99080000000000001</v>
      </c>
      <c r="AN19" s="29">
        <f t="shared" si="4"/>
        <v>1.6000000000000458E-3</v>
      </c>
      <c r="AP19" s="108" t="s">
        <v>97</v>
      </c>
      <c r="AQ19" s="12" t="s">
        <v>91</v>
      </c>
      <c r="AR19" s="29">
        <v>0.98729999999999996</v>
      </c>
      <c r="AS19" s="29">
        <v>0.98829999999999996</v>
      </c>
      <c r="AT19" s="29">
        <v>0.98919999999999997</v>
      </c>
      <c r="AU19" s="29">
        <v>0.99080000000000001</v>
      </c>
    </row>
    <row r="20" spans="1:47">
      <c r="A20" s="108"/>
      <c r="B20" s="12" t="s">
        <v>92</v>
      </c>
      <c r="C20" s="29">
        <v>0.9879</v>
      </c>
      <c r="D20" s="29">
        <v>0.98809999999999998</v>
      </c>
      <c r="E20" s="29">
        <v>0.98860000000000003</v>
      </c>
      <c r="F20" s="29">
        <f t="shared" si="0"/>
        <v>7.0000000000003393E-4</v>
      </c>
      <c r="V20" s="108"/>
      <c r="W20" s="12" t="s">
        <v>92</v>
      </c>
      <c r="X20" s="29">
        <v>0.9879</v>
      </c>
      <c r="Y20" s="29">
        <v>0.98860000000000003</v>
      </c>
      <c r="Z20" s="29">
        <f t="shared" si="1"/>
        <v>7.0000000000003393E-4</v>
      </c>
      <c r="AA20" s="108"/>
      <c r="AB20" s="12" t="s">
        <v>92</v>
      </c>
      <c r="AC20" s="29">
        <v>0.98960000000000004</v>
      </c>
      <c r="AD20" s="29">
        <v>0.99099999999999999</v>
      </c>
      <c r="AE20" s="29">
        <f t="shared" si="2"/>
        <v>1.3999999999999568E-3</v>
      </c>
      <c r="AG20" s="108"/>
      <c r="AH20" s="12" t="s">
        <v>92</v>
      </c>
      <c r="AI20" s="29">
        <v>0.9879</v>
      </c>
      <c r="AJ20" s="29">
        <v>0.98860000000000003</v>
      </c>
      <c r="AK20" s="29">
        <f t="shared" si="3"/>
        <v>7.0000000000003393E-4</v>
      </c>
      <c r="AL20" s="29">
        <v>0.98960000000000004</v>
      </c>
      <c r="AM20" s="29">
        <v>0.99099999999999999</v>
      </c>
      <c r="AN20" s="29">
        <f t="shared" si="4"/>
        <v>1.3999999999999568E-3</v>
      </c>
      <c r="AP20" s="108"/>
      <c r="AQ20" s="12" t="s">
        <v>92</v>
      </c>
      <c r="AR20" s="29">
        <v>0.9879</v>
      </c>
      <c r="AS20" s="29">
        <v>0.98860000000000003</v>
      </c>
      <c r="AT20" s="29">
        <v>0.98960000000000004</v>
      </c>
      <c r="AU20" s="29">
        <v>0.99099999999999999</v>
      </c>
    </row>
    <row r="21" spans="1:47">
      <c r="A21" s="108"/>
      <c r="B21" s="12" t="s">
        <v>93</v>
      </c>
      <c r="C21" s="29">
        <v>0.98660000000000003</v>
      </c>
      <c r="D21" s="29">
        <v>0.98680000000000001</v>
      </c>
      <c r="E21" s="29">
        <v>0.98740000000000006</v>
      </c>
      <c r="F21" s="29">
        <f t="shared" si="0"/>
        <v>8.0000000000002292E-4</v>
      </c>
      <c r="V21" s="108"/>
      <c r="W21" s="12" t="s">
        <v>93</v>
      </c>
      <c r="X21" s="29">
        <v>0.98660000000000003</v>
      </c>
      <c r="Y21" s="29">
        <v>0.98740000000000006</v>
      </c>
      <c r="Z21" s="29">
        <f t="shared" si="1"/>
        <v>8.0000000000002292E-4</v>
      </c>
      <c r="AA21" s="108"/>
      <c r="AB21" s="12" t="s">
        <v>93</v>
      </c>
      <c r="AC21" s="29">
        <v>0.98860000000000003</v>
      </c>
      <c r="AD21" s="29">
        <v>0.99029999999999996</v>
      </c>
      <c r="AE21" s="29">
        <f t="shared" si="2"/>
        <v>1.6999999999999238E-3</v>
      </c>
      <c r="AG21" s="108"/>
      <c r="AH21" s="12" t="s">
        <v>93</v>
      </c>
      <c r="AI21" s="29">
        <v>0.98660000000000003</v>
      </c>
      <c r="AJ21" s="29">
        <v>0.98740000000000006</v>
      </c>
      <c r="AK21" s="29">
        <f t="shared" si="3"/>
        <v>8.0000000000002292E-4</v>
      </c>
      <c r="AL21" s="29">
        <v>0.98860000000000003</v>
      </c>
      <c r="AM21" s="29">
        <v>0.99029999999999996</v>
      </c>
      <c r="AN21" s="29">
        <f t="shared" si="4"/>
        <v>1.6999999999999238E-3</v>
      </c>
      <c r="AP21" s="108"/>
      <c r="AQ21" s="12" t="s">
        <v>93</v>
      </c>
      <c r="AR21" s="29">
        <v>0.98660000000000003</v>
      </c>
      <c r="AS21" s="29">
        <v>0.98740000000000006</v>
      </c>
      <c r="AT21" s="29">
        <v>0.98860000000000003</v>
      </c>
      <c r="AU21" s="29">
        <v>0.99029999999999996</v>
      </c>
    </row>
    <row r="22" spans="1:47">
      <c r="A22" s="108" t="s">
        <v>113</v>
      </c>
      <c r="B22" s="108"/>
      <c r="C22" s="29">
        <v>0.80030000000000001</v>
      </c>
      <c r="D22" s="29">
        <v>0.79790000000000005</v>
      </c>
      <c r="E22" s="29">
        <v>0.80489999999999995</v>
      </c>
      <c r="F22" s="29">
        <f t="shared" si="0"/>
        <v>4.5999999999999375E-3</v>
      </c>
      <c r="V22" s="108" t="s">
        <v>113</v>
      </c>
      <c r="W22" s="108"/>
      <c r="X22" s="29">
        <v>0.80030000000000001</v>
      </c>
      <c r="Y22" s="29">
        <v>0.80489999999999995</v>
      </c>
      <c r="Z22" s="29">
        <f t="shared" si="1"/>
        <v>4.5999999999999375E-3</v>
      </c>
      <c r="AA22" s="108" t="s">
        <v>113</v>
      </c>
      <c r="AB22" s="108"/>
      <c r="AC22" s="29">
        <v>0.82689999999999997</v>
      </c>
      <c r="AD22" s="29">
        <v>0.84919999999999995</v>
      </c>
      <c r="AE22" s="29">
        <f t="shared" si="2"/>
        <v>2.2299999999999986E-2</v>
      </c>
      <c r="AG22" s="108" t="s">
        <v>113</v>
      </c>
      <c r="AH22" s="108"/>
      <c r="AI22" s="29">
        <v>0.80030000000000001</v>
      </c>
      <c r="AJ22" s="29">
        <v>0.80489999999999995</v>
      </c>
      <c r="AK22" s="29">
        <f t="shared" si="3"/>
        <v>4.5999999999999375E-3</v>
      </c>
      <c r="AL22" s="29">
        <v>0.82689999999999997</v>
      </c>
      <c r="AM22" s="29">
        <v>0.84919999999999995</v>
      </c>
      <c r="AN22" s="29">
        <f t="shared" si="4"/>
        <v>2.2299999999999986E-2</v>
      </c>
      <c r="AP22" s="108" t="s">
        <v>113</v>
      </c>
      <c r="AQ22" s="108"/>
      <c r="AR22" s="29">
        <v>0.80030000000000001</v>
      </c>
      <c r="AS22" s="29">
        <v>0.80489999999999995</v>
      </c>
      <c r="AT22" s="29">
        <v>0.82689999999999997</v>
      </c>
      <c r="AU22" s="29">
        <v>0.84919999999999995</v>
      </c>
    </row>
    <row r="23" spans="1:47">
      <c r="A23" s="108" t="s">
        <v>99</v>
      </c>
      <c r="B23" s="108"/>
      <c r="C23" s="29">
        <v>0.9879</v>
      </c>
      <c r="D23" s="29">
        <v>0.98809999999999998</v>
      </c>
      <c r="E23" s="29">
        <v>0.98860000000000003</v>
      </c>
      <c r="F23" s="29">
        <f t="shared" si="0"/>
        <v>7.0000000000003393E-4</v>
      </c>
      <c r="V23" s="108" t="s">
        <v>99</v>
      </c>
      <c r="W23" s="108"/>
      <c r="X23" s="29">
        <v>0.9879</v>
      </c>
      <c r="Y23" s="29">
        <v>0.98860000000000003</v>
      </c>
      <c r="Z23" s="29">
        <f t="shared" si="1"/>
        <v>7.0000000000003393E-4</v>
      </c>
      <c r="AA23" s="108" t="s">
        <v>99</v>
      </c>
      <c r="AB23" s="108"/>
      <c r="AC23" s="29">
        <v>0.98960000000000004</v>
      </c>
      <c r="AD23" s="29">
        <v>0.99099999999999999</v>
      </c>
      <c r="AE23" s="29">
        <f t="shared" si="2"/>
        <v>1.3999999999999568E-3</v>
      </c>
      <c r="AG23" s="108" t="s">
        <v>99</v>
      </c>
      <c r="AH23" s="108"/>
      <c r="AI23" s="29">
        <v>0.9879</v>
      </c>
      <c r="AJ23" s="29">
        <v>0.98860000000000003</v>
      </c>
      <c r="AK23" s="29">
        <f t="shared" si="3"/>
        <v>7.0000000000003393E-4</v>
      </c>
      <c r="AL23" s="29">
        <v>0.98960000000000004</v>
      </c>
      <c r="AM23" s="29">
        <v>0.99099999999999999</v>
      </c>
      <c r="AN23" s="29">
        <f t="shared" si="4"/>
        <v>1.3999999999999568E-3</v>
      </c>
      <c r="AP23" s="108" t="s">
        <v>99</v>
      </c>
      <c r="AQ23" s="108"/>
      <c r="AR23" s="29">
        <v>0.9879</v>
      </c>
      <c r="AS23" s="29">
        <v>0.98860000000000003</v>
      </c>
      <c r="AT23" s="29">
        <v>0.98960000000000004</v>
      </c>
      <c r="AU23" s="29">
        <v>0.99099999999999999</v>
      </c>
    </row>
    <row r="25" spans="1:47">
      <c r="A25" s="108" t="s">
        <v>100</v>
      </c>
      <c r="B25" s="108"/>
      <c r="C25" s="28" t="s">
        <v>110</v>
      </c>
      <c r="D25" s="28" t="s">
        <v>111</v>
      </c>
      <c r="E25" s="28" t="s">
        <v>112</v>
      </c>
      <c r="F25" s="28" t="s">
        <v>129</v>
      </c>
    </row>
    <row r="26" spans="1:47">
      <c r="A26" s="108" t="s">
        <v>478</v>
      </c>
      <c r="B26" s="12" t="s">
        <v>91</v>
      </c>
      <c r="C26" s="29">
        <v>0.94869999999999999</v>
      </c>
      <c r="D26" s="29">
        <v>0.94810000000000005</v>
      </c>
      <c r="E26" s="29">
        <v>0.96340000000000003</v>
      </c>
      <c r="F26" s="29">
        <f>E26-C26</f>
        <v>1.4700000000000046E-2</v>
      </c>
    </row>
    <row r="27" spans="1:47">
      <c r="A27" s="108"/>
      <c r="B27" s="12" t="s">
        <v>92</v>
      </c>
      <c r="C27" s="29">
        <v>0.65490000000000004</v>
      </c>
      <c r="D27" s="29">
        <v>0.64039999999999997</v>
      </c>
      <c r="E27" s="29">
        <v>0.69910000000000005</v>
      </c>
      <c r="F27" s="29">
        <f>E27-C27</f>
        <v>4.4200000000000017E-2</v>
      </c>
    </row>
    <row r="28" spans="1:47">
      <c r="A28" s="108"/>
      <c r="B28" s="12" t="s">
        <v>93</v>
      </c>
      <c r="C28" s="29">
        <v>0.77490000000000003</v>
      </c>
      <c r="D28" s="29">
        <v>0.76439999999999997</v>
      </c>
      <c r="E28" s="29">
        <v>0.81030000000000002</v>
      </c>
      <c r="F28" s="29">
        <f>E28-C28</f>
        <v>3.5399999999999987E-2</v>
      </c>
    </row>
    <row r="29" spans="1:47">
      <c r="A29" s="108"/>
      <c r="B29" s="12" t="s">
        <v>94</v>
      </c>
      <c r="C29" s="49">
        <v>113</v>
      </c>
      <c r="D29" s="49">
        <v>114</v>
      </c>
      <c r="E29" s="49">
        <v>113</v>
      </c>
      <c r="F29" s="49"/>
    </row>
    <row r="30" spans="1:47">
      <c r="A30" s="108" t="s">
        <v>479</v>
      </c>
      <c r="B30" s="12" t="s">
        <v>91</v>
      </c>
      <c r="C30" s="29">
        <v>0.99039999999999995</v>
      </c>
      <c r="D30" s="29">
        <v>0.9899</v>
      </c>
      <c r="E30" s="29">
        <v>0.99160000000000004</v>
      </c>
      <c r="F30" s="29">
        <f>E30-C30</f>
        <v>1.2000000000000899E-3</v>
      </c>
    </row>
    <row r="31" spans="1:47">
      <c r="A31" s="108"/>
      <c r="B31" s="12" t="s">
        <v>92</v>
      </c>
      <c r="C31" s="29">
        <v>0.999</v>
      </c>
      <c r="D31" s="29">
        <v>0.999</v>
      </c>
      <c r="E31" s="29">
        <v>0.99929999999999997</v>
      </c>
      <c r="F31" s="29">
        <f>E31-C31</f>
        <v>2.9999999999996696E-4</v>
      </c>
    </row>
    <row r="32" spans="1:47">
      <c r="A32" s="108"/>
      <c r="B32" s="12" t="s">
        <v>93</v>
      </c>
      <c r="C32" s="29">
        <v>0.99470000000000003</v>
      </c>
      <c r="D32" s="29">
        <v>0.99439999999999995</v>
      </c>
      <c r="E32" s="29">
        <v>0.99539999999999995</v>
      </c>
      <c r="F32" s="29">
        <f>E32-C32</f>
        <v>6.9999999999992291E-4</v>
      </c>
    </row>
    <row r="33" spans="1:47">
      <c r="A33" s="108"/>
      <c r="B33" s="12" t="s">
        <v>94</v>
      </c>
      <c r="C33" s="49">
        <v>4011</v>
      </c>
      <c r="D33" s="49">
        <v>4010</v>
      </c>
      <c r="E33" s="49">
        <v>4011</v>
      </c>
      <c r="F33" s="49"/>
    </row>
    <row r="34" spans="1:47">
      <c r="A34" s="108" t="s">
        <v>96</v>
      </c>
      <c r="B34" s="12" t="s">
        <v>91</v>
      </c>
      <c r="C34" s="29">
        <v>0.96950000000000003</v>
      </c>
      <c r="D34" s="29">
        <v>0.96899999999999997</v>
      </c>
      <c r="E34" s="29">
        <v>0.97750000000000004</v>
      </c>
      <c r="F34" s="29">
        <f t="shared" ref="F34:F41" si="5">E34-C34</f>
        <v>8.0000000000000071E-3</v>
      </c>
    </row>
    <row r="35" spans="1:47">
      <c r="A35" s="108"/>
      <c r="B35" s="12" t="s">
        <v>92</v>
      </c>
      <c r="C35" s="29">
        <v>0.82689999999999997</v>
      </c>
      <c r="D35" s="29">
        <v>0.81969999999999998</v>
      </c>
      <c r="E35" s="29">
        <v>0.84919999999999995</v>
      </c>
      <c r="F35" s="29">
        <f t="shared" si="5"/>
        <v>2.2299999999999986E-2</v>
      </c>
    </row>
    <row r="36" spans="1:47">
      <c r="A36" s="108"/>
      <c r="B36" s="12" t="s">
        <v>93</v>
      </c>
      <c r="C36" s="29">
        <v>0.88480000000000003</v>
      </c>
      <c r="D36" s="29">
        <v>0.87939999999999996</v>
      </c>
      <c r="E36" s="29">
        <v>0.90280000000000005</v>
      </c>
      <c r="F36" s="29">
        <f t="shared" si="5"/>
        <v>1.8000000000000016E-2</v>
      </c>
    </row>
    <row r="37" spans="1:47">
      <c r="A37" s="108" t="s">
        <v>97</v>
      </c>
      <c r="B37" s="12" t="s">
        <v>91</v>
      </c>
      <c r="C37" s="29">
        <v>0.98919999999999997</v>
      </c>
      <c r="D37" s="29">
        <v>0.98870000000000002</v>
      </c>
      <c r="E37" s="29">
        <v>0.99080000000000001</v>
      </c>
      <c r="F37" s="29">
        <f t="shared" si="5"/>
        <v>1.6000000000000458E-3</v>
      </c>
    </row>
    <row r="38" spans="1:47">
      <c r="A38" s="108"/>
      <c r="B38" s="12" t="s">
        <v>92</v>
      </c>
      <c r="C38" s="29">
        <v>0.98960000000000004</v>
      </c>
      <c r="D38" s="29">
        <v>0.98909999999999998</v>
      </c>
      <c r="E38" s="29">
        <v>0.99099999999999999</v>
      </c>
      <c r="F38" s="29">
        <f t="shared" si="5"/>
        <v>1.3999999999999568E-3</v>
      </c>
    </row>
    <row r="39" spans="1:47">
      <c r="A39" s="108"/>
      <c r="B39" s="12" t="s">
        <v>93</v>
      </c>
      <c r="C39" s="29">
        <v>0.98860000000000003</v>
      </c>
      <c r="D39" s="29">
        <v>0.98809999999999998</v>
      </c>
      <c r="E39" s="29">
        <v>0.99029999999999996</v>
      </c>
      <c r="F39" s="29">
        <f t="shared" si="5"/>
        <v>1.6999999999999238E-3</v>
      </c>
    </row>
    <row r="40" spans="1:47">
      <c r="A40" s="108" t="s">
        <v>113</v>
      </c>
      <c r="B40" s="108"/>
      <c r="C40" s="29">
        <v>0.82689999999999997</v>
      </c>
      <c r="D40" s="29">
        <v>0.81969999999999998</v>
      </c>
      <c r="E40" s="29">
        <v>0.84919999999999995</v>
      </c>
      <c r="F40" s="29">
        <f t="shared" si="5"/>
        <v>2.2299999999999986E-2</v>
      </c>
    </row>
    <row r="41" spans="1:47">
      <c r="A41" s="108" t="s">
        <v>99</v>
      </c>
      <c r="B41" s="108"/>
      <c r="C41" s="29">
        <v>0.98960000000000004</v>
      </c>
      <c r="D41" s="29">
        <v>0.98909999999999998</v>
      </c>
      <c r="E41" s="29">
        <v>0.99099999999999999</v>
      </c>
      <c r="F41" s="29">
        <f t="shared" si="5"/>
        <v>1.3999999999999568E-3</v>
      </c>
    </row>
    <row r="42" spans="1:47" ht="15" customHeight="1">
      <c r="AG42" s="113" t="s">
        <v>186</v>
      </c>
      <c r="AH42" s="113"/>
      <c r="AI42" s="113" t="s">
        <v>483</v>
      </c>
      <c r="AJ42" s="113"/>
      <c r="AK42" s="113"/>
      <c r="AL42" s="113" t="s">
        <v>484</v>
      </c>
      <c r="AM42" s="113"/>
      <c r="AN42" s="113"/>
      <c r="AP42" s="113" t="s">
        <v>186</v>
      </c>
      <c r="AQ42" s="113"/>
      <c r="AR42" s="113" t="s">
        <v>483</v>
      </c>
      <c r="AS42" s="113"/>
      <c r="AT42" s="113" t="s">
        <v>484</v>
      </c>
      <c r="AU42" s="113"/>
    </row>
    <row r="43" spans="1:47">
      <c r="A43" s="108" t="s">
        <v>101</v>
      </c>
      <c r="B43" s="108"/>
      <c r="C43" s="28" t="s">
        <v>110</v>
      </c>
      <c r="D43" s="28" t="s">
        <v>111</v>
      </c>
      <c r="E43" s="28" t="s">
        <v>112</v>
      </c>
      <c r="F43" s="28" t="s">
        <v>129</v>
      </c>
      <c r="V43" s="108" t="s">
        <v>101</v>
      </c>
      <c r="W43" s="108"/>
      <c r="X43" s="28" t="s">
        <v>110</v>
      </c>
      <c r="Y43" s="28" t="s">
        <v>112</v>
      </c>
      <c r="Z43" s="28" t="s">
        <v>129</v>
      </c>
      <c r="AA43" s="108" t="s">
        <v>114</v>
      </c>
      <c r="AB43" s="108"/>
      <c r="AC43" s="28" t="s">
        <v>110</v>
      </c>
      <c r="AD43" s="28" t="s">
        <v>112</v>
      </c>
      <c r="AE43" s="28" t="s">
        <v>129</v>
      </c>
      <c r="AG43" s="113"/>
      <c r="AH43" s="113"/>
      <c r="AI43" s="28" t="s">
        <v>110</v>
      </c>
      <c r="AJ43" s="28" t="s">
        <v>112</v>
      </c>
      <c r="AK43" s="28" t="s">
        <v>129</v>
      </c>
      <c r="AL43" s="28" t="s">
        <v>110</v>
      </c>
      <c r="AM43" s="28" t="s">
        <v>112</v>
      </c>
      <c r="AN43" s="28" t="s">
        <v>129</v>
      </c>
      <c r="AP43" s="113"/>
      <c r="AQ43" s="113"/>
      <c r="AR43" s="28" t="s">
        <v>110</v>
      </c>
      <c r="AS43" s="28" t="s">
        <v>112</v>
      </c>
      <c r="AT43" s="28" t="s">
        <v>110</v>
      </c>
      <c r="AU43" s="28" t="s">
        <v>112</v>
      </c>
    </row>
    <row r="44" spans="1:47">
      <c r="A44" s="108" t="s">
        <v>478</v>
      </c>
      <c r="B44" s="12" t="s">
        <v>91</v>
      </c>
      <c r="C44" s="29">
        <v>0.93830000000000002</v>
      </c>
      <c r="D44" s="29">
        <v>0.92310000000000003</v>
      </c>
      <c r="E44" s="29">
        <v>0.90590000000000004</v>
      </c>
      <c r="F44" s="29">
        <f>E44-C44</f>
        <v>-3.2399999999999984E-2</v>
      </c>
      <c r="V44" s="108" t="s">
        <v>478</v>
      </c>
      <c r="W44" s="12" t="s">
        <v>91</v>
      </c>
      <c r="X44" s="29">
        <v>0.93830000000000002</v>
      </c>
      <c r="Y44" s="29">
        <v>0.90590000000000004</v>
      </c>
      <c r="Z44" s="29">
        <f>Y44-X44</f>
        <v>-3.2399999999999984E-2</v>
      </c>
      <c r="AA44" s="108" t="s">
        <v>478</v>
      </c>
      <c r="AB44" s="12" t="s">
        <v>91</v>
      </c>
      <c r="AC44" s="29">
        <v>0.93979999999999997</v>
      </c>
      <c r="AD44" s="29">
        <v>0.91010000000000002</v>
      </c>
      <c r="AE44" s="29">
        <f>AD44-AC44</f>
        <v>-2.9699999999999949E-2</v>
      </c>
      <c r="AG44" s="108" t="s">
        <v>478</v>
      </c>
      <c r="AH44" s="12" t="s">
        <v>91</v>
      </c>
      <c r="AI44" s="29">
        <v>0.93830000000000002</v>
      </c>
      <c r="AJ44" s="29">
        <v>0.90590000000000004</v>
      </c>
      <c r="AK44" s="29">
        <f>AJ44-AI44</f>
        <v>-3.2399999999999984E-2</v>
      </c>
      <c r="AL44" s="29">
        <v>0.93979999999999997</v>
      </c>
      <c r="AM44" s="29">
        <v>0.91010000000000002</v>
      </c>
      <c r="AN44" s="29">
        <f>AM44-AL44</f>
        <v>-2.9699999999999949E-2</v>
      </c>
      <c r="AP44" s="108" t="s">
        <v>478</v>
      </c>
      <c r="AQ44" s="12" t="s">
        <v>91</v>
      </c>
      <c r="AR44" s="29">
        <v>0.93830000000000002</v>
      </c>
      <c r="AS44" s="29">
        <v>0.90590000000000004</v>
      </c>
      <c r="AT44" s="29">
        <v>0.93979999999999997</v>
      </c>
      <c r="AU44" s="29">
        <v>0.91010000000000002</v>
      </c>
    </row>
    <row r="45" spans="1:47">
      <c r="A45" s="108"/>
      <c r="B45" s="12" t="s">
        <v>92</v>
      </c>
      <c r="C45" s="29">
        <v>0.67259999999999998</v>
      </c>
      <c r="D45" s="29">
        <v>0.63160000000000005</v>
      </c>
      <c r="E45" s="29">
        <v>0.68140000000000001</v>
      </c>
      <c r="F45" s="29">
        <f>E45-C45</f>
        <v>8.80000000000003E-3</v>
      </c>
      <c r="V45" s="108"/>
      <c r="W45" s="12" t="s">
        <v>92</v>
      </c>
      <c r="X45" s="29">
        <v>0.67259999999999998</v>
      </c>
      <c r="Y45" s="29">
        <v>0.68140000000000001</v>
      </c>
      <c r="Z45" s="29">
        <f>Y45-X45</f>
        <v>8.80000000000003E-3</v>
      </c>
      <c r="AA45" s="108"/>
      <c r="AB45" s="12" t="s">
        <v>92</v>
      </c>
      <c r="AC45" s="29">
        <v>0.69030000000000002</v>
      </c>
      <c r="AD45" s="29">
        <v>0.71679999999999999</v>
      </c>
      <c r="AE45" s="29">
        <f>AD45-AC45</f>
        <v>2.6499999999999968E-2</v>
      </c>
      <c r="AG45" s="108"/>
      <c r="AH45" s="12" t="s">
        <v>92</v>
      </c>
      <c r="AI45" s="29">
        <v>0.67259999999999998</v>
      </c>
      <c r="AJ45" s="29">
        <v>0.68140000000000001</v>
      </c>
      <c r="AK45" s="29">
        <f>AJ45-AI45</f>
        <v>8.80000000000003E-3</v>
      </c>
      <c r="AL45" s="29">
        <v>0.69030000000000002</v>
      </c>
      <c r="AM45" s="29">
        <v>0.71679999999999999</v>
      </c>
      <c r="AN45" s="29">
        <f>AM45-AL45</f>
        <v>2.6499999999999968E-2</v>
      </c>
      <c r="AP45" s="108"/>
      <c r="AQ45" s="12" t="s">
        <v>92</v>
      </c>
      <c r="AR45" s="29">
        <v>0.67259999999999998</v>
      </c>
      <c r="AS45" s="29">
        <v>0.68140000000000001</v>
      </c>
      <c r="AT45" s="29">
        <v>0.69030000000000002</v>
      </c>
      <c r="AU45" s="29">
        <v>0.71679999999999999</v>
      </c>
    </row>
    <row r="46" spans="1:47">
      <c r="A46" s="108"/>
      <c r="B46" s="12" t="s">
        <v>93</v>
      </c>
      <c r="C46" s="29">
        <v>0.78349999999999997</v>
      </c>
      <c r="D46" s="29">
        <v>0.75</v>
      </c>
      <c r="E46" s="29">
        <v>0.77780000000000005</v>
      </c>
      <c r="F46" s="29">
        <f>E46-C46</f>
        <v>-5.6999999999999273E-3</v>
      </c>
      <c r="V46" s="108"/>
      <c r="W46" s="12" t="s">
        <v>93</v>
      </c>
      <c r="X46" s="29">
        <v>0.78349999999999997</v>
      </c>
      <c r="Y46" s="29">
        <v>0.77780000000000005</v>
      </c>
      <c r="Z46" s="29">
        <f>Y46-X46</f>
        <v>-5.6999999999999273E-3</v>
      </c>
      <c r="AA46" s="108"/>
      <c r="AB46" s="12" t="s">
        <v>93</v>
      </c>
      <c r="AC46" s="29">
        <v>0.79590000000000005</v>
      </c>
      <c r="AD46" s="29">
        <v>0.80200000000000005</v>
      </c>
      <c r="AE46" s="29">
        <f>AD46-AC46</f>
        <v>6.0999999999999943E-3</v>
      </c>
      <c r="AG46" s="108"/>
      <c r="AH46" s="12" t="s">
        <v>93</v>
      </c>
      <c r="AI46" s="29">
        <v>0.78349999999999997</v>
      </c>
      <c r="AJ46" s="29">
        <v>0.77780000000000005</v>
      </c>
      <c r="AK46" s="29">
        <f>AJ46-AI46</f>
        <v>-5.6999999999999273E-3</v>
      </c>
      <c r="AL46" s="29">
        <v>0.79590000000000005</v>
      </c>
      <c r="AM46" s="29">
        <v>0.80200000000000005</v>
      </c>
      <c r="AN46" s="29">
        <f>AM46-AL46</f>
        <v>6.0999999999999943E-3</v>
      </c>
      <c r="AP46" s="108"/>
      <c r="AQ46" s="12" t="s">
        <v>93</v>
      </c>
      <c r="AR46" s="29">
        <v>0.78349999999999997</v>
      </c>
      <c r="AS46" s="29">
        <v>0.77780000000000005</v>
      </c>
      <c r="AT46" s="29">
        <v>0.79590000000000005</v>
      </c>
      <c r="AU46" s="29">
        <v>0.80200000000000005</v>
      </c>
    </row>
    <row r="47" spans="1:47">
      <c r="A47" s="108"/>
      <c r="B47" s="12" t="s">
        <v>94</v>
      </c>
      <c r="C47" s="49">
        <v>113</v>
      </c>
      <c r="D47" s="49">
        <v>114</v>
      </c>
      <c r="E47" s="49">
        <v>113</v>
      </c>
      <c r="F47" s="49"/>
      <c r="V47" s="108"/>
      <c r="W47" s="12" t="s">
        <v>94</v>
      </c>
      <c r="X47" s="49">
        <v>113</v>
      </c>
      <c r="Y47" s="49">
        <v>113</v>
      </c>
      <c r="Z47" s="49"/>
      <c r="AA47" s="108"/>
      <c r="AB47" s="12" t="s">
        <v>94</v>
      </c>
      <c r="AC47" s="49">
        <v>113</v>
      </c>
      <c r="AD47" s="49">
        <v>113</v>
      </c>
      <c r="AE47" s="49"/>
      <c r="AG47" s="108"/>
      <c r="AH47" s="12" t="s">
        <v>94</v>
      </c>
      <c r="AI47" s="49">
        <v>113</v>
      </c>
      <c r="AJ47" s="49">
        <v>113</v>
      </c>
      <c r="AK47" s="49"/>
      <c r="AL47" s="49">
        <v>113</v>
      </c>
      <c r="AM47" s="49">
        <v>113</v>
      </c>
      <c r="AN47" s="49"/>
      <c r="AP47" s="108"/>
      <c r="AQ47" s="12" t="s">
        <v>94</v>
      </c>
      <c r="AR47" s="49">
        <v>113</v>
      </c>
      <c r="AS47" s="49">
        <v>113</v>
      </c>
      <c r="AT47" s="49">
        <v>113</v>
      </c>
      <c r="AU47" s="49">
        <v>113</v>
      </c>
    </row>
    <row r="48" spans="1:47">
      <c r="A48" s="108" t="s">
        <v>479</v>
      </c>
      <c r="B48" s="12" t="s">
        <v>91</v>
      </c>
      <c r="C48" s="29">
        <v>0.99080000000000001</v>
      </c>
      <c r="D48" s="29">
        <v>0.98960000000000004</v>
      </c>
      <c r="E48" s="29">
        <v>0.99109999999999998</v>
      </c>
      <c r="F48" s="29">
        <f>E48-C48</f>
        <v>2.9999999999996696E-4</v>
      </c>
      <c r="V48" s="108" t="s">
        <v>479</v>
      </c>
      <c r="W48" s="12" t="s">
        <v>91</v>
      </c>
      <c r="X48" s="29">
        <v>0.99080000000000001</v>
      </c>
      <c r="Y48" s="29">
        <v>0.99109999999999998</v>
      </c>
      <c r="Z48" s="29">
        <f>Y48-X48</f>
        <v>2.9999999999996696E-4</v>
      </c>
      <c r="AA48" s="108" t="s">
        <v>479</v>
      </c>
      <c r="AB48" s="12" t="s">
        <v>91</v>
      </c>
      <c r="AC48" s="29">
        <v>0.99129999999999996</v>
      </c>
      <c r="AD48" s="29">
        <v>0.99209999999999998</v>
      </c>
      <c r="AE48" s="29">
        <f>AD48-AC48</f>
        <v>8.0000000000002292E-4</v>
      </c>
      <c r="AG48" s="108" t="s">
        <v>479</v>
      </c>
      <c r="AH48" s="12" t="s">
        <v>91</v>
      </c>
      <c r="AI48" s="29">
        <v>0.99080000000000001</v>
      </c>
      <c r="AJ48" s="29">
        <v>0.99109999999999998</v>
      </c>
      <c r="AK48" s="29">
        <f>AJ48-AI48</f>
        <v>2.9999999999996696E-4</v>
      </c>
      <c r="AL48" s="29">
        <v>0.99129999999999996</v>
      </c>
      <c r="AM48" s="29">
        <v>0.99209999999999998</v>
      </c>
      <c r="AN48" s="29">
        <f>AM48-AL48</f>
        <v>8.0000000000002292E-4</v>
      </c>
      <c r="AP48" s="108" t="s">
        <v>479</v>
      </c>
      <c r="AQ48" s="12" t="s">
        <v>91</v>
      </c>
      <c r="AR48" s="29">
        <v>0.99080000000000001</v>
      </c>
      <c r="AS48" s="29">
        <v>0.99109999999999998</v>
      </c>
      <c r="AT48" s="29">
        <v>0.99129999999999996</v>
      </c>
      <c r="AU48" s="29">
        <v>0.99209999999999998</v>
      </c>
    </row>
    <row r="49" spans="1:47">
      <c r="A49" s="108"/>
      <c r="B49" s="12" t="s">
        <v>92</v>
      </c>
      <c r="C49" s="29">
        <v>0.99980000000000002</v>
      </c>
      <c r="D49" s="29">
        <v>0.99850000000000005</v>
      </c>
      <c r="E49" s="29">
        <v>0.998</v>
      </c>
      <c r="F49" s="29">
        <f>E49-C49</f>
        <v>-1.8000000000000238E-3</v>
      </c>
      <c r="V49" s="108"/>
      <c r="W49" s="12" t="s">
        <v>92</v>
      </c>
      <c r="X49" s="29">
        <v>0.99980000000000002</v>
      </c>
      <c r="Y49" s="29">
        <v>0.998</v>
      </c>
      <c r="Z49" s="29">
        <f>Y49-X49</f>
        <v>-1.8000000000000238E-3</v>
      </c>
      <c r="AA49" s="108"/>
      <c r="AB49" s="12" t="s">
        <v>92</v>
      </c>
      <c r="AC49" s="29">
        <v>0.99880000000000002</v>
      </c>
      <c r="AD49" s="29">
        <v>0.998</v>
      </c>
      <c r="AE49" s="29">
        <f>AD49-AC49</f>
        <v>-8.0000000000002292E-4</v>
      </c>
      <c r="AG49" s="108"/>
      <c r="AH49" s="12" t="s">
        <v>92</v>
      </c>
      <c r="AI49" s="29">
        <v>0.99980000000000002</v>
      </c>
      <c r="AJ49" s="29">
        <v>0.998</v>
      </c>
      <c r="AK49" s="29">
        <f>AJ49-AI49</f>
        <v>-1.8000000000000238E-3</v>
      </c>
      <c r="AL49" s="29">
        <v>0.99880000000000002</v>
      </c>
      <c r="AM49" s="29">
        <v>0.998</v>
      </c>
      <c r="AN49" s="29">
        <f>AM49-AL49</f>
        <v>-8.0000000000002292E-4</v>
      </c>
      <c r="AP49" s="108"/>
      <c r="AQ49" s="12" t="s">
        <v>92</v>
      </c>
      <c r="AR49" s="29">
        <v>0.99980000000000002</v>
      </c>
      <c r="AS49" s="29">
        <v>0.998</v>
      </c>
      <c r="AT49" s="29">
        <v>0.99880000000000002</v>
      </c>
      <c r="AU49" s="29">
        <v>0.998</v>
      </c>
    </row>
    <row r="50" spans="1:47">
      <c r="A50" s="108"/>
      <c r="B50" s="12" t="s">
        <v>93</v>
      </c>
      <c r="C50" s="29">
        <v>0.99480000000000002</v>
      </c>
      <c r="D50" s="29">
        <v>0.99399999999999999</v>
      </c>
      <c r="E50" s="29">
        <v>0.99450000000000005</v>
      </c>
      <c r="F50" s="29">
        <f>E50-C50</f>
        <v>-2.9999999999996696E-4</v>
      </c>
      <c r="V50" s="108"/>
      <c r="W50" s="12" t="s">
        <v>93</v>
      </c>
      <c r="X50" s="29">
        <v>0.99480000000000002</v>
      </c>
      <c r="Y50" s="29">
        <v>0.99450000000000005</v>
      </c>
      <c r="Z50" s="29">
        <f>Y50-X50</f>
        <v>-2.9999999999996696E-4</v>
      </c>
      <c r="AA50" s="108"/>
      <c r="AB50" s="12" t="s">
        <v>93</v>
      </c>
      <c r="AC50" s="29">
        <v>0.995</v>
      </c>
      <c r="AD50" s="29">
        <v>0.995</v>
      </c>
      <c r="AE50" s="29">
        <f>AD50-AC50</f>
        <v>0</v>
      </c>
      <c r="AG50" s="108"/>
      <c r="AH50" s="12" t="s">
        <v>93</v>
      </c>
      <c r="AI50" s="29">
        <v>0.99480000000000002</v>
      </c>
      <c r="AJ50" s="29">
        <v>0.99450000000000005</v>
      </c>
      <c r="AK50" s="29">
        <f>AJ50-AI50</f>
        <v>-2.9999999999996696E-4</v>
      </c>
      <c r="AL50" s="29">
        <v>0.995</v>
      </c>
      <c r="AM50" s="29">
        <v>0.995</v>
      </c>
      <c r="AN50" s="29">
        <f>AM50-AL50</f>
        <v>0</v>
      </c>
      <c r="AP50" s="108"/>
      <c r="AQ50" s="12" t="s">
        <v>93</v>
      </c>
      <c r="AR50" s="29">
        <v>0.99480000000000002</v>
      </c>
      <c r="AS50" s="29">
        <v>0.99450000000000005</v>
      </c>
      <c r="AT50" s="29">
        <v>0.995</v>
      </c>
      <c r="AU50" s="29">
        <v>0.995</v>
      </c>
    </row>
    <row r="51" spans="1:47">
      <c r="A51" s="108"/>
      <c r="B51" s="12" t="s">
        <v>94</v>
      </c>
      <c r="C51" s="49">
        <v>4011</v>
      </c>
      <c r="D51" s="49">
        <v>4010</v>
      </c>
      <c r="E51" s="49">
        <v>4011</v>
      </c>
      <c r="F51" s="49"/>
      <c r="V51" s="108"/>
      <c r="W51" s="12" t="s">
        <v>94</v>
      </c>
      <c r="X51" s="49">
        <v>4011</v>
      </c>
      <c r="Y51" s="49">
        <v>4011</v>
      </c>
      <c r="Z51" s="49"/>
      <c r="AA51" s="108"/>
      <c r="AB51" s="12" t="s">
        <v>94</v>
      </c>
      <c r="AC51" s="49">
        <v>4011</v>
      </c>
      <c r="AD51" s="49">
        <v>4011</v>
      </c>
      <c r="AE51" s="49"/>
      <c r="AG51" s="108"/>
      <c r="AH51" s="12" t="s">
        <v>94</v>
      </c>
      <c r="AI51" s="49">
        <v>4011</v>
      </c>
      <c r="AJ51" s="49">
        <v>4011</v>
      </c>
      <c r="AK51" s="49"/>
      <c r="AL51" s="49">
        <v>4011</v>
      </c>
      <c r="AM51" s="49">
        <v>4011</v>
      </c>
      <c r="AN51" s="49"/>
      <c r="AP51" s="108"/>
      <c r="AQ51" s="12" t="s">
        <v>94</v>
      </c>
      <c r="AR51" s="49">
        <v>4011</v>
      </c>
      <c r="AS51" s="49">
        <v>4011</v>
      </c>
      <c r="AT51" s="49">
        <v>4011</v>
      </c>
      <c r="AU51" s="49">
        <v>4011</v>
      </c>
    </row>
    <row r="52" spans="1:47">
      <c r="A52" s="108" t="s">
        <v>96</v>
      </c>
      <c r="B52" s="12" t="s">
        <v>91</v>
      </c>
      <c r="C52" s="29">
        <v>0.96460000000000001</v>
      </c>
      <c r="D52" s="29">
        <v>0.95630000000000004</v>
      </c>
      <c r="E52" s="29">
        <v>0.94850000000000001</v>
      </c>
      <c r="F52" s="29">
        <f t="shared" ref="F52:F59" si="6">E52-C52</f>
        <v>-1.6100000000000003E-2</v>
      </c>
      <c r="V52" s="108" t="s">
        <v>96</v>
      </c>
      <c r="W52" s="12" t="s">
        <v>91</v>
      </c>
      <c r="X52" s="29">
        <v>0.96460000000000001</v>
      </c>
      <c r="Y52" s="29">
        <v>0.94850000000000001</v>
      </c>
      <c r="Z52" s="29">
        <f t="shared" ref="Z52:Z59" si="7">Y52-X52</f>
        <v>-1.6100000000000003E-2</v>
      </c>
      <c r="AA52" s="108" t="s">
        <v>96</v>
      </c>
      <c r="AB52" s="12" t="s">
        <v>91</v>
      </c>
      <c r="AC52" s="29">
        <v>0.99650000000000005</v>
      </c>
      <c r="AD52" s="29">
        <v>0.95109999999999995</v>
      </c>
      <c r="AE52" s="29">
        <f t="shared" ref="AE52:AE59" si="8">AD52-AC52</f>
        <v>-4.5400000000000107E-2</v>
      </c>
      <c r="AG52" s="108" t="s">
        <v>96</v>
      </c>
      <c r="AH52" s="12" t="s">
        <v>91</v>
      </c>
      <c r="AI52" s="29">
        <v>0.96460000000000001</v>
      </c>
      <c r="AJ52" s="29">
        <v>0.94850000000000001</v>
      </c>
      <c r="AK52" s="29">
        <f t="shared" ref="AK52:AK59" si="9">AJ52-AI52</f>
        <v>-1.6100000000000003E-2</v>
      </c>
      <c r="AL52" s="29">
        <v>0.99650000000000005</v>
      </c>
      <c r="AM52" s="29">
        <v>0.95109999999999995</v>
      </c>
      <c r="AN52" s="29">
        <f t="shared" ref="AN52:AN59" si="10">AM52-AL52</f>
        <v>-4.5400000000000107E-2</v>
      </c>
      <c r="AP52" s="108" t="s">
        <v>96</v>
      </c>
      <c r="AQ52" s="12" t="s">
        <v>91</v>
      </c>
      <c r="AR52" s="29">
        <v>0.96460000000000001</v>
      </c>
      <c r="AS52" s="29">
        <v>0.94850000000000001</v>
      </c>
      <c r="AT52" s="29">
        <v>0.99650000000000005</v>
      </c>
      <c r="AU52" s="29">
        <v>0.95109999999999995</v>
      </c>
    </row>
    <row r="53" spans="1:47">
      <c r="A53" s="108"/>
      <c r="B53" s="12" t="s">
        <v>92</v>
      </c>
      <c r="C53" s="29">
        <v>0.8357</v>
      </c>
      <c r="D53" s="29">
        <v>0.81499999999999995</v>
      </c>
      <c r="E53" s="29">
        <v>0.8397</v>
      </c>
      <c r="F53" s="29">
        <f t="shared" si="6"/>
        <v>4.0000000000000036E-3</v>
      </c>
      <c r="V53" s="108"/>
      <c r="W53" s="12" t="s">
        <v>92</v>
      </c>
      <c r="X53" s="29">
        <v>0.8357</v>
      </c>
      <c r="Y53" s="29">
        <v>0.8397</v>
      </c>
      <c r="Z53" s="29">
        <f t="shared" si="7"/>
        <v>4.0000000000000036E-3</v>
      </c>
      <c r="AA53" s="108"/>
      <c r="AB53" s="12" t="s">
        <v>92</v>
      </c>
      <c r="AC53" s="29">
        <v>0.84450000000000003</v>
      </c>
      <c r="AD53" s="29">
        <v>0.85740000000000005</v>
      </c>
      <c r="AE53" s="29">
        <f t="shared" si="8"/>
        <v>1.2900000000000023E-2</v>
      </c>
      <c r="AG53" s="108"/>
      <c r="AH53" s="12" t="s">
        <v>92</v>
      </c>
      <c r="AI53" s="29">
        <v>0.8357</v>
      </c>
      <c r="AJ53" s="29">
        <v>0.8397</v>
      </c>
      <c r="AK53" s="29">
        <f t="shared" si="9"/>
        <v>4.0000000000000036E-3</v>
      </c>
      <c r="AL53" s="29">
        <v>0.84450000000000003</v>
      </c>
      <c r="AM53" s="29">
        <v>0.85740000000000005</v>
      </c>
      <c r="AN53" s="29">
        <f t="shared" si="10"/>
        <v>1.2900000000000023E-2</v>
      </c>
      <c r="AP53" s="108"/>
      <c r="AQ53" s="12" t="s">
        <v>92</v>
      </c>
      <c r="AR53" s="29">
        <v>0.8357</v>
      </c>
      <c r="AS53" s="29">
        <v>0.8397</v>
      </c>
      <c r="AT53" s="29">
        <v>0.84450000000000003</v>
      </c>
      <c r="AU53" s="29">
        <v>0.85740000000000005</v>
      </c>
    </row>
    <row r="54" spans="1:47">
      <c r="A54" s="108"/>
      <c r="B54" s="12" t="s">
        <v>93</v>
      </c>
      <c r="C54" s="29">
        <v>0.8891</v>
      </c>
      <c r="D54" s="29">
        <v>0.872</v>
      </c>
      <c r="E54" s="29">
        <v>0.88619999999999999</v>
      </c>
      <c r="F54" s="29">
        <f t="shared" si="6"/>
        <v>-2.9000000000000137E-3</v>
      </c>
      <c r="V54" s="108"/>
      <c r="W54" s="12" t="s">
        <v>93</v>
      </c>
      <c r="X54" s="29">
        <v>0.8891</v>
      </c>
      <c r="Y54" s="29">
        <v>0.88619999999999999</v>
      </c>
      <c r="Z54" s="29">
        <f t="shared" si="7"/>
        <v>-2.9000000000000137E-3</v>
      </c>
      <c r="AA54" s="108"/>
      <c r="AB54" s="12" t="s">
        <v>93</v>
      </c>
      <c r="AC54" s="29">
        <v>0.89549999999999996</v>
      </c>
      <c r="AD54" s="29">
        <v>0.89849999999999997</v>
      </c>
      <c r="AE54" s="29">
        <f t="shared" si="8"/>
        <v>3.0000000000000027E-3</v>
      </c>
      <c r="AG54" s="108"/>
      <c r="AH54" s="12" t="s">
        <v>93</v>
      </c>
      <c r="AI54" s="29">
        <v>0.8891</v>
      </c>
      <c r="AJ54" s="29">
        <v>0.88619999999999999</v>
      </c>
      <c r="AK54" s="29">
        <f t="shared" si="9"/>
        <v>-2.9000000000000137E-3</v>
      </c>
      <c r="AL54" s="29">
        <v>0.89549999999999996</v>
      </c>
      <c r="AM54" s="29">
        <v>0.89849999999999997</v>
      </c>
      <c r="AN54" s="29">
        <f t="shared" si="10"/>
        <v>3.0000000000000027E-3</v>
      </c>
      <c r="AP54" s="108"/>
      <c r="AQ54" s="12" t="s">
        <v>93</v>
      </c>
      <c r="AR54" s="29">
        <v>0.8891</v>
      </c>
      <c r="AS54" s="29">
        <v>0.88619999999999999</v>
      </c>
      <c r="AT54" s="29">
        <v>0.89549999999999996</v>
      </c>
      <c r="AU54" s="29">
        <v>0.89849999999999997</v>
      </c>
    </row>
    <row r="55" spans="1:47">
      <c r="A55" s="108" t="s">
        <v>97</v>
      </c>
      <c r="B55" s="12" t="s">
        <v>91</v>
      </c>
      <c r="C55" s="29">
        <v>0.98939999999999995</v>
      </c>
      <c r="D55" s="29">
        <v>0.98780000000000001</v>
      </c>
      <c r="E55" s="29">
        <v>0.98880000000000001</v>
      </c>
      <c r="F55" s="29">
        <f t="shared" si="6"/>
        <v>-5.9999999999993392E-4</v>
      </c>
      <c r="V55" s="108" t="s">
        <v>97</v>
      </c>
      <c r="W55" s="12" t="s">
        <v>91</v>
      </c>
      <c r="X55" s="29">
        <v>0.98939999999999995</v>
      </c>
      <c r="Y55" s="29">
        <v>0.98880000000000001</v>
      </c>
      <c r="Z55" s="29">
        <f t="shared" si="7"/>
        <v>-5.9999999999993392E-4</v>
      </c>
      <c r="AA55" s="108" t="s">
        <v>97</v>
      </c>
      <c r="AB55" s="12" t="s">
        <v>91</v>
      </c>
      <c r="AC55" s="29">
        <v>0.9899</v>
      </c>
      <c r="AD55" s="29">
        <v>0.98980000000000001</v>
      </c>
      <c r="AE55" s="29">
        <f t="shared" si="8"/>
        <v>-9.9999999999988987E-5</v>
      </c>
      <c r="AG55" s="108" t="s">
        <v>97</v>
      </c>
      <c r="AH55" s="12" t="s">
        <v>91</v>
      </c>
      <c r="AI55" s="29">
        <v>0.98939999999999995</v>
      </c>
      <c r="AJ55" s="29">
        <v>0.98880000000000001</v>
      </c>
      <c r="AK55" s="29">
        <f t="shared" si="9"/>
        <v>-5.9999999999993392E-4</v>
      </c>
      <c r="AL55" s="29">
        <v>0.9899</v>
      </c>
      <c r="AM55" s="29">
        <v>0.98980000000000001</v>
      </c>
      <c r="AN55" s="29">
        <f t="shared" si="10"/>
        <v>-9.9999999999988987E-5</v>
      </c>
      <c r="AP55" s="108" t="s">
        <v>97</v>
      </c>
      <c r="AQ55" s="12" t="s">
        <v>91</v>
      </c>
      <c r="AR55" s="29">
        <v>0.98939999999999995</v>
      </c>
      <c r="AS55" s="29">
        <v>0.98880000000000001</v>
      </c>
      <c r="AT55" s="29">
        <v>0.9899</v>
      </c>
      <c r="AU55" s="29">
        <v>0.98980000000000001</v>
      </c>
    </row>
    <row r="56" spans="1:47">
      <c r="A56" s="108"/>
      <c r="B56" s="12" t="s">
        <v>92</v>
      </c>
      <c r="C56" s="29">
        <v>0.98980000000000001</v>
      </c>
      <c r="D56" s="29">
        <v>0.98839999999999995</v>
      </c>
      <c r="E56" s="29">
        <v>0.98929999999999996</v>
      </c>
      <c r="F56" s="29">
        <f t="shared" si="6"/>
        <v>-5.0000000000005596E-4</v>
      </c>
      <c r="V56" s="108"/>
      <c r="W56" s="12" t="s">
        <v>92</v>
      </c>
      <c r="X56" s="29">
        <v>0.98980000000000001</v>
      </c>
      <c r="Y56" s="29">
        <v>0.98929999999999996</v>
      </c>
      <c r="Z56" s="29">
        <f t="shared" si="7"/>
        <v>-5.0000000000005596E-4</v>
      </c>
      <c r="AA56" s="108"/>
      <c r="AB56" s="12" t="s">
        <v>92</v>
      </c>
      <c r="AC56" s="29">
        <v>0.99029999999999996</v>
      </c>
      <c r="AD56" s="29">
        <v>0.99029999999999996</v>
      </c>
      <c r="AE56" s="29">
        <f t="shared" si="8"/>
        <v>0</v>
      </c>
      <c r="AG56" s="108"/>
      <c r="AH56" s="12" t="s">
        <v>92</v>
      </c>
      <c r="AI56" s="29">
        <v>0.98980000000000001</v>
      </c>
      <c r="AJ56" s="29">
        <v>0.98929999999999996</v>
      </c>
      <c r="AK56" s="29">
        <f t="shared" si="9"/>
        <v>-5.0000000000005596E-4</v>
      </c>
      <c r="AL56" s="29">
        <v>0.99029999999999996</v>
      </c>
      <c r="AM56" s="29">
        <v>0.99029999999999996</v>
      </c>
      <c r="AN56" s="29">
        <f t="shared" si="10"/>
        <v>0</v>
      </c>
      <c r="AP56" s="108"/>
      <c r="AQ56" s="12" t="s">
        <v>92</v>
      </c>
      <c r="AR56" s="29">
        <v>0.98980000000000001</v>
      </c>
      <c r="AS56" s="29">
        <v>0.98929999999999996</v>
      </c>
      <c r="AT56" s="29">
        <v>0.99029999999999996</v>
      </c>
      <c r="AU56" s="29">
        <v>0.99029999999999996</v>
      </c>
    </row>
    <row r="57" spans="1:47">
      <c r="A57" s="108"/>
      <c r="B57" s="12" t="s">
        <v>93</v>
      </c>
      <c r="C57" s="29">
        <v>0.98899999999999999</v>
      </c>
      <c r="D57" s="29">
        <v>0.98729999999999996</v>
      </c>
      <c r="E57" s="29">
        <v>0.98860000000000003</v>
      </c>
      <c r="F57" s="29">
        <f t="shared" si="6"/>
        <v>-3.9999999999995595E-4</v>
      </c>
      <c r="V57" s="108"/>
      <c r="W57" s="12" t="s">
        <v>93</v>
      </c>
      <c r="X57" s="29">
        <v>0.98899999999999999</v>
      </c>
      <c r="Y57" s="29">
        <v>0.98860000000000003</v>
      </c>
      <c r="Z57" s="29">
        <f t="shared" si="7"/>
        <v>-3.9999999999995595E-4</v>
      </c>
      <c r="AA57" s="108"/>
      <c r="AB57" s="12" t="s">
        <v>93</v>
      </c>
      <c r="AC57" s="29">
        <v>0.98960000000000004</v>
      </c>
      <c r="AD57" s="29">
        <v>0.98970000000000002</v>
      </c>
      <c r="AE57" s="29">
        <f t="shared" si="8"/>
        <v>9.9999999999988987E-5</v>
      </c>
      <c r="AG57" s="108"/>
      <c r="AH57" s="12" t="s">
        <v>93</v>
      </c>
      <c r="AI57" s="29">
        <v>0.98899999999999999</v>
      </c>
      <c r="AJ57" s="29">
        <v>0.98860000000000003</v>
      </c>
      <c r="AK57" s="29">
        <f t="shared" si="9"/>
        <v>-3.9999999999995595E-4</v>
      </c>
      <c r="AL57" s="29">
        <v>0.98960000000000004</v>
      </c>
      <c r="AM57" s="29">
        <v>0.98970000000000002</v>
      </c>
      <c r="AN57" s="29">
        <f t="shared" si="10"/>
        <v>9.9999999999988987E-5</v>
      </c>
      <c r="AP57" s="108"/>
      <c r="AQ57" s="12" t="s">
        <v>93</v>
      </c>
      <c r="AR57" s="29">
        <v>0.98899999999999999</v>
      </c>
      <c r="AS57" s="29">
        <v>0.98860000000000003</v>
      </c>
      <c r="AT57" s="29">
        <v>0.98960000000000004</v>
      </c>
      <c r="AU57" s="29">
        <v>0.98970000000000002</v>
      </c>
    </row>
    <row r="58" spans="1:47">
      <c r="A58" s="108" t="s">
        <v>113</v>
      </c>
      <c r="B58" s="108"/>
      <c r="C58" s="29">
        <v>0.8357</v>
      </c>
      <c r="D58" s="29">
        <v>0.81499999999999995</v>
      </c>
      <c r="E58" s="29">
        <v>0.8397</v>
      </c>
      <c r="F58" s="29">
        <f t="shared" si="6"/>
        <v>4.0000000000000036E-3</v>
      </c>
      <c r="V58" s="108" t="s">
        <v>113</v>
      </c>
      <c r="W58" s="108"/>
      <c r="X58" s="29">
        <v>0.8357</v>
      </c>
      <c r="Y58" s="29">
        <v>0.8397</v>
      </c>
      <c r="Z58" s="29">
        <f t="shared" si="7"/>
        <v>4.0000000000000036E-3</v>
      </c>
      <c r="AA58" s="108" t="s">
        <v>113</v>
      </c>
      <c r="AB58" s="108"/>
      <c r="AC58" s="29">
        <v>0.84450000000000003</v>
      </c>
      <c r="AD58" s="29">
        <v>0.85740000000000005</v>
      </c>
      <c r="AE58" s="29">
        <f t="shared" si="8"/>
        <v>1.2900000000000023E-2</v>
      </c>
      <c r="AG58" s="108" t="s">
        <v>113</v>
      </c>
      <c r="AH58" s="108"/>
      <c r="AI58" s="29">
        <v>0.8357</v>
      </c>
      <c r="AJ58" s="29">
        <v>0.8397</v>
      </c>
      <c r="AK58" s="29">
        <f t="shared" si="9"/>
        <v>4.0000000000000036E-3</v>
      </c>
      <c r="AL58" s="29">
        <v>0.84450000000000003</v>
      </c>
      <c r="AM58" s="29">
        <v>0.85740000000000005</v>
      </c>
      <c r="AN58" s="29">
        <f t="shared" si="10"/>
        <v>1.2900000000000023E-2</v>
      </c>
      <c r="AP58" s="108" t="s">
        <v>113</v>
      </c>
      <c r="AQ58" s="108"/>
      <c r="AR58" s="29">
        <v>0.8357</v>
      </c>
      <c r="AS58" s="29">
        <v>0.8397</v>
      </c>
      <c r="AT58" s="29">
        <v>0.84450000000000003</v>
      </c>
      <c r="AU58" s="29">
        <v>0.85740000000000005</v>
      </c>
    </row>
    <row r="59" spans="1:47">
      <c r="A59" s="108" t="s">
        <v>99</v>
      </c>
      <c r="B59" s="108"/>
      <c r="C59" s="29">
        <v>0.98980000000000001</v>
      </c>
      <c r="D59" s="29">
        <v>0.98839999999999995</v>
      </c>
      <c r="E59" s="29">
        <v>0.98929999999999996</v>
      </c>
      <c r="F59" s="29">
        <f t="shared" si="6"/>
        <v>-5.0000000000005596E-4</v>
      </c>
      <c r="V59" s="108" t="s">
        <v>99</v>
      </c>
      <c r="W59" s="108"/>
      <c r="X59" s="29">
        <v>0.98980000000000001</v>
      </c>
      <c r="Y59" s="29">
        <v>0.98929999999999996</v>
      </c>
      <c r="Z59" s="29">
        <f t="shared" si="7"/>
        <v>-5.0000000000005596E-4</v>
      </c>
      <c r="AA59" s="108" t="s">
        <v>99</v>
      </c>
      <c r="AB59" s="108"/>
      <c r="AC59" s="29">
        <v>0.99029999999999996</v>
      </c>
      <c r="AD59" s="29">
        <v>0.99029999999999996</v>
      </c>
      <c r="AE59" s="29">
        <f t="shared" si="8"/>
        <v>0</v>
      </c>
      <c r="AG59" s="108" t="s">
        <v>99</v>
      </c>
      <c r="AH59" s="108"/>
      <c r="AI59" s="29">
        <v>0.98980000000000001</v>
      </c>
      <c r="AJ59" s="29">
        <v>0.98929999999999996</v>
      </c>
      <c r="AK59" s="29">
        <f t="shared" si="9"/>
        <v>-5.0000000000005596E-4</v>
      </c>
      <c r="AL59" s="29">
        <v>0.99029999999999996</v>
      </c>
      <c r="AM59" s="29">
        <v>0.99029999999999996</v>
      </c>
      <c r="AN59" s="29">
        <f t="shared" si="10"/>
        <v>0</v>
      </c>
      <c r="AP59" s="108" t="s">
        <v>99</v>
      </c>
      <c r="AQ59" s="108"/>
      <c r="AR59" s="29">
        <v>0.98980000000000001</v>
      </c>
      <c r="AS59" s="29">
        <v>0.98929999999999996</v>
      </c>
      <c r="AT59" s="29">
        <v>0.99029999999999996</v>
      </c>
      <c r="AU59" s="29">
        <v>0.99029999999999996</v>
      </c>
    </row>
    <row r="61" spans="1:47">
      <c r="A61" s="108" t="s">
        <v>114</v>
      </c>
      <c r="B61" s="108"/>
      <c r="C61" s="28" t="s">
        <v>110</v>
      </c>
      <c r="D61" s="28" t="s">
        <v>111</v>
      </c>
      <c r="E61" s="28" t="s">
        <v>112</v>
      </c>
      <c r="F61" s="28" t="s">
        <v>129</v>
      </c>
    </row>
    <row r="62" spans="1:47">
      <c r="A62" s="108" t="s">
        <v>478</v>
      </c>
      <c r="B62" s="12" t="s">
        <v>91</v>
      </c>
      <c r="C62" s="29">
        <v>0.93979999999999997</v>
      </c>
      <c r="D62" s="29">
        <v>0.98770000000000002</v>
      </c>
      <c r="E62" s="29">
        <v>0.91010000000000002</v>
      </c>
      <c r="F62" s="29">
        <f>E62-C62</f>
        <v>-2.9699999999999949E-2</v>
      </c>
    </row>
    <row r="63" spans="1:47">
      <c r="A63" s="108"/>
      <c r="B63" s="12" t="s">
        <v>92</v>
      </c>
      <c r="C63" s="29">
        <v>0.69030000000000002</v>
      </c>
      <c r="D63" s="29">
        <v>0.69299999999999995</v>
      </c>
      <c r="E63" s="29">
        <v>0.71679999999999999</v>
      </c>
      <c r="F63" s="29">
        <f>E63-C63</f>
        <v>2.6499999999999968E-2</v>
      </c>
    </row>
    <row r="64" spans="1:47">
      <c r="A64" s="108"/>
      <c r="B64" s="12" t="s">
        <v>93</v>
      </c>
      <c r="C64" s="29">
        <v>0.79590000000000005</v>
      </c>
      <c r="D64" s="29">
        <v>0.78220000000000001</v>
      </c>
      <c r="E64" s="29">
        <v>0.80200000000000005</v>
      </c>
      <c r="F64" s="29">
        <f>E64-C64</f>
        <v>6.0999999999999943E-3</v>
      </c>
    </row>
    <row r="65" spans="1:11">
      <c r="A65" s="108"/>
      <c r="B65" s="12" t="s">
        <v>94</v>
      </c>
      <c r="C65" s="49">
        <v>113</v>
      </c>
      <c r="D65" s="49">
        <v>114</v>
      </c>
      <c r="E65" s="49">
        <v>113</v>
      </c>
      <c r="F65" s="49"/>
    </row>
    <row r="66" spans="1:11">
      <c r="A66" s="108" t="s">
        <v>479</v>
      </c>
      <c r="B66" s="12" t="s">
        <v>91</v>
      </c>
      <c r="C66" s="29">
        <v>0.99129999999999996</v>
      </c>
      <c r="D66" s="29">
        <v>0.99129999999999996</v>
      </c>
      <c r="E66" s="29">
        <v>0.99209999999999998</v>
      </c>
      <c r="F66" s="29">
        <f>E66-C66</f>
        <v>8.0000000000002292E-4</v>
      </c>
    </row>
    <row r="67" spans="1:11">
      <c r="A67" s="108"/>
      <c r="B67" s="12" t="s">
        <v>92</v>
      </c>
      <c r="C67" s="29">
        <v>0.99880000000000002</v>
      </c>
      <c r="D67" s="29">
        <v>0.99780000000000002</v>
      </c>
      <c r="E67" s="29">
        <v>0.998</v>
      </c>
      <c r="F67" s="29">
        <f>E67-C67</f>
        <v>-8.0000000000002292E-4</v>
      </c>
    </row>
    <row r="68" spans="1:11">
      <c r="A68" s="108"/>
      <c r="B68" s="12" t="s">
        <v>93</v>
      </c>
      <c r="C68" s="29">
        <v>0.995</v>
      </c>
      <c r="D68" s="29">
        <v>0.99450000000000005</v>
      </c>
      <c r="E68" s="29">
        <v>0.995</v>
      </c>
      <c r="F68" s="29">
        <f>E68-C68</f>
        <v>0</v>
      </c>
    </row>
    <row r="69" spans="1:11">
      <c r="A69" s="108"/>
      <c r="B69" s="12" t="s">
        <v>94</v>
      </c>
      <c r="C69" s="49">
        <v>4011</v>
      </c>
      <c r="D69" s="49">
        <v>4010</v>
      </c>
      <c r="E69" s="49">
        <v>4011</v>
      </c>
      <c r="F69" s="49"/>
    </row>
    <row r="70" spans="1:11">
      <c r="A70" s="108" t="s">
        <v>96</v>
      </c>
      <c r="B70" s="12" t="s">
        <v>91</v>
      </c>
      <c r="C70" s="29">
        <v>0.99650000000000005</v>
      </c>
      <c r="D70" s="29">
        <v>0.94450000000000001</v>
      </c>
      <c r="E70" s="29">
        <v>0.95109999999999995</v>
      </c>
      <c r="F70" s="29">
        <f t="shared" ref="F70:F77" si="11">E70-C70</f>
        <v>-4.5400000000000107E-2</v>
      </c>
    </row>
    <row r="71" spans="1:11">
      <c r="A71" s="108"/>
      <c r="B71" s="12" t="s">
        <v>92</v>
      </c>
      <c r="C71" s="29">
        <v>0.84450000000000003</v>
      </c>
      <c r="D71" s="29">
        <v>0.84540000000000004</v>
      </c>
      <c r="E71" s="29">
        <v>0.85740000000000005</v>
      </c>
      <c r="F71" s="29">
        <f t="shared" si="11"/>
        <v>1.2900000000000023E-2</v>
      </c>
    </row>
    <row r="72" spans="1:11">
      <c r="A72" s="108"/>
      <c r="B72" s="12" t="s">
        <v>93</v>
      </c>
      <c r="C72" s="29">
        <v>0.89549999999999996</v>
      </c>
      <c r="D72" s="29">
        <v>0.88839999999999997</v>
      </c>
      <c r="E72" s="29">
        <v>0.89849999999999997</v>
      </c>
      <c r="F72" s="29">
        <f t="shared" si="11"/>
        <v>3.0000000000000027E-3</v>
      </c>
    </row>
    <row r="73" spans="1:11">
      <c r="A73" s="108" t="s">
        <v>97</v>
      </c>
      <c r="B73" s="12" t="s">
        <v>91</v>
      </c>
      <c r="C73" s="29">
        <v>0.9899</v>
      </c>
      <c r="D73" s="29">
        <v>0.98870000000000002</v>
      </c>
      <c r="E73" s="29">
        <v>0.98980000000000001</v>
      </c>
      <c r="F73" s="29">
        <f t="shared" si="11"/>
        <v>-9.9999999999988987E-5</v>
      </c>
    </row>
    <row r="74" spans="1:11">
      <c r="A74" s="108"/>
      <c r="B74" s="12" t="s">
        <v>92</v>
      </c>
      <c r="C74" s="29">
        <v>0.99029999999999996</v>
      </c>
      <c r="D74" s="29">
        <v>0.98929999999999996</v>
      </c>
      <c r="E74" s="29">
        <v>0.99029999999999996</v>
      </c>
      <c r="F74" s="29">
        <f t="shared" si="11"/>
        <v>0</v>
      </c>
    </row>
    <row r="75" spans="1:11">
      <c r="A75" s="108"/>
      <c r="B75" s="12" t="s">
        <v>93</v>
      </c>
      <c r="C75" s="29">
        <v>0.98960000000000004</v>
      </c>
      <c r="D75" s="29">
        <v>0.98870000000000002</v>
      </c>
      <c r="E75" s="29">
        <v>0.98970000000000002</v>
      </c>
      <c r="F75" s="29">
        <f t="shared" si="11"/>
        <v>9.9999999999988987E-5</v>
      </c>
    </row>
    <row r="76" spans="1:11">
      <c r="A76" s="108" t="s">
        <v>113</v>
      </c>
      <c r="B76" s="108"/>
      <c r="C76" s="29">
        <v>0.84450000000000003</v>
      </c>
      <c r="D76" s="29">
        <v>0.84540000000000004</v>
      </c>
      <c r="E76" s="29">
        <v>0.85740000000000005</v>
      </c>
      <c r="F76" s="29">
        <f t="shared" si="11"/>
        <v>1.2900000000000023E-2</v>
      </c>
    </row>
    <row r="77" spans="1:11">
      <c r="A77" s="108" t="s">
        <v>99</v>
      </c>
      <c r="B77" s="108"/>
      <c r="C77" s="29">
        <v>0.99029999999999996</v>
      </c>
      <c r="D77" s="29">
        <v>0.98929999999999996</v>
      </c>
      <c r="E77" s="29">
        <v>0.99029999999999996</v>
      </c>
      <c r="F77" s="29">
        <f t="shared" si="11"/>
        <v>0</v>
      </c>
    </row>
    <row r="79" spans="1:11">
      <c r="A79" s="40" t="s">
        <v>144</v>
      </c>
      <c r="B79" s="40" t="s">
        <v>6</v>
      </c>
      <c r="C79" s="76" t="s">
        <v>7</v>
      </c>
      <c r="D79" s="76" t="s">
        <v>8</v>
      </c>
      <c r="E79" s="76" t="s">
        <v>9</v>
      </c>
      <c r="F79" s="76" t="s">
        <v>10</v>
      </c>
      <c r="G79" s="40" t="s">
        <v>11</v>
      </c>
      <c r="H79" s="40" t="s">
        <v>13</v>
      </c>
      <c r="I79" s="40" t="s">
        <v>12</v>
      </c>
      <c r="J79" s="40" t="s">
        <v>15</v>
      </c>
      <c r="K79" s="40" t="s">
        <v>14</v>
      </c>
    </row>
    <row r="80" spans="1:11">
      <c r="A80" s="20" t="s">
        <v>131</v>
      </c>
      <c r="B80" s="20">
        <v>0.98570000000000002</v>
      </c>
      <c r="C80" s="8">
        <v>0.87319999999999998</v>
      </c>
      <c r="D80" s="8">
        <v>0.8649</v>
      </c>
      <c r="E80" s="8">
        <v>0.85050000000000003</v>
      </c>
      <c r="F80" s="8">
        <v>0.69799999999999995</v>
      </c>
      <c r="G80" s="20">
        <v>0.623</v>
      </c>
      <c r="H80" s="20">
        <v>0.61860000000000004</v>
      </c>
      <c r="I80" s="20">
        <v>0.61209999999999998</v>
      </c>
      <c r="J80" s="20">
        <v>0.60870000000000002</v>
      </c>
      <c r="K80" s="20">
        <v>0.60529999999999995</v>
      </c>
    </row>
    <row r="81" spans="1:11">
      <c r="A81" s="20" t="s">
        <v>91</v>
      </c>
      <c r="B81" s="20">
        <v>0.98660000000000003</v>
      </c>
      <c r="C81" s="8">
        <v>0.84319999999999995</v>
      </c>
      <c r="D81" s="8">
        <v>0.83020000000000005</v>
      </c>
      <c r="E81" s="8">
        <v>0.80689999999999995</v>
      </c>
      <c r="F81" s="8">
        <v>0.44440000000000002</v>
      </c>
      <c r="G81" s="20">
        <v>0.15090000000000001</v>
      </c>
      <c r="H81" s="20">
        <v>0.1</v>
      </c>
      <c r="I81" s="20">
        <v>6.25E-2</v>
      </c>
      <c r="J81" s="20">
        <v>4.2599999999999999E-2</v>
      </c>
      <c r="K81" s="20">
        <v>2.1700000000000001E-2</v>
      </c>
    </row>
    <row r="82" spans="1:11">
      <c r="A82" s="20" t="s">
        <v>92</v>
      </c>
      <c r="B82" s="20">
        <v>0.99880000000000002</v>
      </c>
      <c r="C82" s="8">
        <v>1</v>
      </c>
      <c r="D82" s="8">
        <v>1</v>
      </c>
      <c r="E82" s="8">
        <v>1</v>
      </c>
      <c r="F82" s="8">
        <v>1</v>
      </c>
      <c r="G82" s="20">
        <v>0.88890000000000002</v>
      </c>
      <c r="H82" s="20">
        <v>1</v>
      </c>
      <c r="I82" s="20">
        <v>1</v>
      </c>
      <c r="J82" s="20">
        <v>1</v>
      </c>
      <c r="K82" s="20">
        <v>1</v>
      </c>
    </row>
    <row r="83" spans="1:11">
      <c r="A83" s="20" t="s">
        <v>132</v>
      </c>
      <c r="B83" s="20">
        <v>0.99260000000000004</v>
      </c>
      <c r="C83" s="8">
        <v>0.91490000000000005</v>
      </c>
      <c r="D83" s="8">
        <v>0.90720000000000001</v>
      </c>
      <c r="E83" s="8">
        <v>0.8931</v>
      </c>
      <c r="F83" s="8">
        <v>0.61539999999999995</v>
      </c>
      <c r="G83" s="20">
        <v>0.2581</v>
      </c>
      <c r="H83" s="20">
        <v>0.18179999999999999</v>
      </c>
      <c r="I83" s="20">
        <v>0.1176</v>
      </c>
      <c r="J83" s="20">
        <v>8.1600000000000006E-2</v>
      </c>
      <c r="K83" s="20">
        <v>4.2599999999999999E-2</v>
      </c>
    </row>
    <row r="84" spans="1:11">
      <c r="A84" s="20" t="s">
        <v>113</v>
      </c>
      <c r="B84" s="20">
        <v>0.80030000000000001</v>
      </c>
      <c r="C84" s="8">
        <v>0.80089999999999995</v>
      </c>
      <c r="D84" s="8">
        <v>0.80089999999999995</v>
      </c>
      <c r="E84" s="8">
        <v>0.80089999999999995</v>
      </c>
      <c r="F84" s="8">
        <v>0.80089999999999995</v>
      </c>
      <c r="G84" s="20">
        <v>0.74529999999999996</v>
      </c>
      <c r="H84" s="20">
        <v>0.80089999999999995</v>
      </c>
      <c r="I84" s="20">
        <v>0.80089999999999995</v>
      </c>
      <c r="J84" s="20">
        <v>0.80089999999999995</v>
      </c>
      <c r="K84" s="20">
        <v>0.80089999999999995</v>
      </c>
    </row>
    <row r="85" spans="1:11">
      <c r="A85" s="40" t="s">
        <v>148</v>
      </c>
      <c r="B85" s="40" t="s">
        <v>6</v>
      </c>
      <c r="C85" s="76" t="s">
        <v>7</v>
      </c>
      <c r="D85" s="76" t="s">
        <v>8</v>
      </c>
      <c r="E85" s="76" t="s">
        <v>9</v>
      </c>
      <c r="F85" s="76" t="s">
        <v>10</v>
      </c>
      <c r="G85" s="40" t="s">
        <v>11</v>
      </c>
      <c r="H85" s="40" t="s">
        <v>13</v>
      </c>
      <c r="I85" s="40" t="s">
        <v>12</v>
      </c>
      <c r="J85" s="40" t="s">
        <v>15</v>
      </c>
      <c r="K85" s="40" t="s">
        <v>14</v>
      </c>
    </row>
    <row r="86" spans="1:11">
      <c r="A86" s="20" t="s">
        <v>131</v>
      </c>
      <c r="B86" s="20">
        <v>0.98619999999999997</v>
      </c>
      <c r="C86" s="8">
        <v>0.87609999999999999</v>
      </c>
      <c r="D86" s="8">
        <v>0.8679</v>
      </c>
      <c r="E86" s="8">
        <v>0.8538</v>
      </c>
      <c r="F86" s="8">
        <v>0.70469999999999999</v>
      </c>
      <c r="G86" s="20">
        <v>0.63929999999999998</v>
      </c>
      <c r="H86" s="20">
        <v>0.62709999999999999</v>
      </c>
      <c r="I86" s="20">
        <v>0.62070000000000003</v>
      </c>
      <c r="J86" s="20">
        <v>0.61739999999999995</v>
      </c>
      <c r="K86" s="20">
        <v>0.61399999999999999</v>
      </c>
    </row>
    <row r="87" spans="1:11">
      <c r="A87" s="20" t="s">
        <v>91</v>
      </c>
      <c r="B87" s="20">
        <v>0.98680000000000001</v>
      </c>
      <c r="C87" s="8">
        <v>0.84619999999999995</v>
      </c>
      <c r="D87" s="8">
        <v>0.83330000000000004</v>
      </c>
      <c r="E87" s="8">
        <v>0.81030000000000002</v>
      </c>
      <c r="F87" s="8">
        <v>0.45</v>
      </c>
      <c r="G87" s="20">
        <v>0.16980000000000001</v>
      </c>
      <c r="H87" s="20">
        <v>0.10199999999999999</v>
      </c>
      <c r="I87" s="20">
        <v>6.3799999999999996E-2</v>
      </c>
      <c r="J87" s="20">
        <v>4.3499999999999997E-2</v>
      </c>
      <c r="K87" s="20">
        <v>2.2200000000000001E-2</v>
      </c>
    </row>
    <row r="88" spans="1:11">
      <c r="A88" s="20" t="s">
        <v>92</v>
      </c>
      <c r="B88" s="20">
        <v>0.99909999999999999</v>
      </c>
      <c r="C88" s="8">
        <v>1</v>
      </c>
      <c r="D88" s="8">
        <v>1</v>
      </c>
      <c r="E88" s="8">
        <v>1</v>
      </c>
      <c r="F88" s="8">
        <v>1</v>
      </c>
      <c r="G88" s="20">
        <v>1</v>
      </c>
      <c r="H88" s="20">
        <v>1</v>
      </c>
      <c r="I88" s="20">
        <v>1</v>
      </c>
      <c r="J88" s="20">
        <v>1</v>
      </c>
      <c r="K88" s="20">
        <v>1</v>
      </c>
    </row>
    <row r="89" spans="1:11">
      <c r="A89" s="20" t="s">
        <v>132</v>
      </c>
      <c r="B89" s="20">
        <v>0.9929</v>
      </c>
      <c r="C89" s="8">
        <v>0.91669999999999996</v>
      </c>
      <c r="D89" s="8">
        <v>0.90910000000000002</v>
      </c>
      <c r="E89" s="8">
        <v>0.8952</v>
      </c>
      <c r="F89" s="8">
        <v>0.62070000000000003</v>
      </c>
      <c r="G89" s="20">
        <v>0.2903</v>
      </c>
      <c r="H89" s="20">
        <v>0.1852</v>
      </c>
      <c r="I89" s="20">
        <v>0.12</v>
      </c>
      <c r="J89" s="20">
        <v>8.3299999999999999E-2</v>
      </c>
      <c r="K89" s="20">
        <v>4.3499999999999997E-2</v>
      </c>
    </row>
    <row r="90" spans="1:11">
      <c r="A90" s="20" t="s">
        <v>113</v>
      </c>
      <c r="B90" s="20">
        <v>0.80489999999999995</v>
      </c>
      <c r="C90" s="8">
        <v>0.80530000000000002</v>
      </c>
      <c r="D90" s="8">
        <v>0.80530000000000002</v>
      </c>
      <c r="E90" s="8">
        <v>0.80530000000000002</v>
      </c>
      <c r="F90" s="8">
        <v>0.80530000000000002</v>
      </c>
      <c r="G90" s="20">
        <v>0.80530000000000002</v>
      </c>
      <c r="H90" s="20">
        <v>0.80530000000000002</v>
      </c>
      <c r="I90" s="20">
        <v>0.80530000000000002</v>
      </c>
      <c r="J90" s="20">
        <v>0.80530000000000002</v>
      </c>
      <c r="K90" s="20">
        <v>0.80530000000000002</v>
      </c>
    </row>
    <row r="91" spans="1:11">
      <c r="A91" s="20"/>
      <c r="B91" s="20"/>
      <c r="G91" s="20"/>
      <c r="H91" s="20"/>
      <c r="I91" s="20"/>
      <c r="J91" s="20"/>
      <c r="K91" s="20"/>
    </row>
    <row r="92" spans="1:11">
      <c r="A92" s="40" t="s">
        <v>155</v>
      </c>
      <c r="B92" s="40" t="s">
        <v>6</v>
      </c>
      <c r="C92" s="76" t="s">
        <v>7</v>
      </c>
      <c r="D92" s="76" t="s">
        <v>8</v>
      </c>
      <c r="E92" s="76" t="s">
        <v>9</v>
      </c>
      <c r="F92" s="76" t="s">
        <v>10</v>
      </c>
      <c r="G92" s="40" t="s">
        <v>11</v>
      </c>
      <c r="H92" s="40" t="s">
        <v>13</v>
      </c>
      <c r="I92" s="40" t="s">
        <v>12</v>
      </c>
      <c r="J92" s="40" t="s">
        <v>15</v>
      </c>
      <c r="K92" s="40" t="s">
        <v>14</v>
      </c>
    </row>
    <row r="93" spans="1:11">
      <c r="A93" s="20" t="s">
        <v>131</v>
      </c>
      <c r="B93" s="20">
        <v>0.98770000000000002</v>
      </c>
      <c r="C93" s="8">
        <v>0.88729999999999998</v>
      </c>
      <c r="D93" s="8">
        <v>0.88290000000000002</v>
      </c>
      <c r="E93" s="8">
        <v>0.87039999999999995</v>
      </c>
      <c r="F93" s="8">
        <v>0.73829999999999996</v>
      </c>
      <c r="G93" s="20">
        <v>0.68030000000000002</v>
      </c>
      <c r="H93" s="20">
        <v>0.66949999999999998</v>
      </c>
      <c r="I93" s="20">
        <v>0.66379999999999995</v>
      </c>
      <c r="J93" s="20">
        <v>0.66090000000000004</v>
      </c>
      <c r="K93" s="20">
        <v>0.65790000000000004</v>
      </c>
    </row>
    <row r="94" spans="1:11">
      <c r="A94" s="20" t="s">
        <v>91</v>
      </c>
      <c r="B94" s="20">
        <v>0.98829999999999996</v>
      </c>
      <c r="C94" s="8">
        <v>0.86070000000000002</v>
      </c>
      <c r="D94" s="8">
        <v>0.84940000000000004</v>
      </c>
      <c r="E94" s="8">
        <v>0.82820000000000005</v>
      </c>
      <c r="F94" s="8">
        <v>0.48</v>
      </c>
      <c r="G94" s="20">
        <v>0.1875</v>
      </c>
      <c r="H94" s="20">
        <v>0.11360000000000001</v>
      </c>
      <c r="I94" s="20">
        <v>7.1400000000000005E-2</v>
      </c>
      <c r="J94" s="20">
        <v>4.8800000000000003E-2</v>
      </c>
      <c r="K94" s="20">
        <v>2.5000000000000001E-2</v>
      </c>
    </row>
    <row r="95" spans="1:11">
      <c r="A95" s="20" t="s">
        <v>92</v>
      </c>
      <c r="B95" s="20">
        <v>0.99909999999999999</v>
      </c>
      <c r="C95" s="8">
        <v>0.99590000000000001</v>
      </c>
      <c r="D95" s="8">
        <v>1</v>
      </c>
      <c r="E95" s="8">
        <v>1</v>
      </c>
      <c r="F95" s="8">
        <v>1</v>
      </c>
      <c r="G95" s="20">
        <v>1</v>
      </c>
      <c r="H95" s="20">
        <v>1</v>
      </c>
      <c r="I95" s="20">
        <v>1</v>
      </c>
      <c r="J95" s="20">
        <v>1</v>
      </c>
      <c r="K95" s="20">
        <v>1</v>
      </c>
    </row>
    <row r="96" spans="1:11">
      <c r="A96" s="20" t="s">
        <v>132</v>
      </c>
      <c r="B96" s="20">
        <v>0.99370000000000003</v>
      </c>
      <c r="C96" s="8">
        <v>0.9234</v>
      </c>
      <c r="D96" s="8">
        <v>0.91859999999999997</v>
      </c>
      <c r="E96" s="8">
        <v>0.90600000000000003</v>
      </c>
      <c r="F96" s="8">
        <v>0.64859999999999995</v>
      </c>
      <c r="G96" s="20">
        <v>0.31580000000000003</v>
      </c>
      <c r="H96" s="20">
        <v>0.2041</v>
      </c>
      <c r="I96" s="20">
        <v>0.1333</v>
      </c>
      <c r="J96" s="20">
        <v>9.2999999999999999E-2</v>
      </c>
      <c r="K96" s="20">
        <v>4.8800000000000003E-2</v>
      </c>
    </row>
    <row r="97" spans="1:11">
      <c r="A97" s="20" t="s">
        <v>113</v>
      </c>
      <c r="B97" s="20">
        <v>0.82699999999999996</v>
      </c>
      <c r="C97" s="8">
        <v>0.82540000000000002</v>
      </c>
      <c r="D97" s="8">
        <v>0.82740000000000002</v>
      </c>
      <c r="E97" s="8">
        <v>0.82740000000000002</v>
      </c>
      <c r="F97" s="8">
        <v>0.82740000000000002</v>
      </c>
      <c r="G97" s="20">
        <v>0.82740000000000002</v>
      </c>
      <c r="H97" s="20">
        <v>0.82740000000000002</v>
      </c>
      <c r="I97" s="20">
        <v>0.82740000000000002</v>
      </c>
      <c r="J97" s="20">
        <v>0.82740000000000002</v>
      </c>
      <c r="K97" s="20">
        <v>0.82740000000000002</v>
      </c>
    </row>
    <row r="98" spans="1:11">
      <c r="A98" s="40" t="s">
        <v>156</v>
      </c>
      <c r="B98" s="40" t="s">
        <v>6</v>
      </c>
      <c r="C98" s="76" t="s">
        <v>7</v>
      </c>
      <c r="D98" s="76" t="s">
        <v>8</v>
      </c>
      <c r="E98" s="76" t="s">
        <v>9</v>
      </c>
      <c r="F98" s="76" t="s">
        <v>10</v>
      </c>
      <c r="G98" s="40" t="s">
        <v>11</v>
      </c>
      <c r="H98" s="40" t="s">
        <v>13</v>
      </c>
      <c r="I98" s="40" t="s">
        <v>12</v>
      </c>
      <c r="J98" s="40" t="s">
        <v>15</v>
      </c>
      <c r="K98" s="40" t="s">
        <v>14</v>
      </c>
    </row>
    <row r="99" spans="1:11">
      <c r="A99" s="20" t="s">
        <v>131</v>
      </c>
      <c r="B99" s="20">
        <v>0.98950000000000005</v>
      </c>
      <c r="C99" s="8">
        <v>0.90139999999999998</v>
      </c>
      <c r="D99" s="8">
        <v>0.89790000000000003</v>
      </c>
      <c r="E99" s="8">
        <v>0.88700000000000001</v>
      </c>
      <c r="F99" s="8">
        <v>0.77180000000000004</v>
      </c>
      <c r="G99" s="20">
        <v>0.72130000000000005</v>
      </c>
      <c r="H99" s="20">
        <v>0.71189999999999998</v>
      </c>
      <c r="I99" s="20">
        <v>0.70689999999999997</v>
      </c>
      <c r="J99" s="20">
        <v>0.70430000000000004</v>
      </c>
      <c r="K99" s="20">
        <v>0.70179999999999998</v>
      </c>
    </row>
    <row r="100" spans="1:11">
      <c r="A100" s="20" t="s">
        <v>91</v>
      </c>
      <c r="B100" s="20">
        <v>0.98980000000000001</v>
      </c>
      <c r="C100" s="8">
        <v>0.87639999999999996</v>
      </c>
      <c r="D100" s="8">
        <v>0.86609999999999998</v>
      </c>
      <c r="E100" s="8">
        <v>0.8468</v>
      </c>
      <c r="F100" s="8">
        <v>0.51429999999999998</v>
      </c>
      <c r="G100" s="20">
        <v>0.20930000000000001</v>
      </c>
      <c r="H100" s="20">
        <v>0.12820000000000001</v>
      </c>
      <c r="I100" s="20">
        <v>8.1100000000000005E-2</v>
      </c>
      <c r="J100" s="20">
        <v>5.5599999999999997E-2</v>
      </c>
      <c r="K100" s="20">
        <v>2.86E-2</v>
      </c>
    </row>
    <row r="101" spans="1:11">
      <c r="A101" s="20" t="s">
        <v>92</v>
      </c>
      <c r="B101" s="20">
        <v>0.99939999999999996</v>
      </c>
      <c r="C101" s="8">
        <v>0.99590000000000001</v>
      </c>
      <c r="D101" s="8">
        <v>1</v>
      </c>
      <c r="E101" s="8">
        <v>1</v>
      </c>
      <c r="F101" s="8">
        <v>1</v>
      </c>
      <c r="G101" s="20">
        <v>1</v>
      </c>
      <c r="H101" s="20">
        <v>1</v>
      </c>
      <c r="I101" s="20">
        <v>1</v>
      </c>
      <c r="J101" s="20">
        <v>1</v>
      </c>
      <c r="K101" s="20">
        <v>1</v>
      </c>
    </row>
    <row r="102" spans="1:11">
      <c r="A102" s="20" t="s">
        <v>132</v>
      </c>
      <c r="B102" s="20">
        <v>0.99460000000000004</v>
      </c>
      <c r="C102" s="8">
        <v>0.93230000000000002</v>
      </c>
      <c r="D102" s="8">
        <v>0.92830000000000001</v>
      </c>
      <c r="E102" s="8">
        <v>0.91710000000000003</v>
      </c>
      <c r="F102" s="8">
        <v>0.67920000000000003</v>
      </c>
      <c r="G102" s="20">
        <v>0.34620000000000001</v>
      </c>
      <c r="H102" s="20">
        <v>0.2273</v>
      </c>
      <c r="I102" s="20">
        <v>0.15</v>
      </c>
      <c r="J102" s="20">
        <v>0.1053</v>
      </c>
      <c r="K102" s="20">
        <v>5.5599999999999997E-2</v>
      </c>
    </row>
    <row r="103" spans="1:11">
      <c r="A103" s="20" t="s">
        <v>113</v>
      </c>
      <c r="B103" s="20">
        <v>0.84930000000000005</v>
      </c>
      <c r="C103" s="8">
        <v>0.84750000000000003</v>
      </c>
      <c r="D103" s="8">
        <v>0.84960000000000002</v>
      </c>
      <c r="E103" s="8">
        <v>0.84960000000000002</v>
      </c>
      <c r="F103" s="8">
        <v>0.84960000000000002</v>
      </c>
      <c r="G103" s="20">
        <v>0.84960000000000002</v>
      </c>
      <c r="H103" s="20">
        <v>0.84960000000000002</v>
      </c>
      <c r="I103" s="20">
        <v>0.84960000000000002</v>
      </c>
      <c r="J103" s="20">
        <v>0.84960000000000002</v>
      </c>
      <c r="K103" s="20">
        <v>0.84960000000000002</v>
      </c>
    </row>
    <row r="104" spans="1:11">
      <c r="A104" s="20"/>
      <c r="B104" s="20"/>
      <c r="G104" s="20"/>
      <c r="H104" s="20"/>
      <c r="I104" s="20"/>
      <c r="J104" s="20"/>
      <c r="K104" s="20"/>
    </row>
    <row r="105" spans="1:11">
      <c r="A105" s="40" t="s">
        <v>157</v>
      </c>
      <c r="B105" s="40" t="s">
        <v>6</v>
      </c>
      <c r="C105" s="76" t="s">
        <v>7</v>
      </c>
      <c r="D105" s="76" t="s">
        <v>8</v>
      </c>
      <c r="E105" s="76" t="s">
        <v>9</v>
      </c>
      <c r="F105" s="76" t="s">
        <v>10</v>
      </c>
      <c r="G105" s="40" t="s">
        <v>11</v>
      </c>
      <c r="H105" s="40" t="s">
        <v>13</v>
      </c>
      <c r="I105" s="40" t="s">
        <v>12</v>
      </c>
      <c r="J105" s="40" t="s">
        <v>15</v>
      </c>
      <c r="K105" s="40" t="s">
        <v>14</v>
      </c>
    </row>
    <row r="106" spans="1:11">
      <c r="A106" s="20" t="s">
        <v>131</v>
      </c>
      <c r="B106" s="20">
        <v>0.98770000000000002</v>
      </c>
      <c r="C106" s="8">
        <v>0.89580000000000004</v>
      </c>
      <c r="D106" s="8">
        <v>0.88890000000000002</v>
      </c>
      <c r="E106" s="8">
        <v>0.87709999999999999</v>
      </c>
      <c r="F106" s="8">
        <v>0.75170000000000003</v>
      </c>
      <c r="G106" s="20">
        <v>0.69669999999999999</v>
      </c>
      <c r="H106" s="20">
        <v>0.68640000000000001</v>
      </c>
      <c r="I106" s="20">
        <v>0.68100000000000005</v>
      </c>
      <c r="J106" s="20">
        <v>0.67830000000000001</v>
      </c>
      <c r="K106" s="20">
        <v>0.6754</v>
      </c>
    </row>
    <row r="107" spans="1:11">
      <c r="A107" s="20" t="s">
        <v>91</v>
      </c>
      <c r="B107" s="20">
        <v>0.9889</v>
      </c>
      <c r="C107" s="8">
        <v>0.86739999999999995</v>
      </c>
      <c r="D107" s="8">
        <v>0.85599999999999998</v>
      </c>
      <c r="E107" s="8">
        <v>0.83560000000000001</v>
      </c>
      <c r="F107" s="8">
        <v>0.49320000000000003</v>
      </c>
      <c r="G107" s="20">
        <v>0.19570000000000001</v>
      </c>
      <c r="H107" s="20">
        <v>0.11899999999999999</v>
      </c>
      <c r="I107" s="20">
        <v>7.4999999999999997E-2</v>
      </c>
      <c r="J107" s="20">
        <v>5.1299999999999998E-2</v>
      </c>
      <c r="K107" s="20">
        <v>2.63E-2</v>
      </c>
    </row>
    <row r="108" spans="1:11">
      <c r="A108" s="20" t="s">
        <v>92</v>
      </c>
      <c r="B108" s="20">
        <v>0.99850000000000005</v>
      </c>
      <c r="C108" s="8">
        <v>1</v>
      </c>
      <c r="D108" s="8">
        <v>1</v>
      </c>
      <c r="E108" s="8">
        <v>1</v>
      </c>
      <c r="F108" s="8">
        <v>1</v>
      </c>
      <c r="G108" s="20">
        <v>1</v>
      </c>
      <c r="H108" s="20">
        <v>1</v>
      </c>
      <c r="I108" s="20">
        <v>1</v>
      </c>
      <c r="J108" s="20">
        <v>1</v>
      </c>
      <c r="K108" s="20">
        <v>1</v>
      </c>
    </row>
    <row r="109" spans="1:11">
      <c r="A109" s="20" t="s">
        <v>132</v>
      </c>
      <c r="B109" s="20">
        <v>0.99370000000000003</v>
      </c>
      <c r="C109" s="8">
        <v>0.92900000000000005</v>
      </c>
      <c r="D109" s="8">
        <v>0.9224</v>
      </c>
      <c r="E109" s="8">
        <v>0.91039999999999999</v>
      </c>
      <c r="F109" s="8">
        <v>0.66059999999999997</v>
      </c>
      <c r="G109" s="20">
        <v>0.32729999999999998</v>
      </c>
      <c r="H109" s="20">
        <v>0.21279999999999999</v>
      </c>
      <c r="I109" s="20">
        <v>0.13950000000000001</v>
      </c>
      <c r="J109" s="20">
        <v>9.7600000000000006E-2</v>
      </c>
      <c r="K109" s="20">
        <v>5.1299999999999998E-2</v>
      </c>
    </row>
    <row r="110" spans="1:11">
      <c r="A110" s="20" t="s">
        <v>113</v>
      </c>
      <c r="B110" s="20">
        <v>0.83550000000000002</v>
      </c>
      <c r="C110" s="8">
        <v>0.83630000000000004</v>
      </c>
      <c r="D110" s="8">
        <v>0.83630000000000004</v>
      </c>
      <c r="E110" s="8">
        <v>0.83630000000000004</v>
      </c>
      <c r="F110" s="8">
        <v>0.83630000000000004</v>
      </c>
      <c r="G110" s="20">
        <v>0.83630000000000004</v>
      </c>
      <c r="H110" s="20">
        <v>0.83630000000000004</v>
      </c>
      <c r="I110" s="20">
        <v>0.83630000000000004</v>
      </c>
      <c r="J110" s="20">
        <v>0.83630000000000004</v>
      </c>
      <c r="K110" s="20">
        <v>0.83630000000000004</v>
      </c>
    </row>
    <row r="111" spans="1:11">
      <c r="A111" s="40" t="s">
        <v>158</v>
      </c>
      <c r="B111" s="40" t="s">
        <v>6</v>
      </c>
      <c r="C111" s="76" t="s">
        <v>7</v>
      </c>
      <c r="D111" s="76" t="s">
        <v>8</v>
      </c>
      <c r="E111" s="76" t="s">
        <v>9</v>
      </c>
      <c r="F111" s="76" t="s">
        <v>10</v>
      </c>
      <c r="G111" s="40" t="s">
        <v>11</v>
      </c>
      <c r="H111" s="40" t="s">
        <v>13</v>
      </c>
      <c r="I111" s="40" t="s">
        <v>12</v>
      </c>
      <c r="J111" s="40" t="s">
        <v>15</v>
      </c>
      <c r="K111" s="40" t="s">
        <v>14</v>
      </c>
    </row>
    <row r="112" spans="1:11">
      <c r="A112" s="20" t="s">
        <v>131</v>
      </c>
      <c r="B112" s="20">
        <v>0.98709999999999998</v>
      </c>
      <c r="C112" s="8">
        <v>0.89859999999999995</v>
      </c>
      <c r="D112" s="8">
        <v>0.89190000000000003</v>
      </c>
      <c r="E112" s="8">
        <v>0.88039999999999996</v>
      </c>
      <c r="F112" s="8">
        <v>0.75839999999999996</v>
      </c>
      <c r="G112" s="20">
        <v>0.70489999999999997</v>
      </c>
      <c r="H112" s="20">
        <v>0.69489999999999996</v>
      </c>
      <c r="I112" s="20">
        <v>0.68969999999999998</v>
      </c>
      <c r="J112" s="20">
        <v>0.68700000000000006</v>
      </c>
      <c r="K112" s="20">
        <v>0.68420000000000003</v>
      </c>
    </row>
    <row r="113" spans="1:11">
      <c r="A113" s="20" t="s">
        <v>91</v>
      </c>
      <c r="B113" s="20">
        <v>0.98919999999999997</v>
      </c>
      <c r="C113" s="8">
        <v>0.87050000000000005</v>
      </c>
      <c r="D113" s="8">
        <v>0.85940000000000005</v>
      </c>
      <c r="E113" s="8">
        <v>0.83930000000000005</v>
      </c>
      <c r="F113" s="8">
        <v>0.5</v>
      </c>
      <c r="G113" s="20">
        <v>0.2</v>
      </c>
      <c r="H113" s="20">
        <v>0.122</v>
      </c>
      <c r="I113" s="20">
        <v>7.6899999999999996E-2</v>
      </c>
      <c r="J113" s="20">
        <v>5.2600000000000001E-2</v>
      </c>
      <c r="K113" s="20">
        <v>2.7E-2</v>
      </c>
    </row>
    <row r="114" spans="1:11">
      <c r="A114" s="20" t="s">
        <v>92</v>
      </c>
      <c r="B114" s="20">
        <v>0.99760000000000004</v>
      </c>
      <c r="C114" s="8">
        <v>1</v>
      </c>
      <c r="D114" s="8">
        <v>1</v>
      </c>
      <c r="E114" s="8">
        <v>1</v>
      </c>
      <c r="F114" s="8">
        <v>1</v>
      </c>
      <c r="G114" s="20">
        <v>1</v>
      </c>
      <c r="H114" s="20">
        <v>1</v>
      </c>
      <c r="I114" s="20">
        <v>1</v>
      </c>
      <c r="J114" s="20">
        <v>1</v>
      </c>
      <c r="K114" s="20">
        <v>1</v>
      </c>
    </row>
    <row r="115" spans="1:11">
      <c r="A115" s="20" t="s">
        <v>132</v>
      </c>
      <c r="B115" s="20">
        <v>0.99339999999999995</v>
      </c>
      <c r="C115" s="8">
        <v>0.93079999999999996</v>
      </c>
      <c r="D115" s="8">
        <v>0.9244</v>
      </c>
      <c r="E115" s="8">
        <v>0.91259999999999997</v>
      </c>
      <c r="F115" s="8">
        <v>0.66669999999999996</v>
      </c>
      <c r="G115" s="20">
        <v>0.33329999999999999</v>
      </c>
      <c r="H115" s="20">
        <v>0.21740000000000001</v>
      </c>
      <c r="I115" s="20">
        <v>0.1429</v>
      </c>
      <c r="J115" s="20">
        <v>0.1</v>
      </c>
      <c r="K115" s="20">
        <v>5.2600000000000001E-2</v>
      </c>
    </row>
    <row r="116" spans="1:11">
      <c r="A116" s="20" t="s">
        <v>113</v>
      </c>
      <c r="B116" s="20">
        <v>0.83950000000000002</v>
      </c>
      <c r="C116" s="8">
        <v>0.8407</v>
      </c>
      <c r="D116" s="8">
        <v>0.8407</v>
      </c>
      <c r="E116" s="8">
        <v>0.8407</v>
      </c>
      <c r="F116" s="8">
        <v>0.8407</v>
      </c>
      <c r="G116" s="20">
        <v>0.8407</v>
      </c>
      <c r="H116" s="20">
        <v>0.8407</v>
      </c>
      <c r="I116" s="20">
        <v>0.8407</v>
      </c>
      <c r="J116" s="20">
        <v>0.8407</v>
      </c>
      <c r="K116" s="20">
        <v>0.8407</v>
      </c>
    </row>
    <row r="117" spans="1:11">
      <c r="A117" s="20"/>
      <c r="B117" s="20"/>
      <c r="G117" s="20"/>
      <c r="H117" s="20"/>
      <c r="I117" s="20"/>
      <c r="J117" s="20"/>
      <c r="K117" s="20"/>
    </row>
    <row r="118" spans="1:11">
      <c r="A118" s="40" t="s">
        <v>159</v>
      </c>
      <c r="B118" s="40" t="s">
        <v>6</v>
      </c>
      <c r="C118" s="76" t="s">
        <v>7</v>
      </c>
      <c r="D118" s="76" t="s">
        <v>8</v>
      </c>
      <c r="E118" s="76" t="s">
        <v>9</v>
      </c>
      <c r="F118" s="76" t="s">
        <v>10</v>
      </c>
      <c r="G118" s="40" t="s">
        <v>11</v>
      </c>
      <c r="H118" s="40" t="s">
        <v>13</v>
      </c>
      <c r="I118" s="40" t="s">
        <v>12</v>
      </c>
      <c r="J118" s="40" t="s">
        <v>15</v>
      </c>
      <c r="K118" s="40" t="s">
        <v>14</v>
      </c>
    </row>
    <row r="119" spans="1:11">
      <c r="A119" s="20" t="s">
        <v>131</v>
      </c>
      <c r="B119" s="20">
        <v>0.98860000000000003</v>
      </c>
      <c r="C119" s="8">
        <v>0.89859999999999995</v>
      </c>
      <c r="D119" s="8">
        <v>0.89490000000000003</v>
      </c>
      <c r="E119" s="8">
        <v>0.88370000000000004</v>
      </c>
      <c r="F119" s="8">
        <v>0.7651</v>
      </c>
      <c r="G119" s="20">
        <v>0.71309999999999996</v>
      </c>
      <c r="H119" s="20">
        <v>0.70340000000000003</v>
      </c>
      <c r="I119" s="20">
        <v>0.69830000000000003</v>
      </c>
      <c r="J119" s="20">
        <v>0.69569999999999999</v>
      </c>
      <c r="K119" s="20">
        <v>0.69299999999999995</v>
      </c>
    </row>
    <row r="120" spans="1:11">
      <c r="A120" s="20" t="s">
        <v>91</v>
      </c>
      <c r="B120" s="20">
        <v>0.98950000000000005</v>
      </c>
      <c r="C120" s="8">
        <v>0.87319999999999998</v>
      </c>
      <c r="D120" s="8">
        <v>0.86270000000000002</v>
      </c>
      <c r="E120" s="8">
        <v>0.84299999999999997</v>
      </c>
      <c r="F120" s="8">
        <v>0.50700000000000001</v>
      </c>
      <c r="G120" s="20">
        <v>0.20449999999999999</v>
      </c>
      <c r="H120" s="20">
        <v>0.125</v>
      </c>
      <c r="I120" s="20">
        <v>7.8899999999999998E-2</v>
      </c>
      <c r="J120" s="20">
        <v>5.4100000000000002E-2</v>
      </c>
      <c r="K120" s="20">
        <v>2.7799999999999998E-2</v>
      </c>
    </row>
    <row r="121" spans="1:11">
      <c r="A121" s="20" t="s">
        <v>92</v>
      </c>
      <c r="B121" s="20">
        <v>0.99880000000000002</v>
      </c>
      <c r="C121" s="8">
        <v>0.99590000000000001</v>
      </c>
      <c r="D121" s="8">
        <v>1</v>
      </c>
      <c r="E121" s="8">
        <v>1</v>
      </c>
      <c r="F121" s="8">
        <v>1</v>
      </c>
      <c r="G121" s="20">
        <v>1</v>
      </c>
      <c r="H121" s="20">
        <v>1</v>
      </c>
      <c r="I121" s="20">
        <v>1</v>
      </c>
      <c r="J121" s="20">
        <v>1</v>
      </c>
      <c r="K121" s="20">
        <v>1</v>
      </c>
    </row>
    <row r="122" spans="1:11">
      <c r="A122" s="20" t="s">
        <v>132</v>
      </c>
      <c r="B122" s="20">
        <v>0.99409999999999998</v>
      </c>
      <c r="C122" s="8">
        <v>0.93049999999999999</v>
      </c>
      <c r="D122" s="8">
        <v>0.92630000000000001</v>
      </c>
      <c r="E122" s="8">
        <v>0.91479999999999995</v>
      </c>
      <c r="F122" s="8">
        <v>0.67290000000000005</v>
      </c>
      <c r="G122" s="20">
        <v>0.33960000000000001</v>
      </c>
      <c r="H122" s="20">
        <v>0.22220000000000001</v>
      </c>
      <c r="I122" s="20">
        <v>0.14630000000000001</v>
      </c>
      <c r="J122" s="20">
        <v>0.1026</v>
      </c>
      <c r="K122" s="20">
        <v>5.4100000000000002E-2</v>
      </c>
    </row>
    <row r="123" spans="1:11">
      <c r="A123" s="20" t="s">
        <v>113</v>
      </c>
      <c r="B123" s="20">
        <v>0.84450000000000003</v>
      </c>
      <c r="C123" s="8">
        <v>0.84309999999999996</v>
      </c>
      <c r="D123" s="8">
        <v>0.84509999999999996</v>
      </c>
      <c r="E123" s="8">
        <v>0.84509999999999996</v>
      </c>
      <c r="F123" s="8">
        <v>0.84509999999999996</v>
      </c>
      <c r="G123" s="20">
        <v>0.84509999999999996</v>
      </c>
      <c r="H123" s="20">
        <v>0.84509999999999996</v>
      </c>
      <c r="I123" s="20">
        <v>0.84509999999999996</v>
      </c>
      <c r="J123" s="20">
        <v>0.84509999999999996</v>
      </c>
      <c r="K123" s="20">
        <v>0.84509999999999996</v>
      </c>
    </row>
    <row r="124" spans="1:11">
      <c r="A124" s="40" t="s">
        <v>160</v>
      </c>
      <c r="B124" s="40" t="s">
        <v>6</v>
      </c>
      <c r="C124" s="76" t="s">
        <v>7</v>
      </c>
      <c r="D124" s="76" t="s">
        <v>8</v>
      </c>
      <c r="E124" s="76" t="s">
        <v>9</v>
      </c>
      <c r="F124" s="76" t="s">
        <v>10</v>
      </c>
      <c r="G124" s="40" t="s">
        <v>11</v>
      </c>
      <c r="H124" s="40" t="s">
        <v>13</v>
      </c>
      <c r="I124" s="40" t="s">
        <v>12</v>
      </c>
      <c r="J124" s="40" t="s">
        <v>15</v>
      </c>
      <c r="K124" s="40" t="s">
        <v>14</v>
      </c>
    </row>
    <row r="125" spans="1:11">
      <c r="A125" s="20" t="s">
        <v>131</v>
      </c>
      <c r="B125" s="20">
        <v>0.98860000000000003</v>
      </c>
      <c r="C125" s="8">
        <v>0.90700000000000003</v>
      </c>
      <c r="D125" s="8">
        <v>0.90390000000000004</v>
      </c>
      <c r="E125" s="8">
        <v>0.89370000000000005</v>
      </c>
      <c r="F125" s="8">
        <v>0.78520000000000001</v>
      </c>
      <c r="G125" s="20">
        <v>0.73770000000000002</v>
      </c>
      <c r="H125" s="20">
        <v>0.7288</v>
      </c>
      <c r="I125" s="20">
        <v>0.72409999999999997</v>
      </c>
      <c r="J125" s="20">
        <v>0.72170000000000001</v>
      </c>
      <c r="K125" s="20">
        <v>0.71930000000000005</v>
      </c>
    </row>
    <row r="126" spans="1:11">
      <c r="A126" s="20" t="s">
        <v>91</v>
      </c>
      <c r="B126" s="20">
        <v>0.99039999999999995</v>
      </c>
      <c r="C126" s="8">
        <v>0.88280000000000003</v>
      </c>
      <c r="D126" s="8">
        <v>0.873</v>
      </c>
      <c r="E126" s="8">
        <v>0.85450000000000004</v>
      </c>
      <c r="F126" s="8">
        <v>0.52939999999999998</v>
      </c>
      <c r="G126" s="20">
        <v>0.2195</v>
      </c>
      <c r="H126" s="20">
        <v>0.1351</v>
      </c>
      <c r="I126" s="20">
        <v>8.5699999999999998E-2</v>
      </c>
      <c r="J126" s="20">
        <v>5.8799999999999998E-2</v>
      </c>
      <c r="K126" s="20">
        <v>3.0300000000000001E-2</v>
      </c>
    </row>
    <row r="127" spans="1:11">
      <c r="A127" s="20" t="s">
        <v>92</v>
      </c>
      <c r="B127" s="20">
        <v>0.99790000000000001</v>
      </c>
      <c r="C127" s="8">
        <v>0.99590000000000001</v>
      </c>
      <c r="D127" s="8">
        <v>1</v>
      </c>
      <c r="E127" s="8">
        <v>1</v>
      </c>
      <c r="F127" s="8">
        <v>1</v>
      </c>
      <c r="G127" s="20">
        <v>1</v>
      </c>
      <c r="H127" s="20">
        <v>1</v>
      </c>
      <c r="I127" s="20">
        <v>1</v>
      </c>
      <c r="J127" s="20">
        <v>1</v>
      </c>
      <c r="K127" s="20">
        <v>1</v>
      </c>
    </row>
    <row r="128" spans="1:11">
      <c r="A128" s="20" t="s">
        <v>132</v>
      </c>
      <c r="B128" s="20">
        <v>0.99409999999999998</v>
      </c>
      <c r="C128" s="8">
        <v>0.93589999999999995</v>
      </c>
      <c r="D128" s="8">
        <v>0.93220000000000003</v>
      </c>
      <c r="E128" s="8">
        <v>0.92159999999999997</v>
      </c>
      <c r="F128" s="8">
        <v>0.69230000000000003</v>
      </c>
      <c r="G128" s="20">
        <v>0.36</v>
      </c>
      <c r="H128" s="20">
        <v>0.23810000000000001</v>
      </c>
      <c r="I128" s="20">
        <v>0.15790000000000001</v>
      </c>
      <c r="J128" s="20">
        <v>0.1111</v>
      </c>
      <c r="K128" s="20">
        <v>5.8799999999999998E-2</v>
      </c>
    </row>
    <row r="129" spans="1:11">
      <c r="A129" s="20" t="s">
        <v>113</v>
      </c>
      <c r="B129" s="20">
        <v>0.85729999999999995</v>
      </c>
      <c r="C129" s="8">
        <v>0.85629999999999995</v>
      </c>
      <c r="D129" s="8">
        <v>0.85840000000000005</v>
      </c>
      <c r="E129" s="8">
        <v>0.85840000000000005</v>
      </c>
      <c r="F129" s="8">
        <v>0.85840000000000005</v>
      </c>
      <c r="G129" s="20">
        <v>0.85840000000000005</v>
      </c>
      <c r="H129" s="20">
        <v>0.85840000000000005</v>
      </c>
      <c r="I129" s="20">
        <v>0.85840000000000005</v>
      </c>
      <c r="J129" s="20">
        <v>0.85840000000000005</v>
      </c>
      <c r="K129" s="20">
        <v>0.85840000000000005</v>
      </c>
    </row>
  </sheetData>
  <mergeCells count="92">
    <mergeCell ref="AP55:AP57"/>
    <mergeCell ref="AP58:AQ58"/>
    <mergeCell ref="AP59:AQ59"/>
    <mergeCell ref="AR42:AS42"/>
    <mergeCell ref="AT42:AU42"/>
    <mergeCell ref="AP44:AP47"/>
    <mergeCell ref="AP48:AP51"/>
    <mergeCell ref="AP52:AP54"/>
    <mergeCell ref="AR6:AS6"/>
    <mergeCell ref="AT6:AU6"/>
    <mergeCell ref="AP8:AP11"/>
    <mergeCell ref="AP12:AP15"/>
    <mergeCell ref="AP16:AP18"/>
    <mergeCell ref="AI6:AK6"/>
    <mergeCell ref="AL6:AN6"/>
    <mergeCell ref="AI42:AK42"/>
    <mergeCell ref="AL42:AN42"/>
    <mergeCell ref="AP6:AQ7"/>
    <mergeCell ref="AP19:AP21"/>
    <mergeCell ref="AP22:AQ22"/>
    <mergeCell ref="AP23:AQ23"/>
    <mergeCell ref="AP42:AQ43"/>
    <mergeCell ref="AG59:AH59"/>
    <mergeCell ref="AG6:AH7"/>
    <mergeCell ref="AG42:AH43"/>
    <mergeCell ref="AG52:AG54"/>
    <mergeCell ref="AG55:AG57"/>
    <mergeCell ref="AG58:AH58"/>
    <mergeCell ref="AG44:AG47"/>
    <mergeCell ref="AG48:AG51"/>
    <mergeCell ref="AG8:AG11"/>
    <mergeCell ref="AG12:AG15"/>
    <mergeCell ref="AG16:AG18"/>
    <mergeCell ref="AG19:AG21"/>
    <mergeCell ref="AG22:AH22"/>
    <mergeCell ref="AG23:AH23"/>
    <mergeCell ref="V58:W58"/>
    <mergeCell ref="V59:W59"/>
    <mergeCell ref="AA43:AB43"/>
    <mergeCell ref="AA44:AA47"/>
    <mergeCell ref="AA48:AA51"/>
    <mergeCell ref="AA52:AA54"/>
    <mergeCell ref="AA55:AA57"/>
    <mergeCell ref="AA58:AB58"/>
    <mergeCell ref="AA59:AB59"/>
    <mergeCell ref="V43:W43"/>
    <mergeCell ref="V44:V47"/>
    <mergeCell ref="V48:V51"/>
    <mergeCell ref="V52:V54"/>
    <mergeCell ref="V55:V57"/>
    <mergeCell ref="V22:W22"/>
    <mergeCell ref="V23:W23"/>
    <mergeCell ref="AA7:AB7"/>
    <mergeCell ref="AA8:AA11"/>
    <mergeCell ref="AA12:AA15"/>
    <mergeCell ref="AA16:AA18"/>
    <mergeCell ref="AA19:AA21"/>
    <mergeCell ref="AA22:AB22"/>
    <mergeCell ref="AA23:AB23"/>
    <mergeCell ref="V7:W7"/>
    <mergeCell ref="V8:V11"/>
    <mergeCell ref="V12:V15"/>
    <mergeCell ref="V16:V18"/>
    <mergeCell ref="V19:V21"/>
    <mergeCell ref="A70:A72"/>
    <mergeCell ref="A73:A75"/>
    <mergeCell ref="A76:B76"/>
    <mergeCell ref="A77:B77"/>
    <mergeCell ref="A55:A57"/>
    <mergeCell ref="A58:B58"/>
    <mergeCell ref="A59:B59"/>
    <mergeCell ref="A61:B61"/>
    <mergeCell ref="A62:A65"/>
    <mergeCell ref="A66:A69"/>
    <mergeCell ref="A52:A54"/>
    <mergeCell ref="A23:B23"/>
    <mergeCell ref="A25:B25"/>
    <mergeCell ref="A26:A29"/>
    <mergeCell ref="A30:A33"/>
    <mergeCell ref="A34:A36"/>
    <mergeCell ref="A37:A39"/>
    <mergeCell ref="A40:B40"/>
    <mergeCell ref="A41:B41"/>
    <mergeCell ref="A43:B43"/>
    <mergeCell ref="A44:A47"/>
    <mergeCell ref="A48:A51"/>
    <mergeCell ref="A22:B22"/>
    <mergeCell ref="A7:B7"/>
    <mergeCell ref="A8:A11"/>
    <mergeCell ref="A12:A15"/>
    <mergeCell ref="A16:A18"/>
    <mergeCell ref="A19:A21"/>
  </mergeCells>
  <conditionalFormatting sqref="B80:K80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1:K8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K82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3:K8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4:K8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6:K8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7:K8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8:K8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9:K8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0:K9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3:K9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4:K9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5:K9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6:K9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7:K9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9:K9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0:K10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1:K10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2:K10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3:K10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6:K10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7:K10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8:K10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9:K10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0:K11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2:K11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3:K11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4:K11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5:K11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6:K11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9:K11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0:K12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1:K12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2:K12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3:K12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5:K12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6:K12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7:K12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8:K1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9:K12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23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F4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:F59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7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8:Z2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4:Z59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8:AE23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44:AE5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8:AK2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44:AK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8:AN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44:AN5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F160-D66F-48A6-8953-EB4164EA8549}">
  <dimension ref="A1:F77"/>
  <sheetViews>
    <sheetView zoomScale="85" zoomScaleNormal="85" workbookViewId="0">
      <selection activeCell="H4" sqref="H4"/>
    </sheetView>
  </sheetViews>
  <sheetFormatPr defaultRowHeight="13.5"/>
  <cols>
    <col min="1" max="1" width="12.28515625" style="7" bestFit="1" customWidth="1"/>
    <col min="2" max="2" width="8.7109375" style="7" customWidth="1"/>
    <col min="3" max="3" width="6.85546875" style="8" bestFit="1" customWidth="1"/>
    <col min="4" max="4" width="11" style="8" hidden="1" customWidth="1"/>
    <col min="5" max="5" width="9.7109375" style="8" bestFit="1" customWidth="1"/>
    <col min="6" max="6" width="16.7109375" style="8" customWidth="1"/>
    <col min="7" max="7" width="9.140625" style="7"/>
    <col min="8" max="8" width="12.5703125" style="7" bestFit="1" customWidth="1"/>
    <col min="9" max="12" width="9.140625" style="7"/>
    <col min="13" max="13" width="12.5703125" style="7" bestFit="1" customWidth="1"/>
    <col min="14" max="17" width="9.140625" style="7"/>
    <col min="18" max="18" width="12.5703125" style="7" bestFit="1" customWidth="1"/>
    <col min="19" max="16384" width="9.140625" style="7"/>
  </cols>
  <sheetData>
    <row r="1" spans="1:6">
      <c r="A1" s="6" t="s">
        <v>22</v>
      </c>
      <c r="B1" s="7" t="s">
        <v>104</v>
      </c>
    </row>
    <row r="2" spans="1:6">
      <c r="A2" s="6" t="s">
        <v>78</v>
      </c>
      <c r="B2" s="7" t="s">
        <v>105</v>
      </c>
    </row>
    <row r="3" spans="1:6">
      <c r="A3" s="6" t="s">
        <v>80</v>
      </c>
      <c r="B3" s="7" t="s">
        <v>454</v>
      </c>
      <c r="E3" s="8" t="s">
        <v>455</v>
      </c>
    </row>
    <row r="4" spans="1:6">
      <c r="A4" s="6" t="s">
        <v>82</v>
      </c>
      <c r="B4" s="7" t="s">
        <v>83</v>
      </c>
    </row>
    <row r="5" spans="1:6">
      <c r="A5" s="6" t="s">
        <v>84</v>
      </c>
      <c r="B5" s="7" t="s">
        <v>85</v>
      </c>
    </row>
    <row r="7" spans="1:6">
      <c r="A7" s="108" t="s">
        <v>88</v>
      </c>
      <c r="B7" s="108"/>
      <c r="C7" s="28" t="s">
        <v>110</v>
      </c>
      <c r="D7" s="28" t="s">
        <v>111</v>
      </c>
      <c r="E7" s="28" t="s">
        <v>112</v>
      </c>
      <c r="F7" s="28" t="s">
        <v>129</v>
      </c>
    </row>
    <row r="8" spans="1:6">
      <c r="A8" s="108" t="s">
        <v>90</v>
      </c>
      <c r="B8" s="12" t="s">
        <v>91</v>
      </c>
      <c r="C8" s="29">
        <v>0.94869999999999999</v>
      </c>
      <c r="D8" s="29">
        <v>0.9577</v>
      </c>
      <c r="E8" s="29">
        <v>0.95120000000000005</v>
      </c>
      <c r="F8" s="29">
        <f>E8-C8</f>
        <v>2.5000000000000577E-3</v>
      </c>
    </row>
    <row r="9" spans="1:6">
      <c r="A9" s="108"/>
      <c r="B9" s="12" t="s">
        <v>92</v>
      </c>
      <c r="C9" s="29">
        <v>0.64910000000000001</v>
      </c>
      <c r="D9" s="29">
        <v>0.59650000000000003</v>
      </c>
      <c r="E9" s="29">
        <v>0.68420000000000003</v>
      </c>
      <c r="F9" s="29">
        <f>E9-C9</f>
        <v>3.510000000000002E-2</v>
      </c>
    </row>
    <row r="10" spans="1:6">
      <c r="A10" s="108"/>
      <c r="B10" s="12" t="s">
        <v>93</v>
      </c>
      <c r="C10" s="29">
        <v>0.77080000000000004</v>
      </c>
      <c r="D10" s="29">
        <v>0.73509999999999998</v>
      </c>
      <c r="E10" s="29">
        <v>0.79590000000000005</v>
      </c>
      <c r="F10" s="29">
        <f>E10-C10</f>
        <v>2.5100000000000011E-2</v>
      </c>
    </row>
    <row r="11" spans="1:6" ht="15.75" customHeight="1">
      <c r="A11" s="108"/>
      <c r="B11" s="12" t="s">
        <v>94</v>
      </c>
      <c r="C11" s="49">
        <v>114</v>
      </c>
      <c r="D11" s="49">
        <v>114</v>
      </c>
      <c r="E11" s="49">
        <v>114</v>
      </c>
      <c r="F11" s="49"/>
    </row>
    <row r="12" spans="1:6">
      <c r="A12" s="108" t="s">
        <v>95</v>
      </c>
      <c r="B12" s="12" t="s">
        <v>91</v>
      </c>
      <c r="C12" s="29">
        <v>0.99009999999999998</v>
      </c>
      <c r="D12" s="29">
        <v>0.98870000000000002</v>
      </c>
      <c r="E12" s="29">
        <v>0.99109999999999998</v>
      </c>
      <c r="F12" s="29">
        <f>E12-C12</f>
        <v>1.0000000000000009E-3</v>
      </c>
    </row>
    <row r="13" spans="1:6">
      <c r="A13" s="108"/>
      <c r="B13" s="12" t="s">
        <v>92</v>
      </c>
      <c r="C13" s="29">
        <v>0.999</v>
      </c>
      <c r="D13" s="29">
        <v>0.99929999999999997</v>
      </c>
      <c r="E13" s="29">
        <v>0.999</v>
      </c>
      <c r="F13" s="29">
        <f>E13-C13</f>
        <v>0</v>
      </c>
    </row>
    <row r="14" spans="1:6">
      <c r="A14" s="108"/>
      <c r="B14" s="12" t="s">
        <v>93</v>
      </c>
      <c r="C14" s="29">
        <v>0.99450000000000005</v>
      </c>
      <c r="D14" s="29">
        <v>0.99390000000000001</v>
      </c>
      <c r="E14" s="29">
        <v>0.995</v>
      </c>
      <c r="F14" s="29">
        <f>E14-C14</f>
        <v>4.9999999999994493E-4</v>
      </c>
    </row>
    <row r="15" spans="1:6" ht="15.75" customHeight="1">
      <c r="A15" s="108"/>
      <c r="B15" s="12" t="s">
        <v>94</v>
      </c>
      <c r="C15" s="49">
        <v>4010</v>
      </c>
      <c r="D15" s="49">
        <v>4010</v>
      </c>
      <c r="E15" s="49">
        <v>4010</v>
      </c>
      <c r="F15" s="49"/>
    </row>
    <row r="16" spans="1:6">
      <c r="A16" s="108" t="s">
        <v>96</v>
      </c>
      <c r="B16" s="12" t="s">
        <v>91</v>
      </c>
      <c r="C16" s="29">
        <v>0.96940000000000004</v>
      </c>
      <c r="D16" s="29">
        <v>0.97319999999999995</v>
      </c>
      <c r="E16" s="29">
        <v>0.97119999999999995</v>
      </c>
      <c r="F16" s="29">
        <f t="shared" ref="F16:F23" si="0">E16-C16</f>
        <v>1.7999999999999128E-3</v>
      </c>
    </row>
    <row r="17" spans="1:6">
      <c r="A17" s="108"/>
      <c r="B17" s="12" t="s">
        <v>92</v>
      </c>
      <c r="C17" s="29">
        <v>0.82410000000000005</v>
      </c>
      <c r="D17" s="29">
        <v>0.79790000000000005</v>
      </c>
      <c r="E17" s="29">
        <v>0.84160000000000001</v>
      </c>
      <c r="F17" s="29">
        <f t="shared" si="0"/>
        <v>1.749999999999996E-2</v>
      </c>
    </row>
    <row r="18" spans="1:6">
      <c r="A18" s="108"/>
      <c r="B18" s="12" t="s">
        <v>93</v>
      </c>
      <c r="C18" s="29">
        <v>0.88270000000000004</v>
      </c>
      <c r="D18" s="29">
        <v>0.86450000000000005</v>
      </c>
      <c r="E18" s="29">
        <v>0.89549999999999996</v>
      </c>
      <c r="F18" s="29">
        <f t="shared" si="0"/>
        <v>1.2799999999999923E-2</v>
      </c>
    </row>
    <row r="19" spans="1:6">
      <c r="A19" s="108" t="s">
        <v>97</v>
      </c>
      <c r="B19" s="12" t="s">
        <v>91</v>
      </c>
      <c r="C19" s="29">
        <v>0.98899999999999999</v>
      </c>
      <c r="D19" s="29">
        <v>0.98780000000000001</v>
      </c>
      <c r="E19" s="29">
        <v>0.99</v>
      </c>
      <c r="F19" s="29">
        <f t="shared" si="0"/>
        <v>1.0000000000000009E-3</v>
      </c>
    </row>
    <row r="20" spans="1:6">
      <c r="A20" s="108"/>
      <c r="B20" s="12" t="s">
        <v>92</v>
      </c>
      <c r="C20" s="29">
        <v>0.98929999999999996</v>
      </c>
      <c r="D20" s="29">
        <v>0.98809999999999998</v>
      </c>
      <c r="E20" s="29">
        <v>0.99029999999999996</v>
      </c>
      <c r="F20" s="29">
        <f t="shared" si="0"/>
        <v>1.0000000000000009E-3</v>
      </c>
    </row>
    <row r="21" spans="1:6">
      <c r="A21" s="108"/>
      <c r="B21" s="12" t="s">
        <v>93</v>
      </c>
      <c r="C21" s="29">
        <v>0.98839999999999995</v>
      </c>
      <c r="D21" s="29">
        <v>0.98680000000000001</v>
      </c>
      <c r="E21" s="29">
        <v>0.98950000000000005</v>
      </c>
      <c r="F21" s="29">
        <f t="shared" si="0"/>
        <v>1.1000000000001009E-3</v>
      </c>
    </row>
    <row r="22" spans="1:6">
      <c r="A22" s="108" t="s">
        <v>113</v>
      </c>
      <c r="B22" s="108"/>
      <c r="C22" s="29">
        <v>0.82410000000000005</v>
      </c>
      <c r="D22" s="29">
        <v>0.79790000000000005</v>
      </c>
      <c r="E22" s="29">
        <v>0.84160000000000001</v>
      </c>
      <c r="F22" s="29">
        <f t="shared" si="0"/>
        <v>1.749999999999996E-2</v>
      </c>
    </row>
    <row r="23" spans="1:6">
      <c r="A23" s="108" t="s">
        <v>99</v>
      </c>
      <c r="B23" s="108"/>
      <c r="C23" s="29">
        <v>0.98929999999999996</v>
      </c>
      <c r="D23" s="29">
        <v>0.98809999999999998</v>
      </c>
      <c r="E23" s="29">
        <v>0.99029999999999996</v>
      </c>
      <c r="F23" s="29">
        <f t="shared" si="0"/>
        <v>1.0000000000000009E-3</v>
      </c>
    </row>
    <row r="25" spans="1:6">
      <c r="A25" s="108" t="s">
        <v>100</v>
      </c>
      <c r="B25" s="108"/>
      <c r="C25" s="28" t="s">
        <v>110</v>
      </c>
      <c r="D25" s="28" t="s">
        <v>111</v>
      </c>
      <c r="E25" s="28" t="s">
        <v>112</v>
      </c>
      <c r="F25" s="28" t="s">
        <v>129</v>
      </c>
    </row>
    <row r="26" spans="1:6">
      <c r="A26" s="108" t="s">
        <v>90</v>
      </c>
      <c r="B26" s="12" t="s">
        <v>91</v>
      </c>
      <c r="C26" s="29">
        <v>0.91569999999999996</v>
      </c>
      <c r="D26" s="29">
        <v>0.94810000000000005</v>
      </c>
      <c r="E26" s="29">
        <v>0.95179999999999998</v>
      </c>
      <c r="F26" s="29">
        <f>E26-C26</f>
        <v>3.6100000000000021E-2</v>
      </c>
    </row>
    <row r="27" spans="1:6">
      <c r="A27" s="108"/>
      <c r="B27" s="12" t="s">
        <v>92</v>
      </c>
      <c r="C27" s="29">
        <v>0.66669999999999996</v>
      </c>
      <c r="D27" s="29">
        <v>0.64039999999999997</v>
      </c>
      <c r="E27" s="29">
        <v>0.69299999999999995</v>
      </c>
      <c r="F27" s="29">
        <f>E27-C27</f>
        <v>2.629999999999999E-2</v>
      </c>
    </row>
    <row r="28" spans="1:6">
      <c r="A28" s="108"/>
      <c r="B28" s="12" t="s">
        <v>93</v>
      </c>
      <c r="C28" s="29">
        <v>0.77159999999999995</v>
      </c>
      <c r="D28" s="29">
        <v>0.76439999999999997</v>
      </c>
      <c r="E28" s="29">
        <v>0.80200000000000005</v>
      </c>
      <c r="F28" s="29">
        <f>E28-C28</f>
        <v>3.0400000000000094E-2</v>
      </c>
    </row>
    <row r="29" spans="1:6">
      <c r="A29" s="108"/>
      <c r="B29" s="12" t="s">
        <v>94</v>
      </c>
      <c r="C29" s="49">
        <v>114</v>
      </c>
      <c r="D29" s="49">
        <v>114</v>
      </c>
      <c r="E29" s="49">
        <v>114</v>
      </c>
      <c r="F29" s="49"/>
    </row>
    <row r="30" spans="1:6">
      <c r="A30" s="108" t="s">
        <v>95</v>
      </c>
      <c r="B30" s="12" t="s">
        <v>91</v>
      </c>
      <c r="C30" s="29">
        <v>0.99060000000000004</v>
      </c>
      <c r="D30" s="29">
        <v>0.9899</v>
      </c>
      <c r="E30" s="29">
        <v>0.99129999999999996</v>
      </c>
      <c r="F30" s="29">
        <f>E30-C30</f>
        <v>6.9999999999992291E-4</v>
      </c>
    </row>
    <row r="31" spans="1:6">
      <c r="A31" s="108"/>
      <c r="B31" s="12" t="s">
        <v>92</v>
      </c>
      <c r="C31" s="29">
        <v>0.99829999999999997</v>
      </c>
      <c r="D31" s="29">
        <v>0.999</v>
      </c>
      <c r="E31" s="29">
        <v>0.999</v>
      </c>
      <c r="F31" s="29">
        <f>E31-C31</f>
        <v>7.0000000000003393E-4</v>
      </c>
    </row>
    <row r="32" spans="1:6">
      <c r="A32" s="108"/>
      <c r="B32" s="12" t="s">
        <v>93</v>
      </c>
      <c r="C32" s="29">
        <v>0.99439999999999995</v>
      </c>
      <c r="D32" s="29">
        <v>0.99439999999999995</v>
      </c>
      <c r="E32" s="29">
        <v>0.99519999999999997</v>
      </c>
      <c r="F32" s="29">
        <f>E32-C32</f>
        <v>8.0000000000002292E-4</v>
      </c>
    </row>
    <row r="33" spans="1:6">
      <c r="A33" s="108"/>
      <c r="B33" s="12" t="s">
        <v>94</v>
      </c>
      <c r="C33" s="49">
        <v>4010</v>
      </c>
      <c r="D33" s="49">
        <v>4010</v>
      </c>
      <c r="E33" s="49">
        <v>4010</v>
      </c>
      <c r="F33" s="49"/>
    </row>
    <row r="34" spans="1:6">
      <c r="A34" s="108" t="s">
        <v>96</v>
      </c>
      <c r="B34" s="12" t="s">
        <v>91</v>
      </c>
      <c r="C34" s="29">
        <v>0.95309999999999995</v>
      </c>
      <c r="D34" s="29">
        <v>0.96899999999999997</v>
      </c>
      <c r="E34" s="29">
        <v>0.97160000000000002</v>
      </c>
      <c r="F34" s="29">
        <f t="shared" ref="F34:F41" si="1">E34-C34</f>
        <v>1.8500000000000072E-2</v>
      </c>
    </row>
    <row r="35" spans="1:6">
      <c r="A35" s="108"/>
      <c r="B35" s="12" t="s">
        <v>92</v>
      </c>
      <c r="C35" s="29">
        <v>0.83250000000000002</v>
      </c>
      <c r="D35" s="29">
        <v>0.81969999999999998</v>
      </c>
      <c r="E35" s="29">
        <v>0.84599999999999997</v>
      </c>
      <c r="F35" s="29">
        <f t="shared" si="1"/>
        <v>1.3499999999999956E-2</v>
      </c>
    </row>
    <row r="36" spans="1:6">
      <c r="A36" s="108"/>
      <c r="B36" s="12" t="s">
        <v>93</v>
      </c>
      <c r="C36" s="29">
        <v>0.88300000000000001</v>
      </c>
      <c r="D36" s="29">
        <v>0.87939999999999996</v>
      </c>
      <c r="E36" s="29">
        <v>0.89859999999999995</v>
      </c>
      <c r="F36" s="29">
        <f t="shared" si="1"/>
        <v>1.5599999999999947E-2</v>
      </c>
    </row>
    <row r="37" spans="1:6">
      <c r="A37" s="108" t="s">
        <v>97</v>
      </c>
      <c r="B37" s="12" t="s">
        <v>91</v>
      </c>
      <c r="C37" s="29">
        <v>0.98850000000000005</v>
      </c>
      <c r="D37" s="29">
        <v>0.98870000000000002</v>
      </c>
      <c r="E37" s="29">
        <v>0.99019999999999997</v>
      </c>
      <c r="F37" s="29">
        <f t="shared" si="1"/>
        <v>1.6999999999999238E-3</v>
      </c>
    </row>
    <row r="38" spans="1:6">
      <c r="A38" s="108"/>
      <c r="B38" s="12" t="s">
        <v>92</v>
      </c>
      <c r="C38" s="29">
        <v>0.98909999999999998</v>
      </c>
      <c r="D38" s="29">
        <v>0.98909999999999998</v>
      </c>
      <c r="E38" s="29">
        <v>0.99050000000000005</v>
      </c>
      <c r="F38" s="29">
        <f t="shared" si="1"/>
        <v>1.4000000000000679E-3</v>
      </c>
    </row>
    <row r="39" spans="1:6">
      <c r="A39" s="108"/>
      <c r="B39" s="12" t="s">
        <v>93</v>
      </c>
      <c r="C39" s="29">
        <v>0.98829999999999996</v>
      </c>
      <c r="D39" s="29">
        <v>0.98809999999999998</v>
      </c>
      <c r="E39" s="29">
        <v>0.98980000000000001</v>
      </c>
      <c r="F39" s="29">
        <f t="shared" si="1"/>
        <v>1.5000000000000568E-3</v>
      </c>
    </row>
    <row r="40" spans="1:6">
      <c r="A40" s="108" t="s">
        <v>113</v>
      </c>
      <c r="B40" s="108"/>
      <c r="C40" s="29">
        <v>0.83250000000000002</v>
      </c>
      <c r="D40" s="29">
        <v>0.81969999999999998</v>
      </c>
      <c r="E40" s="29">
        <v>0.84599999999999997</v>
      </c>
      <c r="F40" s="29">
        <f t="shared" si="1"/>
        <v>1.3499999999999956E-2</v>
      </c>
    </row>
    <row r="41" spans="1:6">
      <c r="A41" s="108" t="s">
        <v>99</v>
      </c>
      <c r="B41" s="108"/>
      <c r="C41" s="29">
        <v>0.98909999999999998</v>
      </c>
      <c r="D41" s="29">
        <v>0.98909999999999998</v>
      </c>
      <c r="E41" s="29">
        <v>0.99050000000000005</v>
      </c>
      <c r="F41" s="29">
        <f t="shared" si="1"/>
        <v>1.4000000000000679E-3</v>
      </c>
    </row>
    <row r="43" spans="1:6">
      <c r="A43" s="108" t="s">
        <v>101</v>
      </c>
      <c r="B43" s="108"/>
      <c r="C43" s="28" t="s">
        <v>110</v>
      </c>
      <c r="D43" s="28" t="s">
        <v>111</v>
      </c>
      <c r="E43" s="28" t="s">
        <v>112</v>
      </c>
      <c r="F43" s="28" t="s">
        <v>129</v>
      </c>
    </row>
    <row r="44" spans="1:6">
      <c r="A44" s="108" t="s">
        <v>90</v>
      </c>
      <c r="B44" s="12" t="s">
        <v>91</v>
      </c>
      <c r="C44" s="29">
        <v>0.94669999999999999</v>
      </c>
      <c r="D44" s="29">
        <v>0.92310000000000003</v>
      </c>
      <c r="E44" s="29">
        <v>0.91359999999999997</v>
      </c>
      <c r="F44" s="29">
        <f>E44-C44</f>
        <v>-3.3100000000000018E-2</v>
      </c>
    </row>
    <row r="45" spans="1:6">
      <c r="A45" s="108"/>
      <c r="B45" s="12" t="s">
        <v>92</v>
      </c>
      <c r="C45" s="29">
        <v>0.62280000000000002</v>
      </c>
      <c r="D45" s="29">
        <v>0.63160000000000005</v>
      </c>
      <c r="E45" s="29">
        <v>0.64910000000000001</v>
      </c>
      <c r="F45" s="29">
        <f>E45-C45</f>
        <v>2.629999999999999E-2</v>
      </c>
    </row>
    <row r="46" spans="1:6">
      <c r="A46" s="108"/>
      <c r="B46" s="12" t="s">
        <v>93</v>
      </c>
      <c r="C46" s="29">
        <v>0.75129999999999997</v>
      </c>
      <c r="D46" s="29">
        <v>0.75</v>
      </c>
      <c r="E46" s="29">
        <v>0.75900000000000001</v>
      </c>
      <c r="F46" s="29">
        <f>E46-C46</f>
        <v>7.7000000000000401E-3</v>
      </c>
    </row>
    <row r="47" spans="1:6">
      <c r="A47" s="108"/>
      <c r="B47" s="12" t="s">
        <v>94</v>
      </c>
      <c r="C47" s="49">
        <v>114</v>
      </c>
      <c r="D47" s="49">
        <v>114</v>
      </c>
      <c r="E47" s="49">
        <v>114</v>
      </c>
      <c r="F47" s="49"/>
    </row>
    <row r="48" spans="1:6">
      <c r="A48" s="108" t="s">
        <v>95</v>
      </c>
      <c r="B48" s="12" t="s">
        <v>91</v>
      </c>
      <c r="C48" s="29">
        <v>0.98939999999999995</v>
      </c>
      <c r="D48" s="29">
        <v>0.98960000000000004</v>
      </c>
      <c r="E48" s="29">
        <v>0.99009999999999998</v>
      </c>
      <c r="F48" s="29">
        <f>E48-C48</f>
        <v>7.0000000000003393E-4</v>
      </c>
    </row>
    <row r="49" spans="1:6">
      <c r="A49" s="108"/>
      <c r="B49" s="12" t="s">
        <v>92</v>
      </c>
      <c r="C49" s="29">
        <v>0.999</v>
      </c>
      <c r="D49" s="29">
        <v>0.99850000000000005</v>
      </c>
      <c r="E49" s="29">
        <v>0.99829999999999997</v>
      </c>
      <c r="F49" s="29">
        <f>E49-C49</f>
        <v>-7.0000000000003393E-4</v>
      </c>
    </row>
    <row r="50" spans="1:6">
      <c r="A50" s="108"/>
      <c r="B50" s="12" t="s">
        <v>93</v>
      </c>
      <c r="C50" s="29">
        <v>0.99419999999999997</v>
      </c>
      <c r="D50" s="29">
        <v>0.99399999999999999</v>
      </c>
      <c r="E50" s="29">
        <v>0.99419999999999997</v>
      </c>
      <c r="F50" s="29">
        <f>E50-C50</f>
        <v>0</v>
      </c>
    </row>
    <row r="51" spans="1:6">
      <c r="A51" s="108"/>
      <c r="B51" s="12" t="s">
        <v>94</v>
      </c>
      <c r="C51" s="49">
        <v>4010</v>
      </c>
      <c r="D51" s="49">
        <v>4010</v>
      </c>
      <c r="E51" s="49">
        <v>4010</v>
      </c>
      <c r="F51" s="49"/>
    </row>
    <row r="52" spans="1:6">
      <c r="A52" s="108" t="s">
        <v>96</v>
      </c>
      <c r="B52" s="12" t="s">
        <v>91</v>
      </c>
      <c r="C52" s="29">
        <v>0.96799999999999997</v>
      </c>
      <c r="D52" s="29">
        <v>0.95630000000000004</v>
      </c>
      <c r="E52" s="29">
        <v>0.95179999999999998</v>
      </c>
      <c r="F52" s="29">
        <f t="shared" ref="F52:F59" si="2">E52-C52</f>
        <v>-1.6199999999999992E-2</v>
      </c>
    </row>
    <row r="53" spans="1:6">
      <c r="A53" s="108"/>
      <c r="B53" s="12" t="s">
        <v>92</v>
      </c>
      <c r="C53" s="29">
        <v>0.81089999999999995</v>
      </c>
      <c r="D53" s="29">
        <v>0.81499999999999995</v>
      </c>
      <c r="E53" s="29">
        <v>0.82369999999999999</v>
      </c>
      <c r="F53" s="29">
        <f t="shared" si="2"/>
        <v>1.2800000000000034E-2</v>
      </c>
    </row>
    <row r="54" spans="1:6">
      <c r="A54" s="108"/>
      <c r="B54" s="12" t="s">
        <v>93</v>
      </c>
      <c r="C54" s="29">
        <v>0.87270000000000003</v>
      </c>
      <c r="D54" s="29">
        <v>0.872</v>
      </c>
      <c r="E54" s="29">
        <v>0.87660000000000005</v>
      </c>
      <c r="F54" s="29">
        <f t="shared" si="2"/>
        <v>3.9000000000000146E-3</v>
      </c>
    </row>
    <row r="55" spans="1:6">
      <c r="A55" s="108" t="s">
        <v>97</v>
      </c>
      <c r="B55" s="12" t="s">
        <v>91</v>
      </c>
      <c r="C55" s="29">
        <v>0.98819999999999997</v>
      </c>
      <c r="D55" s="29">
        <v>0.98780000000000001</v>
      </c>
      <c r="E55" s="29">
        <v>0.98799999999999999</v>
      </c>
      <c r="F55" s="29">
        <f t="shared" si="2"/>
        <v>-1.9999999999997797E-4</v>
      </c>
    </row>
    <row r="56" spans="1:6">
      <c r="A56" s="108"/>
      <c r="B56" s="12" t="s">
        <v>92</v>
      </c>
      <c r="C56" s="29">
        <v>0.98860000000000003</v>
      </c>
      <c r="D56" s="29">
        <v>0.98839999999999995</v>
      </c>
      <c r="E56" s="29">
        <v>0.98860000000000003</v>
      </c>
      <c r="F56" s="29">
        <f t="shared" si="2"/>
        <v>0</v>
      </c>
    </row>
    <row r="57" spans="1:6">
      <c r="A57" s="108"/>
      <c r="B57" s="12" t="s">
        <v>93</v>
      </c>
      <c r="C57" s="29">
        <v>0.99750000000000005</v>
      </c>
      <c r="D57" s="29">
        <v>0.98729999999999996</v>
      </c>
      <c r="E57" s="29">
        <v>0.98770000000000002</v>
      </c>
      <c r="F57" s="29">
        <f t="shared" si="2"/>
        <v>-9.8000000000000309E-3</v>
      </c>
    </row>
    <row r="58" spans="1:6">
      <c r="A58" s="108" t="s">
        <v>113</v>
      </c>
      <c r="B58" s="108"/>
      <c r="C58" s="29">
        <v>0.81089999999999995</v>
      </c>
      <c r="D58" s="29">
        <v>0.81499999999999995</v>
      </c>
      <c r="E58" s="29">
        <v>0.82369999999999999</v>
      </c>
      <c r="F58" s="29">
        <f t="shared" si="2"/>
        <v>1.2800000000000034E-2</v>
      </c>
    </row>
    <row r="59" spans="1:6">
      <c r="A59" s="108" t="s">
        <v>99</v>
      </c>
      <c r="B59" s="108"/>
      <c r="C59" s="29">
        <v>0.98860000000000003</v>
      </c>
      <c r="D59" s="29">
        <v>0.98839999999999995</v>
      </c>
      <c r="E59" s="29">
        <v>0.98860000000000003</v>
      </c>
      <c r="F59" s="29">
        <f t="shared" si="2"/>
        <v>0</v>
      </c>
    </row>
    <row r="61" spans="1:6">
      <c r="A61" s="108" t="s">
        <v>114</v>
      </c>
      <c r="B61" s="108"/>
      <c r="C61" s="28" t="s">
        <v>110</v>
      </c>
      <c r="D61" s="28" t="s">
        <v>111</v>
      </c>
      <c r="E61" s="28" t="s">
        <v>112</v>
      </c>
      <c r="F61" s="28" t="s">
        <v>129</v>
      </c>
    </row>
    <row r="62" spans="1:6">
      <c r="A62" s="108" t="s">
        <v>90</v>
      </c>
      <c r="B62" s="12" t="s">
        <v>91</v>
      </c>
      <c r="C62" s="29">
        <v>0.93899999999999995</v>
      </c>
      <c r="D62" s="29">
        <v>0.98770000000000002</v>
      </c>
      <c r="E62" s="29">
        <v>0.91010000000000002</v>
      </c>
      <c r="F62" s="29">
        <f>E62-C62</f>
        <v>-2.8899999999999926E-2</v>
      </c>
    </row>
    <row r="63" spans="1:6">
      <c r="A63" s="108"/>
      <c r="B63" s="12" t="s">
        <v>92</v>
      </c>
      <c r="C63" s="29">
        <v>0.6754</v>
      </c>
      <c r="D63" s="29">
        <v>0.69299999999999995</v>
      </c>
      <c r="E63" s="29">
        <v>0.71050000000000002</v>
      </c>
      <c r="F63" s="29">
        <f>E63-C63</f>
        <v>3.510000000000002E-2</v>
      </c>
    </row>
    <row r="64" spans="1:6">
      <c r="A64" s="108"/>
      <c r="B64" s="12" t="s">
        <v>93</v>
      </c>
      <c r="C64" s="29">
        <v>0.78569999999999995</v>
      </c>
      <c r="D64" s="29">
        <v>0.78220000000000001</v>
      </c>
      <c r="E64" s="29">
        <v>0.79800000000000004</v>
      </c>
      <c r="F64" s="29">
        <f>E64-C64</f>
        <v>1.2300000000000089E-2</v>
      </c>
    </row>
    <row r="65" spans="1:6">
      <c r="A65" s="108"/>
      <c r="B65" s="12" t="s">
        <v>94</v>
      </c>
      <c r="C65" s="49">
        <v>114</v>
      </c>
      <c r="D65" s="49">
        <v>114</v>
      </c>
      <c r="E65" s="49">
        <v>114</v>
      </c>
      <c r="F65" s="49"/>
    </row>
    <row r="66" spans="1:6">
      <c r="A66" s="108" t="s">
        <v>95</v>
      </c>
      <c r="B66" s="12" t="s">
        <v>91</v>
      </c>
      <c r="C66" s="29">
        <v>0.99080000000000001</v>
      </c>
      <c r="D66" s="29">
        <v>0.99129999999999996</v>
      </c>
      <c r="E66" s="29">
        <v>0.99180000000000001</v>
      </c>
      <c r="F66" s="29">
        <f>E66-C66</f>
        <v>1.0000000000000009E-3</v>
      </c>
    </row>
    <row r="67" spans="1:6">
      <c r="A67" s="108"/>
      <c r="B67" s="12" t="s">
        <v>92</v>
      </c>
      <c r="C67" s="29">
        <v>0.99880000000000002</v>
      </c>
      <c r="D67" s="29">
        <v>0.99780000000000002</v>
      </c>
      <c r="E67" s="29">
        <v>0.998</v>
      </c>
      <c r="F67" s="29">
        <f>E67-C67</f>
        <v>-8.0000000000002292E-4</v>
      </c>
    </row>
    <row r="68" spans="1:6">
      <c r="A68" s="108"/>
      <c r="B68" s="12" t="s">
        <v>93</v>
      </c>
      <c r="C68" s="29">
        <v>0.99480000000000002</v>
      </c>
      <c r="D68" s="29">
        <v>0.99450000000000005</v>
      </c>
      <c r="E68" s="29">
        <v>0.99490000000000001</v>
      </c>
      <c r="F68" s="29">
        <f>E68-C68</f>
        <v>9.9999999999988987E-5</v>
      </c>
    </row>
    <row r="69" spans="1:6">
      <c r="A69" s="108"/>
      <c r="B69" s="12" t="s">
        <v>94</v>
      </c>
      <c r="C69" s="49">
        <v>4010</v>
      </c>
      <c r="D69" s="49">
        <v>4010</v>
      </c>
      <c r="E69" s="49">
        <v>4010</v>
      </c>
      <c r="F69" s="49"/>
    </row>
    <row r="70" spans="1:6">
      <c r="A70" s="108" t="s">
        <v>96</v>
      </c>
      <c r="B70" s="12" t="s">
        <v>91</v>
      </c>
      <c r="C70" s="29">
        <v>0.96489999999999998</v>
      </c>
      <c r="D70" s="29">
        <v>0.94450000000000001</v>
      </c>
      <c r="E70" s="29">
        <v>0.95099999999999996</v>
      </c>
      <c r="F70" s="29">
        <f t="shared" ref="F70:F77" si="3">E70-C70</f>
        <v>-1.3900000000000023E-2</v>
      </c>
    </row>
    <row r="71" spans="1:6">
      <c r="A71" s="108"/>
      <c r="B71" s="12" t="s">
        <v>92</v>
      </c>
      <c r="C71" s="29">
        <v>0.83709999999999996</v>
      </c>
      <c r="D71" s="29">
        <v>0.84540000000000004</v>
      </c>
      <c r="E71" s="29">
        <v>0.85429999999999995</v>
      </c>
      <c r="F71" s="29">
        <f t="shared" si="3"/>
        <v>1.7199999999999993E-2</v>
      </c>
    </row>
    <row r="72" spans="1:6">
      <c r="A72" s="108"/>
      <c r="B72" s="12" t="s">
        <v>93</v>
      </c>
      <c r="C72" s="29">
        <v>0.89019999999999999</v>
      </c>
      <c r="D72" s="29">
        <v>0.88839999999999997</v>
      </c>
      <c r="E72" s="29">
        <v>0.89649999999999996</v>
      </c>
      <c r="F72" s="29">
        <f t="shared" si="3"/>
        <v>6.2999999999999723E-3</v>
      </c>
    </row>
    <row r="73" spans="1:6">
      <c r="A73" s="108" t="s">
        <v>97</v>
      </c>
      <c r="B73" s="12" t="s">
        <v>91</v>
      </c>
      <c r="C73" s="29">
        <v>0.98939999999999995</v>
      </c>
      <c r="D73" s="29">
        <v>0.98870000000000002</v>
      </c>
      <c r="E73" s="29">
        <v>0.98960000000000004</v>
      </c>
      <c r="F73" s="29">
        <f t="shared" si="3"/>
        <v>2.00000000000089E-4</v>
      </c>
    </row>
    <row r="74" spans="1:6">
      <c r="A74" s="108"/>
      <c r="B74" s="12" t="s">
        <v>92</v>
      </c>
      <c r="C74" s="29">
        <v>0.98980000000000001</v>
      </c>
      <c r="D74" s="29">
        <v>0.98929999999999996</v>
      </c>
      <c r="E74" s="29">
        <v>0.99009999999999998</v>
      </c>
      <c r="F74" s="29">
        <f t="shared" si="3"/>
        <v>2.9999999999996696E-4</v>
      </c>
    </row>
    <row r="75" spans="1:6">
      <c r="A75" s="108"/>
      <c r="B75" s="12" t="s">
        <v>93</v>
      </c>
      <c r="C75" s="29">
        <v>0.98899999999999999</v>
      </c>
      <c r="D75" s="29">
        <v>0.98870000000000002</v>
      </c>
      <c r="E75" s="29">
        <v>0.98950000000000005</v>
      </c>
      <c r="F75" s="29">
        <f t="shared" si="3"/>
        <v>5.0000000000005596E-4</v>
      </c>
    </row>
    <row r="76" spans="1:6">
      <c r="A76" s="108" t="s">
        <v>113</v>
      </c>
      <c r="B76" s="108"/>
      <c r="C76" s="29">
        <v>0.83709999999999996</v>
      </c>
      <c r="D76" s="29">
        <v>0.84540000000000004</v>
      </c>
      <c r="E76" s="29">
        <v>0.85429999999999995</v>
      </c>
      <c r="F76" s="29">
        <f t="shared" si="3"/>
        <v>1.7199999999999993E-2</v>
      </c>
    </row>
    <row r="77" spans="1:6">
      <c r="A77" s="108" t="s">
        <v>99</v>
      </c>
      <c r="B77" s="108"/>
      <c r="C77" s="29">
        <v>0.98980000000000001</v>
      </c>
      <c r="D77" s="29">
        <v>0.98929999999999996</v>
      </c>
      <c r="E77" s="29">
        <v>0.99009999999999998</v>
      </c>
      <c r="F77" s="29">
        <f t="shared" si="3"/>
        <v>2.9999999999996696E-4</v>
      </c>
    </row>
  </sheetData>
  <mergeCells count="28">
    <mergeCell ref="A7:B7"/>
    <mergeCell ref="A8:A11"/>
    <mergeCell ref="A12:A15"/>
    <mergeCell ref="A16:A18"/>
    <mergeCell ref="A19:A21"/>
    <mergeCell ref="A22:B22"/>
    <mergeCell ref="A23:B23"/>
    <mergeCell ref="A25:B25"/>
    <mergeCell ref="A26:A29"/>
    <mergeCell ref="A48:A51"/>
    <mergeCell ref="A52:A54"/>
    <mergeCell ref="A41:B41"/>
    <mergeCell ref="A30:A33"/>
    <mergeCell ref="A55:A57"/>
    <mergeCell ref="A34:A36"/>
    <mergeCell ref="A37:A39"/>
    <mergeCell ref="A40:B40"/>
    <mergeCell ref="A43:B43"/>
    <mergeCell ref="A44:A47"/>
    <mergeCell ref="A73:A75"/>
    <mergeCell ref="A66:A69"/>
    <mergeCell ref="A76:B76"/>
    <mergeCell ref="A77:B77"/>
    <mergeCell ref="A58:B58"/>
    <mergeCell ref="A59:B59"/>
    <mergeCell ref="A61:B61"/>
    <mergeCell ref="A62:A65"/>
    <mergeCell ref="A70:A72"/>
  </mergeCells>
  <conditionalFormatting sqref="F8:F2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:F5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38E8-F2EB-491D-A534-A10A54B0EFE6}">
  <dimension ref="A1:Q77"/>
  <sheetViews>
    <sheetView zoomScale="85" zoomScaleNormal="85" workbookViewId="0">
      <selection activeCell="J27" sqref="J27"/>
    </sheetView>
  </sheetViews>
  <sheetFormatPr defaultRowHeight="13.5"/>
  <cols>
    <col min="1" max="1" width="17.140625" style="6" customWidth="1"/>
    <col min="2" max="2" width="7.85546875" style="20" bestFit="1" customWidth="1"/>
    <col min="3" max="3" width="10.5703125" style="20" bestFit="1" customWidth="1"/>
    <col min="4" max="4" width="6.7109375" style="20" bestFit="1" customWidth="1"/>
    <col min="5" max="5" width="6.85546875" style="20" bestFit="1" customWidth="1"/>
    <col min="6" max="6" width="11" style="20" bestFit="1" customWidth="1"/>
    <col min="7" max="8" width="6.7109375" style="20" bestFit="1" customWidth="1"/>
    <col min="9" max="9" width="7.7109375" style="20" bestFit="1" customWidth="1"/>
    <col min="10" max="10" width="8" style="20" bestFit="1" customWidth="1"/>
    <col min="11" max="11" width="6.7109375" style="20" bestFit="1" customWidth="1"/>
    <col min="12" max="12" width="9.140625" style="7"/>
    <col min="13" max="17" width="9.28515625" style="7" bestFit="1" customWidth="1"/>
    <col min="18" max="26" width="9.140625" style="7"/>
    <col min="27" max="29" width="7.140625" style="7" bestFit="1" customWidth="1"/>
    <col min="30" max="30" width="10.5703125" style="7" bestFit="1" customWidth="1"/>
    <col min="31" max="31" width="11" style="7" bestFit="1" customWidth="1"/>
    <col min="32" max="32" width="7.140625" style="7" customWidth="1"/>
    <col min="33" max="34" width="7.140625" style="7" bestFit="1" customWidth="1"/>
    <col min="35" max="35" width="8" style="7" bestFit="1" customWidth="1"/>
    <col min="36" max="36" width="7.7109375" style="7" bestFit="1" customWidth="1"/>
    <col min="37" max="16384" width="9.140625" style="7"/>
  </cols>
  <sheetData>
    <row r="1" spans="1:11" s="6" customFormat="1">
      <c r="A1" s="6" t="s">
        <v>130</v>
      </c>
      <c r="B1" s="40" t="s">
        <v>6</v>
      </c>
      <c r="C1" s="40" t="s">
        <v>7</v>
      </c>
      <c r="D1" s="40" t="s">
        <v>8</v>
      </c>
      <c r="E1" s="40" t="s">
        <v>9</v>
      </c>
      <c r="F1" s="41" t="s">
        <v>10</v>
      </c>
      <c r="G1" s="41" t="s">
        <v>11</v>
      </c>
      <c r="H1" s="41" t="s">
        <v>12</v>
      </c>
      <c r="I1" s="41" t="s">
        <v>13</v>
      </c>
      <c r="J1" s="41" t="s">
        <v>14</v>
      </c>
      <c r="K1" s="41" t="s">
        <v>16</v>
      </c>
    </row>
    <row r="2" spans="1:11">
      <c r="A2" s="6" t="s">
        <v>131</v>
      </c>
      <c r="B2" s="20">
        <v>0.98550000000000004</v>
      </c>
      <c r="C2" s="20">
        <v>0.86739999999999995</v>
      </c>
      <c r="D2" s="20">
        <v>0.85919999999999996</v>
      </c>
      <c r="E2" s="20">
        <v>0.85540000000000005</v>
      </c>
      <c r="F2" s="20">
        <v>0.67349999999999999</v>
      </c>
      <c r="G2" s="20">
        <v>0.60660000000000003</v>
      </c>
      <c r="H2" s="20">
        <v>0.60980000000000001</v>
      </c>
      <c r="I2" s="20">
        <v>0.59660000000000002</v>
      </c>
      <c r="J2" s="20">
        <v>0.58620000000000005</v>
      </c>
      <c r="K2" s="20">
        <v>0.58260000000000001</v>
      </c>
    </row>
    <row r="3" spans="1:11">
      <c r="A3" s="6" t="s">
        <v>91</v>
      </c>
      <c r="B3" s="20">
        <v>0.98550000000000004</v>
      </c>
      <c r="C3" s="20">
        <v>0.83779999999999999</v>
      </c>
      <c r="D3" s="20">
        <v>0.82550000000000001</v>
      </c>
      <c r="E3" s="20">
        <v>0.81950000000000001</v>
      </c>
      <c r="F3" s="20">
        <v>0.40739999999999998</v>
      </c>
      <c r="G3" s="20">
        <v>0.1429</v>
      </c>
      <c r="H3" s="20">
        <v>0.15790000000000001</v>
      </c>
      <c r="I3" s="20">
        <v>9.4299999999999995E-2</v>
      </c>
      <c r="J3" s="20">
        <v>0.04</v>
      </c>
      <c r="K3" s="20">
        <v>2.0400000000000001E-2</v>
      </c>
    </row>
    <row r="4" spans="1:11">
      <c r="A4" s="6" t="s">
        <v>92</v>
      </c>
      <c r="B4" s="20">
        <v>0.99970000000000003</v>
      </c>
      <c r="C4" s="20">
        <v>1</v>
      </c>
      <c r="D4" s="20">
        <v>1</v>
      </c>
      <c r="E4" s="20">
        <v>1</v>
      </c>
      <c r="F4" s="20">
        <v>1</v>
      </c>
      <c r="G4" s="20">
        <v>1</v>
      </c>
      <c r="H4" s="20">
        <v>1</v>
      </c>
      <c r="I4" s="20">
        <v>1</v>
      </c>
      <c r="J4" s="20">
        <v>1</v>
      </c>
      <c r="K4" s="20">
        <v>1</v>
      </c>
    </row>
    <row r="5" spans="1:11">
      <c r="A5" s="6" t="s">
        <v>132</v>
      </c>
      <c r="B5" s="20">
        <v>0.99250000000000005</v>
      </c>
      <c r="C5" s="20">
        <v>0.91180000000000005</v>
      </c>
      <c r="D5" s="20">
        <v>0.90439999999999998</v>
      </c>
      <c r="E5" s="20">
        <v>0.90080000000000005</v>
      </c>
      <c r="F5" s="20">
        <v>0.57889999999999997</v>
      </c>
      <c r="G5" s="20">
        <v>0.25</v>
      </c>
      <c r="H5" s="20">
        <v>0.2727</v>
      </c>
      <c r="I5" s="20">
        <v>0.1724</v>
      </c>
      <c r="J5" s="20">
        <v>7.6899999999999996E-2</v>
      </c>
      <c r="K5" s="20">
        <v>0.04</v>
      </c>
    </row>
    <row r="6" spans="1:11">
      <c r="A6" s="6" t="s">
        <v>113</v>
      </c>
      <c r="B6" s="20">
        <v>0.7893</v>
      </c>
      <c r="C6" s="20">
        <v>0.78949999999999998</v>
      </c>
      <c r="D6" s="20">
        <v>0.78949999999999998</v>
      </c>
      <c r="E6" s="20">
        <v>0.78949999999999998</v>
      </c>
      <c r="F6" s="20">
        <v>0.78949999999999998</v>
      </c>
      <c r="G6" s="20">
        <v>0.78949999999999998</v>
      </c>
      <c r="H6" s="20">
        <v>0.78949999999999998</v>
      </c>
      <c r="I6" s="20">
        <v>0.78949999999999998</v>
      </c>
      <c r="J6" s="20">
        <v>0.78949999999999998</v>
      </c>
      <c r="K6" s="20">
        <v>0.78949999999999998</v>
      </c>
    </row>
    <row r="7" spans="1:11">
      <c r="A7" s="6" t="s">
        <v>133</v>
      </c>
      <c r="B7" s="40" t="s">
        <v>6</v>
      </c>
      <c r="C7" s="40" t="s">
        <v>7</v>
      </c>
      <c r="D7" s="40" t="s">
        <v>8</v>
      </c>
      <c r="E7" s="40" t="s">
        <v>9</v>
      </c>
      <c r="F7" s="41" t="s">
        <v>10</v>
      </c>
      <c r="G7" s="41" t="s">
        <v>11</v>
      </c>
      <c r="H7" s="41" t="s">
        <v>12</v>
      </c>
      <c r="I7" s="41" t="s">
        <v>13</v>
      </c>
      <c r="J7" s="41" t="s">
        <v>14</v>
      </c>
      <c r="K7" s="41" t="s">
        <v>16</v>
      </c>
    </row>
    <row r="8" spans="1:11">
      <c r="A8" s="6" t="s">
        <v>131</v>
      </c>
      <c r="B8" s="20">
        <v>0.98609999999999998</v>
      </c>
      <c r="C8" s="20">
        <v>0.87290000000000001</v>
      </c>
      <c r="D8" s="20">
        <v>0.86509999999999998</v>
      </c>
      <c r="E8" s="20">
        <v>0.86140000000000005</v>
      </c>
      <c r="F8" s="20">
        <v>0.68710000000000004</v>
      </c>
      <c r="G8" s="20">
        <v>0.623</v>
      </c>
      <c r="H8" s="20">
        <v>0.626</v>
      </c>
      <c r="I8" s="20">
        <v>0.61339999999999995</v>
      </c>
      <c r="J8" s="20">
        <v>0.60340000000000005</v>
      </c>
      <c r="K8" s="20">
        <v>0.6</v>
      </c>
    </row>
    <row r="9" spans="1:11">
      <c r="A9" s="6" t="s">
        <v>91</v>
      </c>
      <c r="B9" s="20">
        <v>0.98609999999999998</v>
      </c>
      <c r="C9" s="20">
        <v>0.84350000000000003</v>
      </c>
      <c r="D9" s="20">
        <v>0.83150000000000002</v>
      </c>
      <c r="E9" s="20">
        <v>0.82579999999999998</v>
      </c>
      <c r="F9" s="20">
        <v>0.41770000000000002</v>
      </c>
      <c r="G9" s="20">
        <v>0.14810000000000001</v>
      </c>
      <c r="H9" s="20">
        <v>0.1636</v>
      </c>
      <c r="I9" s="20">
        <v>9.8000000000000004E-2</v>
      </c>
      <c r="J9" s="20">
        <v>4.1700000000000001E-2</v>
      </c>
      <c r="K9" s="20">
        <v>2.1299999999999999E-2</v>
      </c>
    </row>
    <row r="10" spans="1:11">
      <c r="A10" s="6" t="s">
        <v>92</v>
      </c>
      <c r="B10" s="20">
        <v>0.99970000000000003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</row>
    <row r="11" spans="1:11">
      <c r="A11" s="6" t="s">
        <v>132</v>
      </c>
      <c r="B11" s="20">
        <v>0.99280000000000002</v>
      </c>
      <c r="C11" s="20">
        <v>0.91510000000000002</v>
      </c>
      <c r="D11" s="20">
        <v>0.90800000000000003</v>
      </c>
      <c r="E11" s="20">
        <v>0.90459999999999996</v>
      </c>
      <c r="F11" s="20">
        <v>0.58930000000000005</v>
      </c>
      <c r="G11" s="20">
        <v>0.2581</v>
      </c>
      <c r="H11" s="20">
        <v>0.28120000000000001</v>
      </c>
      <c r="I11" s="20">
        <v>0.17860000000000001</v>
      </c>
      <c r="J11" s="20">
        <v>0.08</v>
      </c>
      <c r="K11" s="20">
        <v>4.1700000000000001E-2</v>
      </c>
    </row>
    <row r="12" spans="1:11">
      <c r="A12" s="6" t="s">
        <v>113</v>
      </c>
      <c r="B12" s="20">
        <v>0.79810000000000003</v>
      </c>
      <c r="C12" s="20">
        <v>0.79820000000000002</v>
      </c>
      <c r="D12" s="20">
        <v>0.79820000000000002</v>
      </c>
      <c r="E12" s="20">
        <v>0.79820000000000002</v>
      </c>
      <c r="F12" s="20">
        <v>0.79820000000000002</v>
      </c>
      <c r="G12" s="20">
        <v>0.79820000000000002</v>
      </c>
      <c r="H12" s="20">
        <v>0.79820000000000002</v>
      </c>
      <c r="I12" s="20">
        <v>0.79820000000000002</v>
      </c>
      <c r="J12" s="20">
        <v>0.79820000000000002</v>
      </c>
      <c r="K12" s="20">
        <v>0.79820000000000002</v>
      </c>
    </row>
    <row r="13" spans="1:11">
      <c r="A13" s="6" t="s">
        <v>134</v>
      </c>
      <c r="B13" s="40" t="s">
        <v>6</v>
      </c>
      <c r="C13" s="40" t="s">
        <v>7</v>
      </c>
      <c r="D13" s="40" t="s">
        <v>8</v>
      </c>
      <c r="E13" s="40" t="s">
        <v>9</v>
      </c>
      <c r="F13" s="41" t="s">
        <v>10</v>
      </c>
      <c r="G13" s="41" t="s">
        <v>11</v>
      </c>
      <c r="H13" s="41" t="s">
        <v>12</v>
      </c>
      <c r="I13" s="41" t="s">
        <v>13</v>
      </c>
      <c r="J13" s="41" t="s">
        <v>14</v>
      </c>
      <c r="K13" s="41" t="s">
        <v>16</v>
      </c>
    </row>
    <row r="14" spans="1:11">
      <c r="A14" s="6" t="s">
        <v>131</v>
      </c>
      <c r="B14" s="20">
        <v>0.98460000000000003</v>
      </c>
      <c r="C14" s="20">
        <v>0.87019999999999997</v>
      </c>
      <c r="D14" s="20">
        <v>0.86509999999999998</v>
      </c>
      <c r="E14" s="20">
        <v>0.86140000000000005</v>
      </c>
      <c r="F14" s="20">
        <v>0.68710000000000004</v>
      </c>
      <c r="G14" s="20">
        <v>0.623</v>
      </c>
      <c r="H14" s="20">
        <v>0.626</v>
      </c>
      <c r="I14" s="20">
        <v>0.61339999999999995</v>
      </c>
      <c r="J14" s="20">
        <v>0.60340000000000005</v>
      </c>
      <c r="K14" s="20">
        <v>0.6</v>
      </c>
    </row>
    <row r="15" spans="1:11">
      <c r="A15" s="6" t="s">
        <v>91</v>
      </c>
      <c r="B15" s="20">
        <v>0.98609999999999998</v>
      </c>
      <c r="C15" s="20">
        <v>0.84299999999999997</v>
      </c>
      <c r="D15" s="20">
        <v>0.83150000000000002</v>
      </c>
      <c r="E15" s="20">
        <v>0.82579999999999998</v>
      </c>
      <c r="F15" s="20">
        <v>0.41770000000000002</v>
      </c>
      <c r="G15" s="20">
        <v>0.14810000000000001</v>
      </c>
      <c r="H15" s="20">
        <v>0.1636</v>
      </c>
      <c r="I15" s="20">
        <v>9.8000000000000004E-2</v>
      </c>
      <c r="J15" s="20">
        <v>4.1700000000000001E-2</v>
      </c>
      <c r="K15" s="20">
        <v>0.02</v>
      </c>
    </row>
    <row r="16" spans="1:11">
      <c r="A16" s="6" t="s">
        <v>92</v>
      </c>
      <c r="B16" s="20">
        <v>0.99819999999999998</v>
      </c>
      <c r="C16" s="20">
        <v>0.996</v>
      </c>
      <c r="D16" s="20">
        <v>1</v>
      </c>
      <c r="E16" s="20">
        <v>1</v>
      </c>
      <c r="F16" s="20">
        <v>1</v>
      </c>
      <c r="G16" s="20">
        <v>1</v>
      </c>
      <c r="H16" s="20">
        <v>1</v>
      </c>
      <c r="I16" s="20">
        <v>1</v>
      </c>
      <c r="J16" s="20">
        <v>1</v>
      </c>
      <c r="K16" s="20">
        <v>1</v>
      </c>
    </row>
    <row r="17" spans="1:17">
      <c r="A17" s="6" t="s">
        <v>132</v>
      </c>
      <c r="B17" s="20">
        <v>0.99209999999999998</v>
      </c>
      <c r="C17" s="20">
        <v>0.91310000000000002</v>
      </c>
      <c r="D17" s="20">
        <v>0.90800000000000003</v>
      </c>
      <c r="E17" s="20">
        <v>0.90459999999999996</v>
      </c>
      <c r="F17" s="20">
        <v>0.58930000000000005</v>
      </c>
      <c r="G17" s="20">
        <v>0.2581</v>
      </c>
      <c r="H17" s="20">
        <v>0.28120000000000001</v>
      </c>
      <c r="I17" s="20">
        <v>0.17860000000000001</v>
      </c>
      <c r="J17" s="20">
        <v>0.08</v>
      </c>
      <c r="K17" s="20">
        <v>4.1700000000000001E-2</v>
      </c>
    </row>
    <row r="18" spans="1:17">
      <c r="A18" s="6" t="s">
        <v>113</v>
      </c>
      <c r="B18" s="20">
        <v>0.79730000000000001</v>
      </c>
      <c r="C18" s="20">
        <v>0.79620000000000002</v>
      </c>
      <c r="D18" s="20">
        <v>0.79820000000000002</v>
      </c>
      <c r="E18" s="20">
        <v>0.79820000000000002</v>
      </c>
      <c r="F18" s="20">
        <v>0.79820000000000002</v>
      </c>
      <c r="G18" s="20">
        <v>0.79820000000000002</v>
      </c>
      <c r="H18" s="20">
        <v>0.79820000000000002</v>
      </c>
      <c r="I18" s="20">
        <v>0.79820000000000002</v>
      </c>
      <c r="J18" s="20">
        <v>0.79820000000000002</v>
      </c>
      <c r="K18" s="20">
        <v>0.79820000000000002</v>
      </c>
    </row>
    <row r="19" spans="1:17">
      <c r="A19" s="6" t="s">
        <v>135</v>
      </c>
      <c r="B19" s="40" t="s">
        <v>6</v>
      </c>
      <c r="C19" s="40" t="s">
        <v>7</v>
      </c>
      <c r="D19" s="40" t="s">
        <v>8</v>
      </c>
      <c r="E19" s="40" t="s">
        <v>9</v>
      </c>
      <c r="F19" s="41" t="s">
        <v>10</v>
      </c>
      <c r="G19" s="41" t="s">
        <v>11</v>
      </c>
      <c r="H19" s="41" t="s">
        <v>12</v>
      </c>
      <c r="I19" s="41" t="s">
        <v>13</v>
      </c>
      <c r="J19" s="41" t="s">
        <v>14</v>
      </c>
      <c r="K19" s="41" t="s">
        <v>16</v>
      </c>
    </row>
    <row r="20" spans="1:17">
      <c r="A20" s="6" t="s">
        <v>131</v>
      </c>
      <c r="B20" s="20">
        <v>0.98809999999999998</v>
      </c>
      <c r="C20" s="20">
        <v>0.89500000000000002</v>
      </c>
      <c r="D20" s="20">
        <v>0.89149999999999996</v>
      </c>
      <c r="E20" s="20">
        <v>0.88859999999999995</v>
      </c>
      <c r="F20" s="20">
        <v>0.74829999999999997</v>
      </c>
      <c r="G20" s="20">
        <v>0.69669999999999999</v>
      </c>
      <c r="H20" s="20">
        <v>0.69920000000000004</v>
      </c>
      <c r="I20" s="20">
        <v>0.68910000000000005</v>
      </c>
      <c r="J20" s="20">
        <v>0.68100000000000005</v>
      </c>
      <c r="K20" s="20">
        <v>0.67830000000000001</v>
      </c>
      <c r="M20" s="45"/>
      <c r="N20" s="45"/>
      <c r="O20" s="45"/>
      <c r="P20" s="45"/>
      <c r="Q20" s="45"/>
    </row>
    <row r="21" spans="1:17">
      <c r="A21" s="6" t="s">
        <v>91</v>
      </c>
      <c r="B21" s="20">
        <v>0.98880000000000001</v>
      </c>
      <c r="C21" s="20">
        <v>0.86970000000000003</v>
      </c>
      <c r="D21" s="20">
        <v>0.85980000000000001</v>
      </c>
      <c r="E21" s="20">
        <v>0.85489999999999999</v>
      </c>
      <c r="F21" s="20">
        <v>0.47139999999999999</v>
      </c>
      <c r="G21" s="20">
        <v>0.17780000000000001</v>
      </c>
      <c r="H21" s="20">
        <v>0.19570000000000001</v>
      </c>
      <c r="I21" s="20">
        <v>0.11899999999999999</v>
      </c>
      <c r="J21" s="20">
        <v>5.1299999999999998E-2</v>
      </c>
      <c r="K21" s="20">
        <v>2.63E-2</v>
      </c>
      <c r="M21" s="45"/>
      <c r="N21" s="45"/>
      <c r="O21" s="45"/>
      <c r="P21" s="45"/>
      <c r="Q21" s="45"/>
    </row>
    <row r="22" spans="1:17">
      <c r="A22" s="6" t="s">
        <v>92</v>
      </c>
      <c r="B22" s="20">
        <v>0.99909999999999999</v>
      </c>
      <c r="C22" s="20">
        <v>0.996</v>
      </c>
      <c r="D22" s="20">
        <v>1</v>
      </c>
      <c r="E22" s="20">
        <v>1</v>
      </c>
      <c r="F22" s="20">
        <v>1</v>
      </c>
      <c r="G22" s="20">
        <v>1</v>
      </c>
      <c r="H22" s="20">
        <v>1</v>
      </c>
      <c r="I22" s="20">
        <v>1</v>
      </c>
      <c r="J22" s="20">
        <v>1</v>
      </c>
      <c r="K22" s="20">
        <v>1</v>
      </c>
      <c r="M22" s="45"/>
      <c r="N22" s="45"/>
      <c r="O22" s="45"/>
      <c r="P22" s="45"/>
      <c r="Q22" s="45"/>
    </row>
    <row r="23" spans="1:17">
      <c r="A23" s="6" t="s">
        <v>132</v>
      </c>
      <c r="B23" s="20">
        <v>0.99390000000000001</v>
      </c>
      <c r="C23" s="20">
        <v>0.92859999999999998</v>
      </c>
      <c r="D23" s="20">
        <v>0.92459999999999998</v>
      </c>
      <c r="E23" s="20">
        <v>0.92179999999999995</v>
      </c>
      <c r="F23" s="20">
        <v>0.64080000000000004</v>
      </c>
      <c r="G23" s="20">
        <v>0.3019</v>
      </c>
      <c r="H23" s="20">
        <v>0.32729999999999998</v>
      </c>
      <c r="I23" s="20">
        <v>0.21279999999999999</v>
      </c>
      <c r="J23" s="20">
        <v>9.7600000000000006E-2</v>
      </c>
      <c r="K23" s="20">
        <v>5.1299999999999998E-2</v>
      </c>
      <c r="M23" s="45"/>
      <c r="N23" s="45"/>
      <c r="O23" s="45"/>
      <c r="P23" s="45"/>
      <c r="Q23" s="45"/>
    </row>
    <row r="24" spans="1:17">
      <c r="A24" s="6" t="s">
        <v>113</v>
      </c>
      <c r="B24" s="20">
        <v>0.83730000000000004</v>
      </c>
      <c r="C24" s="20">
        <v>0.8357</v>
      </c>
      <c r="D24" s="20">
        <v>0.8377</v>
      </c>
      <c r="E24" s="20">
        <v>0.8377</v>
      </c>
      <c r="F24" s="20">
        <v>0.8377</v>
      </c>
      <c r="G24" s="20">
        <v>0.8377</v>
      </c>
      <c r="H24" s="20">
        <v>0.8377</v>
      </c>
      <c r="I24" s="20">
        <v>0.8377</v>
      </c>
      <c r="J24" s="20">
        <v>0.8377</v>
      </c>
      <c r="K24" s="20">
        <v>0.8377</v>
      </c>
      <c r="M24" s="45"/>
      <c r="N24" s="45"/>
      <c r="O24" s="45"/>
      <c r="P24" s="45"/>
      <c r="Q24" s="45"/>
    </row>
    <row r="37" spans="1:15">
      <c r="A37" s="6" t="s">
        <v>136</v>
      </c>
      <c r="B37" s="40" t="s">
        <v>6</v>
      </c>
      <c r="C37" s="40" t="s">
        <v>7</v>
      </c>
      <c r="D37" s="40" t="s">
        <v>8</v>
      </c>
      <c r="E37" s="40" t="s">
        <v>9</v>
      </c>
      <c r="F37" s="41" t="s">
        <v>10</v>
      </c>
      <c r="G37" s="41" t="s">
        <v>11</v>
      </c>
      <c r="H37" s="41" t="s">
        <v>12</v>
      </c>
      <c r="I37" s="41" t="s">
        <v>13</v>
      </c>
      <c r="J37" s="41" t="s">
        <v>14</v>
      </c>
      <c r="K37" s="41" t="s">
        <v>16</v>
      </c>
    </row>
    <row r="38" spans="1:15">
      <c r="A38" s="6" t="s">
        <v>131</v>
      </c>
      <c r="B38" s="20">
        <v>0.98580000000000001</v>
      </c>
      <c r="C38" s="20">
        <v>0.87019999999999997</v>
      </c>
      <c r="D38" s="20">
        <v>0.86219999999999997</v>
      </c>
      <c r="E38" s="20">
        <v>0.85840000000000005</v>
      </c>
      <c r="F38" s="20">
        <v>0.68030000000000002</v>
      </c>
      <c r="G38" s="20">
        <v>0.61480000000000001</v>
      </c>
      <c r="H38" s="20">
        <v>0.6179</v>
      </c>
      <c r="I38" s="20">
        <v>0.60499999999999998</v>
      </c>
      <c r="J38" s="20">
        <v>0.5948</v>
      </c>
      <c r="K38" s="20">
        <v>0.59130000000000005</v>
      </c>
    </row>
    <row r="39" spans="1:15">
      <c r="A39" s="6" t="s">
        <v>91</v>
      </c>
      <c r="B39" s="20">
        <v>0.98729999999999996</v>
      </c>
      <c r="C39" s="20">
        <v>0.8407</v>
      </c>
      <c r="D39" s="20">
        <v>0.82850000000000001</v>
      </c>
      <c r="E39" s="20">
        <v>0.8226</v>
      </c>
      <c r="F39" s="20">
        <v>0.41249999999999998</v>
      </c>
      <c r="G39" s="20">
        <v>0.14549999999999999</v>
      </c>
      <c r="H39" s="20">
        <v>0.16070000000000001</v>
      </c>
      <c r="I39" s="20">
        <v>9.6199999999999994E-2</v>
      </c>
      <c r="J39" s="20">
        <v>4.0800000000000003E-2</v>
      </c>
      <c r="K39" s="20">
        <v>2.0799999999999999E-2</v>
      </c>
    </row>
    <row r="40" spans="1:15">
      <c r="A40" s="6" t="s">
        <v>92</v>
      </c>
      <c r="B40" s="20">
        <v>0.99909999999999999</v>
      </c>
      <c r="C40" s="20">
        <v>1</v>
      </c>
      <c r="D40" s="20">
        <v>1</v>
      </c>
      <c r="E40" s="20">
        <v>1</v>
      </c>
      <c r="F40" s="20">
        <v>1</v>
      </c>
      <c r="G40" s="20">
        <v>1</v>
      </c>
      <c r="H40" s="20">
        <v>1</v>
      </c>
      <c r="I40" s="20">
        <v>1</v>
      </c>
      <c r="J40" s="20">
        <v>1</v>
      </c>
      <c r="K40" s="20">
        <v>1</v>
      </c>
    </row>
    <row r="41" spans="1:15">
      <c r="A41" s="6" t="s">
        <v>132</v>
      </c>
      <c r="B41" s="20">
        <v>0.99239999999999995</v>
      </c>
      <c r="C41" s="20">
        <v>0.91339999999999999</v>
      </c>
      <c r="D41" s="20">
        <v>0.90620000000000001</v>
      </c>
      <c r="E41" s="20">
        <v>0.90269999999999995</v>
      </c>
      <c r="F41" s="20">
        <v>0.58409999999999995</v>
      </c>
      <c r="G41" s="20">
        <v>0.254</v>
      </c>
      <c r="H41" s="20">
        <v>0.27689999999999998</v>
      </c>
      <c r="I41" s="20">
        <v>0.1754</v>
      </c>
      <c r="J41" s="20">
        <v>7.8399999999999997E-2</v>
      </c>
      <c r="K41" s="20">
        <v>4.0800000000000003E-2</v>
      </c>
    </row>
    <row r="42" spans="1:15">
      <c r="A42" s="6" t="s">
        <v>113</v>
      </c>
      <c r="B42" s="20">
        <v>0.79339999999999999</v>
      </c>
      <c r="C42" s="20">
        <v>0.79390000000000005</v>
      </c>
      <c r="D42" s="20">
        <v>0.79390000000000005</v>
      </c>
      <c r="E42" s="20">
        <v>0.79390000000000005</v>
      </c>
      <c r="F42" s="20">
        <v>0.79390000000000005</v>
      </c>
      <c r="G42" s="20">
        <v>0.79390000000000005</v>
      </c>
      <c r="H42" s="20">
        <v>0.79390000000000005</v>
      </c>
      <c r="I42" s="20">
        <v>0.79390000000000005</v>
      </c>
      <c r="J42" s="20">
        <v>0.79390000000000005</v>
      </c>
      <c r="K42" s="20">
        <v>0.79390000000000005</v>
      </c>
    </row>
    <row r="43" spans="1:15">
      <c r="A43" s="6" t="s">
        <v>137</v>
      </c>
      <c r="B43" s="40" t="s">
        <v>6</v>
      </c>
      <c r="C43" s="40" t="s">
        <v>7</v>
      </c>
      <c r="D43" s="40" t="s">
        <v>8</v>
      </c>
      <c r="E43" s="40" t="s">
        <v>9</v>
      </c>
      <c r="F43" s="41" t="s">
        <v>10</v>
      </c>
      <c r="G43" s="41" t="s">
        <v>11</v>
      </c>
      <c r="H43" s="41" t="s">
        <v>12</v>
      </c>
      <c r="I43" s="41" t="s">
        <v>13</v>
      </c>
      <c r="J43" s="41" t="s">
        <v>14</v>
      </c>
      <c r="K43" s="41" t="s">
        <v>16</v>
      </c>
    </row>
    <row r="44" spans="1:15">
      <c r="A44" s="6" t="s">
        <v>131</v>
      </c>
      <c r="B44" s="7">
        <v>0.98670000000000002</v>
      </c>
      <c r="C44" s="20">
        <v>0.88119999999999998</v>
      </c>
      <c r="D44" s="20">
        <v>0.87680000000000002</v>
      </c>
      <c r="E44" s="20">
        <v>0.87050000000000005</v>
      </c>
      <c r="F44" s="20">
        <v>0.71430000000000005</v>
      </c>
      <c r="G44" s="20">
        <v>0.65569999999999995</v>
      </c>
      <c r="H44" s="20">
        <v>0.65849999999999997</v>
      </c>
      <c r="I44" s="20">
        <v>0.64710000000000001</v>
      </c>
      <c r="J44" s="20">
        <v>0.63790000000000002</v>
      </c>
      <c r="K44" s="20">
        <v>0.63480000000000003</v>
      </c>
      <c r="O44" s="45"/>
    </row>
    <row r="45" spans="1:15">
      <c r="A45" s="6" t="s">
        <v>91</v>
      </c>
      <c r="B45" s="7">
        <v>0.98729999999999996</v>
      </c>
      <c r="C45" s="20">
        <v>0.85470000000000002</v>
      </c>
      <c r="D45" s="20">
        <v>0.84389999999999998</v>
      </c>
      <c r="E45" s="20">
        <v>0.83779999999999999</v>
      </c>
      <c r="F45" s="20">
        <v>0.44</v>
      </c>
      <c r="G45" s="20">
        <v>0.16</v>
      </c>
      <c r="H45" s="20">
        <v>0.17649999999999999</v>
      </c>
      <c r="I45" s="20">
        <v>0.10639999999999999</v>
      </c>
      <c r="J45" s="20">
        <v>4.5499999999999999E-2</v>
      </c>
      <c r="K45" s="20">
        <v>2.3300000000000001E-2</v>
      </c>
      <c r="O45" s="45"/>
    </row>
    <row r="46" spans="1:15">
      <c r="A46" s="6" t="s">
        <v>92</v>
      </c>
      <c r="B46" s="7">
        <v>0.99909999999999999</v>
      </c>
      <c r="C46" s="20">
        <v>0.996</v>
      </c>
      <c r="D46" s="20">
        <v>1</v>
      </c>
      <c r="E46" s="20">
        <v>0.99539999999999995</v>
      </c>
      <c r="F46" s="20">
        <v>1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O46" s="45"/>
    </row>
    <row r="47" spans="1:15">
      <c r="A47" s="6" t="s">
        <v>132</v>
      </c>
      <c r="B47" s="7">
        <v>0.99309999999999998</v>
      </c>
      <c r="C47" s="20">
        <v>0.91990000000000005</v>
      </c>
      <c r="D47" s="20">
        <v>0.9153</v>
      </c>
      <c r="E47" s="20">
        <v>0.90990000000000004</v>
      </c>
      <c r="F47" s="20">
        <v>0.61109999999999998</v>
      </c>
      <c r="G47" s="20">
        <v>0.27589999999999998</v>
      </c>
      <c r="H47" s="20">
        <v>0.3</v>
      </c>
      <c r="I47" s="20">
        <v>0.1923</v>
      </c>
      <c r="J47" s="20">
        <v>8.6999999999999994E-2</v>
      </c>
      <c r="K47" s="20">
        <v>4.5499999999999999E-2</v>
      </c>
      <c r="O47" s="45"/>
    </row>
    <row r="48" spans="1:15">
      <c r="A48" s="6" t="s">
        <v>113</v>
      </c>
      <c r="B48" s="7">
        <v>0.81530000000000002</v>
      </c>
      <c r="C48" s="20">
        <v>0.81379999999999997</v>
      </c>
      <c r="D48" s="20">
        <v>0.81579999999999997</v>
      </c>
      <c r="E48" s="20">
        <v>0.8135</v>
      </c>
      <c r="F48" s="20">
        <v>0.81579999999999997</v>
      </c>
      <c r="G48" s="20">
        <v>0.81579999999999997</v>
      </c>
      <c r="H48" s="20">
        <v>0.81579999999999997</v>
      </c>
      <c r="I48" s="20">
        <v>0.81579999999999997</v>
      </c>
      <c r="J48" s="20">
        <v>0.81579999999999997</v>
      </c>
      <c r="K48" s="20">
        <v>0.81579999999999997</v>
      </c>
      <c r="O48" s="45"/>
    </row>
    <row r="49" spans="1:11">
      <c r="A49" s="6" t="s">
        <v>138</v>
      </c>
      <c r="B49" s="40" t="s">
        <v>6</v>
      </c>
      <c r="C49" s="40" t="s">
        <v>7</v>
      </c>
      <c r="D49" s="40" t="s">
        <v>8</v>
      </c>
      <c r="E49" s="40" t="s">
        <v>9</v>
      </c>
      <c r="F49" s="41" t="s">
        <v>10</v>
      </c>
      <c r="G49" s="41" t="s">
        <v>11</v>
      </c>
      <c r="H49" s="41" t="s">
        <v>12</v>
      </c>
      <c r="I49" s="41" t="s">
        <v>13</v>
      </c>
      <c r="J49" s="41" t="s">
        <v>14</v>
      </c>
      <c r="K49" s="41" t="s">
        <v>16</v>
      </c>
    </row>
    <row r="50" spans="1:11">
      <c r="A50" s="6" t="s">
        <v>131</v>
      </c>
      <c r="B50" s="20">
        <v>0.98580000000000001</v>
      </c>
      <c r="C50" s="20">
        <v>0.88400000000000001</v>
      </c>
      <c r="D50" s="20">
        <v>0.87680000000000002</v>
      </c>
      <c r="E50" s="20">
        <v>0.87350000000000005</v>
      </c>
      <c r="F50" s="20">
        <v>0.71430000000000005</v>
      </c>
      <c r="G50" s="20">
        <v>0.65569999999999995</v>
      </c>
      <c r="H50" s="20">
        <v>0.65849999999999997</v>
      </c>
      <c r="I50" s="20">
        <v>0.64710000000000001</v>
      </c>
      <c r="J50" s="20">
        <v>0.63790000000000002</v>
      </c>
      <c r="K50" s="20">
        <v>0.63480000000000003</v>
      </c>
    </row>
    <row r="51" spans="1:11">
      <c r="A51" s="6" t="s">
        <v>91</v>
      </c>
      <c r="B51" s="20">
        <v>0.98729999999999996</v>
      </c>
      <c r="C51" s="20">
        <v>0.85519999999999996</v>
      </c>
      <c r="D51" s="20">
        <v>0.84389999999999998</v>
      </c>
      <c r="E51" s="20">
        <v>0.83850000000000002</v>
      </c>
      <c r="F51" s="20">
        <v>0.44</v>
      </c>
      <c r="G51" s="20">
        <v>0.16</v>
      </c>
      <c r="H51" s="20">
        <v>0.17649999999999999</v>
      </c>
      <c r="I51" s="20">
        <v>0.10639999999999999</v>
      </c>
      <c r="J51" s="20">
        <v>4.5499999999999999E-2</v>
      </c>
      <c r="K51" s="20">
        <v>2.3300000000000001E-2</v>
      </c>
    </row>
    <row r="52" spans="1:11">
      <c r="A52" s="6" t="s">
        <v>92</v>
      </c>
      <c r="B52" s="20">
        <v>0.99819999999999998</v>
      </c>
      <c r="C52" s="20">
        <v>1</v>
      </c>
      <c r="D52" s="20">
        <v>1</v>
      </c>
      <c r="E52" s="20">
        <v>1</v>
      </c>
      <c r="F52" s="20">
        <v>1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</row>
    <row r="53" spans="1:11">
      <c r="A53" s="6" t="s">
        <v>132</v>
      </c>
      <c r="B53" s="20">
        <v>0.99270000000000003</v>
      </c>
      <c r="C53" s="20">
        <v>0.92190000000000005</v>
      </c>
      <c r="D53" s="20">
        <v>0.9153</v>
      </c>
      <c r="E53" s="20">
        <v>0.91210000000000002</v>
      </c>
      <c r="F53" s="20">
        <v>0.61109999999999998</v>
      </c>
      <c r="G53" s="20">
        <v>0.27589999999999998</v>
      </c>
      <c r="H53" s="20">
        <v>0.3</v>
      </c>
      <c r="I53" s="20">
        <v>0.1923</v>
      </c>
      <c r="J53" s="20">
        <v>8.6999999999999994E-2</v>
      </c>
      <c r="K53" s="20">
        <v>4.5499999999999999E-2</v>
      </c>
    </row>
    <row r="54" spans="1:11">
      <c r="A54" s="6" t="s">
        <v>113</v>
      </c>
      <c r="B54" s="20">
        <v>0.81489999999999996</v>
      </c>
      <c r="C54" s="20">
        <v>0.81579999999999997</v>
      </c>
      <c r="D54" s="20">
        <v>0.81579999999999997</v>
      </c>
      <c r="E54" s="20">
        <v>0.81579999999999997</v>
      </c>
      <c r="F54" s="20">
        <v>0.81579999999999997</v>
      </c>
      <c r="G54" s="20">
        <v>0.81579999999999997</v>
      </c>
      <c r="H54" s="20">
        <v>0.81579999999999997</v>
      </c>
      <c r="I54" s="20">
        <v>0.81579999999999997</v>
      </c>
      <c r="J54" s="20">
        <v>0.81579999999999997</v>
      </c>
      <c r="K54" s="20">
        <v>0.81579999999999997</v>
      </c>
    </row>
    <row r="55" spans="1:11">
      <c r="A55" s="6" t="s">
        <v>139</v>
      </c>
      <c r="B55" s="40" t="s">
        <v>6</v>
      </c>
      <c r="C55" s="40" t="s">
        <v>7</v>
      </c>
      <c r="D55" s="40" t="s">
        <v>8</v>
      </c>
      <c r="E55" s="40" t="s">
        <v>9</v>
      </c>
      <c r="F55" s="41" t="s">
        <v>10</v>
      </c>
      <c r="G55" s="41" t="s">
        <v>11</v>
      </c>
      <c r="H55" s="41" t="s">
        <v>12</v>
      </c>
      <c r="I55" s="41" t="s">
        <v>13</v>
      </c>
      <c r="J55" s="41" t="s">
        <v>14</v>
      </c>
      <c r="K55" s="41" t="s">
        <v>16</v>
      </c>
    </row>
    <row r="56" spans="1:11">
      <c r="A56" s="6" t="s">
        <v>131</v>
      </c>
      <c r="B56" s="20">
        <v>0.98699999999999999</v>
      </c>
      <c r="C56" s="20">
        <v>0.89229999999999998</v>
      </c>
      <c r="D56" s="20">
        <v>0.88560000000000005</v>
      </c>
      <c r="E56" s="20">
        <v>0.88249999999999995</v>
      </c>
      <c r="F56" s="20">
        <v>0.73470000000000002</v>
      </c>
      <c r="G56" s="20">
        <v>0.68030000000000002</v>
      </c>
      <c r="H56" s="20">
        <v>0.68289999999999995</v>
      </c>
      <c r="I56" s="20">
        <v>0.67230000000000001</v>
      </c>
      <c r="J56" s="20">
        <v>0.66379999999999995</v>
      </c>
      <c r="K56" s="20">
        <v>0.66090000000000004</v>
      </c>
    </row>
    <row r="57" spans="1:11">
      <c r="A57" s="6" t="s">
        <v>91</v>
      </c>
      <c r="B57" s="20">
        <v>0.98819999999999997</v>
      </c>
      <c r="C57" s="20">
        <v>0.86409999999999998</v>
      </c>
      <c r="D57" s="20">
        <v>0.85340000000000005</v>
      </c>
      <c r="E57" s="20">
        <v>0.84819999999999995</v>
      </c>
      <c r="F57" s="20">
        <v>0.45829999999999999</v>
      </c>
      <c r="G57" s="20">
        <v>0.17019999999999999</v>
      </c>
      <c r="H57" s="20">
        <v>0.1875</v>
      </c>
      <c r="I57" s="20">
        <v>0.11360000000000001</v>
      </c>
      <c r="J57" s="20">
        <v>4.8800000000000003E-2</v>
      </c>
      <c r="K57" s="20">
        <v>2.5000000000000001E-2</v>
      </c>
    </row>
    <row r="58" spans="1:11">
      <c r="A58" s="6" t="s">
        <v>92</v>
      </c>
      <c r="B58" s="20">
        <v>0.99850000000000005</v>
      </c>
      <c r="C58" s="20">
        <v>1</v>
      </c>
      <c r="D58" s="20">
        <v>1</v>
      </c>
      <c r="E58" s="20">
        <v>1</v>
      </c>
      <c r="F58" s="20">
        <v>1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</row>
    <row r="59" spans="1:11">
      <c r="A59" s="6" t="s">
        <v>132</v>
      </c>
      <c r="B59" s="20">
        <v>0.99329999999999996</v>
      </c>
      <c r="C59" s="20">
        <v>0.92710000000000004</v>
      </c>
      <c r="D59" s="20">
        <v>0.92090000000000005</v>
      </c>
      <c r="E59" s="20">
        <v>0.91790000000000005</v>
      </c>
      <c r="F59" s="20">
        <v>0.62860000000000005</v>
      </c>
      <c r="G59" s="20">
        <v>0.29089999999999999</v>
      </c>
      <c r="H59" s="20">
        <v>0.31580000000000003</v>
      </c>
      <c r="I59" s="20">
        <v>0.2041</v>
      </c>
      <c r="J59" s="20">
        <v>9.2999999999999999E-2</v>
      </c>
      <c r="K59" s="20">
        <v>4.8800000000000003E-2</v>
      </c>
    </row>
    <row r="60" spans="1:11">
      <c r="A60" s="6" t="s">
        <v>113</v>
      </c>
      <c r="B60" s="20">
        <v>0.82820000000000005</v>
      </c>
      <c r="C60" s="20">
        <v>0.82889999999999997</v>
      </c>
      <c r="D60" s="20">
        <v>0.82889999999999997</v>
      </c>
      <c r="E60" s="20">
        <v>0.82889999999999997</v>
      </c>
      <c r="F60" s="20">
        <v>0.82889999999999997</v>
      </c>
      <c r="G60" s="20">
        <v>0.82889999999999997</v>
      </c>
      <c r="H60" s="20">
        <v>0.82889999999999997</v>
      </c>
      <c r="I60" s="20">
        <v>0.82889999999999997</v>
      </c>
      <c r="J60" s="20">
        <v>0.82889999999999997</v>
      </c>
      <c r="K60" s="20">
        <v>0.82889999999999997</v>
      </c>
    </row>
    <row r="63" spans="1:11">
      <c r="A63" s="6" t="s">
        <v>140</v>
      </c>
      <c r="B63" s="6"/>
      <c r="C63" s="6"/>
    </row>
    <row r="64" spans="1:11">
      <c r="A64" s="6" t="s">
        <v>0</v>
      </c>
      <c r="B64" s="40" t="s">
        <v>1</v>
      </c>
      <c r="C64" s="6" t="s">
        <v>141</v>
      </c>
    </row>
    <row r="65" spans="1:5">
      <c r="A65" s="6" t="s">
        <v>6</v>
      </c>
      <c r="B65" s="42">
        <v>33352</v>
      </c>
      <c r="C65" s="43">
        <f t="shared" ref="C65:C75" si="0">B65/B$77</f>
        <v>0.83049876739958661</v>
      </c>
    </row>
    <row r="66" spans="1:5">
      <c r="A66" s="6" t="s">
        <v>7</v>
      </c>
      <c r="B66" s="42">
        <v>2249</v>
      </c>
      <c r="C66" s="43">
        <f t="shared" si="0"/>
        <v>5.6002390497771358E-2</v>
      </c>
    </row>
    <row r="67" spans="1:5">
      <c r="A67" s="6" t="s">
        <v>8</v>
      </c>
      <c r="B67" s="42">
        <v>2135</v>
      </c>
      <c r="C67" s="43">
        <f t="shared" si="0"/>
        <v>5.3163674394282726E-2</v>
      </c>
    </row>
    <row r="68" spans="1:5">
      <c r="A68" s="6" t="s">
        <v>9</v>
      </c>
      <c r="B68" s="42">
        <v>1815</v>
      </c>
      <c r="C68" s="43">
        <f t="shared" si="0"/>
        <v>4.5195348489753234E-2</v>
      </c>
    </row>
    <row r="69" spans="1:5">
      <c r="A69" s="6" t="s">
        <v>10</v>
      </c>
      <c r="B69" s="42">
        <v>341</v>
      </c>
      <c r="C69" s="43">
        <f t="shared" si="0"/>
        <v>8.491247292014243E-3</v>
      </c>
    </row>
    <row r="70" spans="1:5">
      <c r="A70" s="6" t="s">
        <v>11</v>
      </c>
      <c r="B70" s="42">
        <v>125</v>
      </c>
      <c r="C70" s="43">
        <f t="shared" si="0"/>
        <v>3.1126273064568341E-3</v>
      </c>
    </row>
    <row r="71" spans="1:5">
      <c r="A71" s="6" t="s">
        <v>12</v>
      </c>
      <c r="B71" s="42">
        <v>79</v>
      </c>
      <c r="C71" s="43">
        <f t="shared" si="0"/>
        <v>1.9671804576807191E-3</v>
      </c>
    </row>
    <row r="72" spans="1:5">
      <c r="A72" s="6" t="s">
        <v>13</v>
      </c>
      <c r="B72" s="42">
        <v>48</v>
      </c>
      <c r="C72" s="43">
        <f t="shared" si="0"/>
        <v>1.1952488856794242E-3</v>
      </c>
    </row>
    <row r="73" spans="1:5">
      <c r="A73" s="6" t="s">
        <v>14</v>
      </c>
      <c r="B73" s="42">
        <v>7</v>
      </c>
      <c r="C73" s="43">
        <f t="shared" si="0"/>
        <v>1.743071291615827E-4</v>
      </c>
    </row>
    <row r="74" spans="1:5">
      <c r="A74" s="6" t="s">
        <v>15</v>
      </c>
      <c r="B74" s="42">
        <v>5</v>
      </c>
      <c r="C74" s="43">
        <f t="shared" si="0"/>
        <v>1.2450509225827336E-4</v>
      </c>
      <c r="E74" s="20" t="s">
        <v>142</v>
      </c>
    </row>
    <row r="75" spans="1:5">
      <c r="A75" s="6" t="s">
        <v>16</v>
      </c>
      <c r="B75" s="42">
        <v>3</v>
      </c>
      <c r="C75" s="43">
        <f t="shared" si="0"/>
        <v>7.4703055354964013E-5</v>
      </c>
      <c r="E75" s="20" t="s">
        <v>143</v>
      </c>
    </row>
    <row r="76" spans="1:5">
      <c r="B76" s="42"/>
      <c r="C76" s="7"/>
    </row>
    <row r="77" spans="1:5">
      <c r="A77" s="6" t="s">
        <v>17</v>
      </c>
      <c r="B77" s="42">
        <f>SUM(B65:B75)</f>
        <v>40159</v>
      </c>
      <c r="C77" s="44">
        <f>SUM(C65:C75)</f>
        <v>0.99999999999999989</v>
      </c>
    </row>
  </sheetData>
  <conditionalFormatting sqref="A1:A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:A6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K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K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E047-3FCF-4439-A9AF-5A9FE6EED68B}">
  <dimension ref="A1:Q77"/>
  <sheetViews>
    <sheetView topLeftCell="A19" zoomScale="85" zoomScaleNormal="85" workbookViewId="0">
      <selection activeCell="H68" sqref="H68"/>
    </sheetView>
  </sheetViews>
  <sheetFormatPr defaultRowHeight="13.5"/>
  <cols>
    <col min="1" max="1" width="17.140625" style="6" customWidth="1"/>
    <col min="2" max="2" width="7.85546875" style="20" bestFit="1" customWidth="1"/>
    <col min="3" max="3" width="10.5703125" style="20" bestFit="1" customWidth="1"/>
    <col min="4" max="4" width="6.7109375" style="20" bestFit="1" customWidth="1"/>
    <col min="5" max="5" width="6.85546875" style="20" bestFit="1" customWidth="1"/>
    <col min="6" max="6" width="11" style="20" bestFit="1" customWidth="1"/>
    <col min="7" max="8" width="6.7109375" style="20" bestFit="1" customWidth="1"/>
    <col min="9" max="9" width="7.7109375" style="20" bestFit="1" customWidth="1"/>
    <col min="10" max="10" width="8" style="20" bestFit="1" customWidth="1"/>
    <col min="11" max="11" width="6.7109375" style="20" bestFit="1" customWidth="1"/>
    <col min="12" max="12" width="9.140625" style="7"/>
    <col min="13" max="17" width="9.28515625" style="7" bestFit="1" customWidth="1"/>
    <col min="18" max="26" width="9.140625" style="7"/>
    <col min="27" max="29" width="7.140625" style="7" bestFit="1" customWidth="1"/>
    <col min="30" max="30" width="10.5703125" style="7" bestFit="1" customWidth="1"/>
    <col min="31" max="31" width="11" style="7" bestFit="1" customWidth="1"/>
    <col min="32" max="32" width="7.140625" style="7" customWidth="1"/>
    <col min="33" max="34" width="7.140625" style="7" bestFit="1" customWidth="1"/>
    <col min="35" max="35" width="8" style="7" bestFit="1" customWidth="1"/>
    <col min="36" max="36" width="7.7109375" style="7" bestFit="1" customWidth="1"/>
    <col min="37" max="16384" width="9.140625" style="7"/>
  </cols>
  <sheetData>
    <row r="1" spans="1:11" s="6" customFormat="1">
      <c r="A1" s="6" t="s">
        <v>130</v>
      </c>
      <c r="B1" s="40" t="s">
        <v>6</v>
      </c>
      <c r="C1" s="40" t="s">
        <v>7</v>
      </c>
      <c r="D1" s="40" t="s">
        <v>8</v>
      </c>
      <c r="E1" s="40" t="s">
        <v>9</v>
      </c>
      <c r="F1" s="41" t="s">
        <v>10</v>
      </c>
      <c r="G1" s="41" t="s">
        <v>11</v>
      </c>
      <c r="H1" s="41" t="s">
        <v>12</v>
      </c>
      <c r="I1" s="41" t="s">
        <v>13</v>
      </c>
      <c r="J1" s="41" t="s">
        <v>14</v>
      </c>
      <c r="K1" s="41" t="s">
        <v>16</v>
      </c>
    </row>
    <row r="2" spans="1:11">
      <c r="A2" s="6" t="s">
        <v>131</v>
      </c>
      <c r="B2" s="20">
        <v>0.98729999999999996</v>
      </c>
      <c r="C2" s="20">
        <v>0.87980000000000003</v>
      </c>
      <c r="D2" s="20">
        <v>0.87949999999999995</v>
      </c>
      <c r="E2" s="20">
        <v>0.88949999999999996</v>
      </c>
      <c r="F2" s="20">
        <v>0.6552</v>
      </c>
      <c r="G2" s="20">
        <v>0.6522</v>
      </c>
      <c r="H2" s="20">
        <v>0.72789999999999999</v>
      </c>
      <c r="I2" s="20">
        <v>0.67210000000000003</v>
      </c>
      <c r="J2" s="20">
        <v>0.67479999999999996</v>
      </c>
      <c r="K2" s="20">
        <v>0.66390000000000005</v>
      </c>
    </row>
    <row r="3" spans="1:11">
      <c r="A3" s="6" t="s">
        <v>91</v>
      </c>
      <c r="B3" s="20">
        <v>0.9879</v>
      </c>
      <c r="C3" s="20">
        <v>0.84960000000000002</v>
      </c>
      <c r="D3" s="20">
        <v>0.84499999999999997</v>
      </c>
      <c r="E3" s="20">
        <v>0.86109999999999998</v>
      </c>
      <c r="F3" s="20">
        <v>4.7600000000000003E-2</v>
      </c>
      <c r="G3" s="20">
        <v>2.4400000000000002E-2</v>
      </c>
      <c r="H3" s="20">
        <v>0.4521</v>
      </c>
      <c r="I3" s="20">
        <v>0.16669999999999999</v>
      </c>
      <c r="J3" s="20">
        <v>0.1837</v>
      </c>
      <c r="K3" s="20">
        <v>0.1111</v>
      </c>
    </row>
    <row r="4" spans="1:11">
      <c r="A4" s="6" t="s">
        <v>92</v>
      </c>
      <c r="B4" s="20">
        <v>0.99909999999999999</v>
      </c>
      <c r="C4" s="20">
        <v>0.99560000000000004</v>
      </c>
      <c r="D4" s="20">
        <v>1</v>
      </c>
      <c r="E4" s="20">
        <v>1</v>
      </c>
      <c r="F4" s="20">
        <v>1</v>
      </c>
      <c r="G4" s="20">
        <v>1</v>
      </c>
      <c r="H4" s="20">
        <v>1</v>
      </c>
      <c r="I4" s="20">
        <v>1</v>
      </c>
      <c r="J4" s="20">
        <v>1</v>
      </c>
      <c r="K4" s="20">
        <v>1</v>
      </c>
    </row>
    <row r="5" spans="1:11">
      <c r="A5" s="6" t="s">
        <v>132</v>
      </c>
      <c r="B5" s="20">
        <v>0.99339999999999995</v>
      </c>
      <c r="C5" s="20">
        <v>0.91679999999999995</v>
      </c>
      <c r="D5" s="20">
        <v>0.91600000000000004</v>
      </c>
      <c r="E5" s="20">
        <v>0.9254</v>
      </c>
      <c r="F5" s="20">
        <v>9.0899999999999995E-2</v>
      </c>
      <c r="G5" s="20">
        <v>4.7600000000000003E-2</v>
      </c>
      <c r="H5" s="20">
        <v>0.62260000000000004</v>
      </c>
      <c r="I5" s="20">
        <v>0.28570000000000001</v>
      </c>
      <c r="J5" s="20">
        <v>0.31030000000000002</v>
      </c>
      <c r="K5" s="20">
        <v>0.2</v>
      </c>
    </row>
    <row r="6" spans="1:11">
      <c r="A6" s="6" t="s">
        <v>113</v>
      </c>
      <c r="B6" s="20">
        <v>0.82410000000000005</v>
      </c>
      <c r="C6" s="20">
        <v>0.82240000000000002</v>
      </c>
      <c r="D6" s="20">
        <v>0.8246</v>
      </c>
      <c r="E6" s="20">
        <v>0.8246</v>
      </c>
      <c r="F6" s="20">
        <v>0.8246</v>
      </c>
      <c r="G6" s="20">
        <v>0.8246</v>
      </c>
      <c r="H6" s="20">
        <v>0.8246</v>
      </c>
      <c r="I6" s="20">
        <v>0.8246</v>
      </c>
      <c r="J6" s="20">
        <v>0.8246</v>
      </c>
      <c r="K6" s="20">
        <v>0.8246</v>
      </c>
    </row>
    <row r="7" spans="1:11">
      <c r="A7" s="6" t="s">
        <v>133</v>
      </c>
      <c r="B7" s="40" t="s">
        <v>6</v>
      </c>
      <c r="C7" s="40" t="s">
        <v>7</v>
      </c>
      <c r="D7" s="40" t="s">
        <v>8</v>
      </c>
      <c r="E7" s="40" t="s">
        <v>9</v>
      </c>
      <c r="F7" s="41" t="s">
        <v>10</v>
      </c>
      <c r="G7" s="41" t="s">
        <v>11</v>
      </c>
      <c r="H7" s="41" t="s">
        <v>12</v>
      </c>
      <c r="I7" s="41" t="s">
        <v>13</v>
      </c>
      <c r="J7" s="41" t="s">
        <v>14</v>
      </c>
      <c r="K7" s="41" t="s">
        <v>16</v>
      </c>
    </row>
    <row r="8" spans="1:11">
      <c r="A8" s="6" t="s">
        <v>131</v>
      </c>
      <c r="B8" s="20">
        <v>0.98839999999999995</v>
      </c>
      <c r="C8" s="20">
        <v>0.89149999999999996</v>
      </c>
      <c r="D8" s="20">
        <v>0.89159999999999995</v>
      </c>
      <c r="E8" s="20">
        <v>0.90059999999999996</v>
      </c>
      <c r="F8" s="20">
        <v>0.68969999999999998</v>
      </c>
      <c r="G8" s="20">
        <v>0.68700000000000006</v>
      </c>
      <c r="H8" s="20">
        <v>0.75509999999999999</v>
      </c>
      <c r="I8" s="20">
        <v>0.70489999999999997</v>
      </c>
      <c r="J8" s="20">
        <v>0.70730000000000004</v>
      </c>
      <c r="K8" s="20">
        <v>0.69750000000000001</v>
      </c>
    </row>
    <row r="9" spans="1:11">
      <c r="A9" s="6" t="s">
        <v>91</v>
      </c>
      <c r="B9" s="20">
        <v>0.98909999999999998</v>
      </c>
      <c r="C9" s="20">
        <v>0.86260000000000003</v>
      </c>
      <c r="D9" s="20">
        <v>0.85829999999999995</v>
      </c>
      <c r="E9" s="20">
        <v>0.87319999999999998</v>
      </c>
      <c r="F9" s="20">
        <v>5.2600000000000001E-2</v>
      </c>
      <c r="G9" s="20">
        <v>2.7E-2</v>
      </c>
      <c r="H9" s="20">
        <v>0.4783</v>
      </c>
      <c r="I9" s="20">
        <v>0.18179999999999999</v>
      </c>
      <c r="J9" s="20">
        <v>0.2</v>
      </c>
      <c r="K9" s="20">
        <v>0.122</v>
      </c>
    </row>
    <row r="10" spans="1:11">
      <c r="A10" s="6" t="s">
        <v>92</v>
      </c>
      <c r="B10" s="20">
        <v>0.99909999999999999</v>
      </c>
      <c r="C10" s="20">
        <v>0.99560000000000004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</row>
    <row r="11" spans="1:11">
      <c r="A11" s="6" t="s">
        <v>132</v>
      </c>
      <c r="B11" s="20">
        <v>0.99399999999999999</v>
      </c>
      <c r="C11" s="20">
        <v>0.92430000000000001</v>
      </c>
      <c r="D11" s="20">
        <v>0.92369999999999997</v>
      </c>
      <c r="E11" s="20">
        <v>0.93230000000000002</v>
      </c>
      <c r="F11" s="20">
        <v>0.1</v>
      </c>
      <c r="G11" s="20">
        <v>5.2600000000000001E-2</v>
      </c>
      <c r="H11" s="20">
        <v>0.64710000000000001</v>
      </c>
      <c r="I11" s="20">
        <v>0.30769999999999997</v>
      </c>
      <c r="J11" s="20">
        <v>0.33329999999999999</v>
      </c>
      <c r="K11" s="20">
        <v>0.21740000000000001</v>
      </c>
    </row>
    <row r="12" spans="1:11">
      <c r="A12" s="6" t="s">
        <v>113</v>
      </c>
      <c r="B12" s="20">
        <v>0.84160000000000001</v>
      </c>
      <c r="C12" s="20">
        <v>0.83989999999999998</v>
      </c>
      <c r="D12" s="20">
        <v>0.84209999999999996</v>
      </c>
      <c r="E12" s="20">
        <v>0.84209999999999996</v>
      </c>
      <c r="F12" s="20">
        <v>0.84209999999999996</v>
      </c>
      <c r="G12" s="20">
        <v>0.84209999999999996</v>
      </c>
      <c r="H12" s="20">
        <v>0.84209999999999996</v>
      </c>
      <c r="I12" s="20">
        <v>0.84209999999999996</v>
      </c>
      <c r="J12" s="20">
        <v>0.84209999999999996</v>
      </c>
      <c r="K12" s="20">
        <v>0.84209999999999996</v>
      </c>
    </row>
    <row r="13" spans="1:11">
      <c r="A13" s="6" t="s">
        <v>134</v>
      </c>
      <c r="B13" s="40" t="s">
        <v>6</v>
      </c>
      <c r="C13" s="40" t="s">
        <v>7</v>
      </c>
      <c r="D13" s="40" t="s">
        <v>8</v>
      </c>
      <c r="E13" s="40" t="s">
        <v>9</v>
      </c>
      <c r="F13" s="41" t="s">
        <v>10</v>
      </c>
      <c r="G13" s="41" t="s">
        <v>11</v>
      </c>
      <c r="H13" s="41" t="s">
        <v>12</v>
      </c>
      <c r="I13" s="41" t="s">
        <v>13</v>
      </c>
      <c r="J13" s="41" t="s">
        <v>14</v>
      </c>
      <c r="K13" s="41" t="s">
        <v>16</v>
      </c>
    </row>
    <row r="14" spans="1:11">
      <c r="A14" s="6" t="s">
        <v>131</v>
      </c>
      <c r="B14" s="20">
        <v>0.98699999999999999</v>
      </c>
      <c r="C14" s="20">
        <v>0.88859999999999995</v>
      </c>
      <c r="D14" s="20">
        <v>0.88549999999999995</v>
      </c>
      <c r="E14" s="20">
        <v>0.89229999999999998</v>
      </c>
      <c r="F14" s="20">
        <v>0.6724</v>
      </c>
      <c r="G14" s="20">
        <v>0.66959999999999997</v>
      </c>
      <c r="H14" s="20">
        <v>0.74150000000000005</v>
      </c>
      <c r="I14" s="20">
        <v>0.6885</v>
      </c>
      <c r="J14" s="20">
        <v>0.69110000000000005</v>
      </c>
      <c r="K14" s="20">
        <v>0.68069999999999997</v>
      </c>
    </row>
    <row r="15" spans="1:11">
      <c r="A15" s="6" t="s">
        <v>91</v>
      </c>
      <c r="B15" s="20">
        <v>0.98850000000000005</v>
      </c>
      <c r="C15" s="20">
        <v>0.85660000000000003</v>
      </c>
      <c r="D15" s="20">
        <v>0.85160000000000002</v>
      </c>
      <c r="E15" s="20">
        <v>0.86670000000000003</v>
      </c>
      <c r="F15" s="20">
        <v>0.05</v>
      </c>
      <c r="G15" s="20">
        <v>2.5600000000000001E-2</v>
      </c>
      <c r="H15" s="20">
        <v>0.46479999999999999</v>
      </c>
      <c r="I15" s="20">
        <v>0.1739</v>
      </c>
      <c r="J15" s="20">
        <v>0.1915</v>
      </c>
      <c r="K15" s="20">
        <v>0.1163</v>
      </c>
    </row>
    <row r="16" spans="1:11">
      <c r="A16" s="6" t="s">
        <v>92</v>
      </c>
      <c r="B16" s="20">
        <v>0.99819999999999998</v>
      </c>
      <c r="C16" s="20">
        <v>1</v>
      </c>
      <c r="D16" s="20">
        <v>1</v>
      </c>
      <c r="E16" s="20">
        <v>0.996</v>
      </c>
      <c r="F16" s="20">
        <v>1</v>
      </c>
      <c r="G16" s="20">
        <v>1</v>
      </c>
      <c r="H16" s="20">
        <v>1</v>
      </c>
      <c r="I16" s="20">
        <v>1</v>
      </c>
      <c r="J16" s="20">
        <v>1</v>
      </c>
      <c r="K16" s="20">
        <v>1</v>
      </c>
    </row>
    <row r="17" spans="1:17">
      <c r="A17" s="6" t="s">
        <v>132</v>
      </c>
      <c r="B17" s="20">
        <v>0.99329999999999996</v>
      </c>
      <c r="C17" s="20">
        <v>0.92279999999999995</v>
      </c>
      <c r="D17" s="20">
        <v>0.91979999999999995</v>
      </c>
      <c r="E17" s="20">
        <v>0.92679999999999996</v>
      </c>
      <c r="F17" s="20">
        <v>9.5200000000000007E-2</v>
      </c>
      <c r="G17" s="20">
        <v>0.05</v>
      </c>
      <c r="H17" s="20">
        <v>0.63460000000000005</v>
      </c>
      <c r="I17" s="20">
        <v>0.29630000000000001</v>
      </c>
      <c r="J17" s="20">
        <v>0.32140000000000002</v>
      </c>
      <c r="K17" s="20">
        <v>0.20830000000000001</v>
      </c>
    </row>
    <row r="18" spans="1:17">
      <c r="A18" s="6" t="s">
        <v>113</v>
      </c>
      <c r="B18" s="20">
        <v>0.83240000000000003</v>
      </c>
      <c r="C18" s="20">
        <v>0.83330000000000004</v>
      </c>
      <c r="D18" s="20">
        <v>0.83330000000000004</v>
      </c>
      <c r="E18" s="20">
        <v>0.83130000000000004</v>
      </c>
      <c r="F18" s="20">
        <v>0.83330000000000004</v>
      </c>
      <c r="G18" s="20">
        <v>0.83330000000000004</v>
      </c>
      <c r="H18" s="20">
        <v>0.83330000000000004</v>
      </c>
      <c r="I18" s="20">
        <v>0.83330000000000004</v>
      </c>
      <c r="J18" s="20">
        <v>0.83330000000000004</v>
      </c>
      <c r="K18" s="20">
        <v>0.83330000000000004</v>
      </c>
    </row>
    <row r="19" spans="1:17">
      <c r="A19" s="6" t="s">
        <v>135</v>
      </c>
      <c r="B19" s="40" t="s">
        <v>6</v>
      </c>
      <c r="C19" s="40" t="s">
        <v>7</v>
      </c>
      <c r="D19" s="40" t="s">
        <v>8</v>
      </c>
      <c r="E19" s="40" t="s">
        <v>9</v>
      </c>
      <c r="F19" s="41" t="s">
        <v>10</v>
      </c>
      <c r="G19" s="41" t="s">
        <v>11</v>
      </c>
      <c r="H19" s="41" t="s">
        <v>12</v>
      </c>
      <c r="I19" s="41" t="s">
        <v>13</v>
      </c>
      <c r="J19" s="41" t="s">
        <v>14</v>
      </c>
      <c r="K19" s="41" t="s">
        <v>16</v>
      </c>
    </row>
    <row r="20" spans="1:17">
      <c r="A20" s="6" t="s">
        <v>131</v>
      </c>
      <c r="B20" s="20">
        <v>0.98870000000000002</v>
      </c>
      <c r="C20" s="20">
        <v>0.89739999999999998</v>
      </c>
      <c r="D20" s="20">
        <v>0.89459999999999995</v>
      </c>
      <c r="E20" s="20">
        <v>0.90059999999999996</v>
      </c>
      <c r="F20" s="20">
        <v>0.69830000000000003</v>
      </c>
      <c r="G20" s="20">
        <v>0.69569999999999999</v>
      </c>
      <c r="H20" s="20">
        <v>0.76190000000000002</v>
      </c>
      <c r="I20" s="20">
        <v>0.71309999999999996</v>
      </c>
      <c r="J20" s="20">
        <v>0.71540000000000004</v>
      </c>
      <c r="K20" s="20">
        <v>0.70589999999999997</v>
      </c>
      <c r="M20" s="45"/>
      <c r="N20" s="45"/>
      <c r="O20" s="45"/>
      <c r="P20" s="45"/>
      <c r="Q20" s="45"/>
    </row>
    <row r="21" spans="1:17">
      <c r="A21" s="6" t="s">
        <v>91</v>
      </c>
      <c r="B21" s="20">
        <v>0.98939999999999995</v>
      </c>
      <c r="C21" s="20">
        <v>0.86639999999999995</v>
      </c>
      <c r="D21" s="20">
        <v>0.86170000000000002</v>
      </c>
      <c r="E21" s="20">
        <v>0.87590000000000001</v>
      </c>
      <c r="F21" s="20">
        <v>5.4100000000000002E-2</v>
      </c>
      <c r="G21" s="20">
        <v>2.7799999999999998E-2</v>
      </c>
      <c r="H21" s="20">
        <v>0.48530000000000001</v>
      </c>
      <c r="I21" s="20">
        <v>0.186</v>
      </c>
      <c r="J21" s="20">
        <v>0.20449999999999999</v>
      </c>
      <c r="K21" s="20">
        <v>0.125</v>
      </c>
      <c r="M21" s="45"/>
      <c r="N21" s="45"/>
      <c r="O21" s="45"/>
      <c r="P21" s="45"/>
      <c r="Q21" s="45"/>
    </row>
    <row r="22" spans="1:17">
      <c r="A22" s="6" t="s">
        <v>92</v>
      </c>
      <c r="B22" s="20">
        <v>0.99909999999999999</v>
      </c>
      <c r="C22" s="20">
        <v>1</v>
      </c>
      <c r="D22" s="20">
        <v>1</v>
      </c>
      <c r="E22" s="20">
        <v>0.996</v>
      </c>
      <c r="F22" s="20">
        <v>1</v>
      </c>
      <c r="G22" s="20">
        <v>1</v>
      </c>
      <c r="H22" s="20">
        <v>1</v>
      </c>
      <c r="I22" s="20">
        <v>1</v>
      </c>
      <c r="J22" s="20">
        <v>1</v>
      </c>
      <c r="K22" s="20">
        <v>1</v>
      </c>
      <c r="M22" s="45"/>
      <c r="N22" s="45"/>
      <c r="O22" s="45"/>
      <c r="P22" s="45"/>
      <c r="Q22" s="45"/>
    </row>
    <row r="23" spans="1:17">
      <c r="A23" s="6" t="s">
        <v>132</v>
      </c>
      <c r="B23" s="20">
        <v>0.99419999999999997</v>
      </c>
      <c r="C23" s="20">
        <v>0.9284</v>
      </c>
      <c r="D23" s="20">
        <v>0.92569999999999997</v>
      </c>
      <c r="E23" s="20">
        <v>0.93210000000000004</v>
      </c>
      <c r="F23" s="20">
        <v>0.1026</v>
      </c>
      <c r="G23" s="20">
        <v>5.4100000000000002E-2</v>
      </c>
      <c r="H23" s="20">
        <v>0.65349999999999997</v>
      </c>
      <c r="I23" s="20">
        <v>0.31369999999999998</v>
      </c>
      <c r="J23" s="20">
        <v>0.33960000000000001</v>
      </c>
      <c r="K23" s="20">
        <v>0.22220000000000001</v>
      </c>
      <c r="M23" s="45"/>
      <c r="N23" s="45"/>
      <c r="O23" s="45"/>
      <c r="P23" s="45"/>
      <c r="Q23" s="45"/>
    </row>
    <row r="24" spans="1:17">
      <c r="A24" s="6" t="s">
        <v>113</v>
      </c>
      <c r="B24" s="20">
        <v>0.84599999999999997</v>
      </c>
      <c r="C24" s="20">
        <v>0.84650000000000003</v>
      </c>
      <c r="D24" s="20">
        <v>0.84650000000000003</v>
      </c>
      <c r="E24" s="20">
        <v>0.84450000000000003</v>
      </c>
      <c r="F24" s="20">
        <v>0.84650000000000003</v>
      </c>
      <c r="G24" s="20">
        <v>0.84650000000000003</v>
      </c>
      <c r="H24" s="20">
        <v>0.84650000000000003</v>
      </c>
      <c r="I24" s="20">
        <v>0.84650000000000003</v>
      </c>
      <c r="J24" s="20">
        <v>0.84650000000000003</v>
      </c>
      <c r="K24" s="20">
        <v>0.84650000000000003</v>
      </c>
      <c r="M24" s="45"/>
      <c r="N24" s="45"/>
      <c r="O24" s="45"/>
      <c r="P24" s="45"/>
      <c r="Q24" s="45"/>
    </row>
    <row r="37" spans="1:15">
      <c r="A37" s="6" t="s">
        <v>136</v>
      </c>
      <c r="B37" s="40" t="s">
        <v>6</v>
      </c>
      <c r="C37" s="40" t="s">
        <v>7</v>
      </c>
      <c r="D37" s="40" t="s">
        <v>8</v>
      </c>
      <c r="E37" s="40" t="s">
        <v>9</v>
      </c>
      <c r="F37" s="41" t="s">
        <v>10</v>
      </c>
      <c r="G37" s="41" t="s">
        <v>11</v>
      </c>
      <c r="H37" s="41" t="s">
        <v>12</v>
      </c>
      <c r="I37" s="41" t="s">
        <v>13</v>
      </c>
      <c r="J37" s="41" t="s">
        <v>14</v>
      </c>
      <c r="K37" s="41" t="s">
        <v>16</v>
      </c>
    </row>
    <row r="38" spans="1:15">
      <c r="A38" s="6" t="s">
        <v>131</v>
      </c>
      <c r="B38" s="20">
        <v>0.98640000000000005</v>
      </c>
      <c r="C38" s="20">
        <v>0.871</v>
      </c>
      <c r="D38" s="20">
        <v>0.87050000000000005</v>
      </c>
      <c r="E38" s="20">
        <v>0.88119999999999998</v>
      </c>
      <c r="F38" s="20">
        <v>0.62929999999999997</v>
      </c>
      <c r="G38" s="20">
        <v>0.62609999999999999</v>
      </c>
      <c r="H38" s="20">
        <v>0.70750000000000002</v>
      </c>
      <c r="I38" s="20">
        <v>0.64749999999999996</v>
      </c>
      <c r="J38" s="20">
        <v>0.65039999999999998</v>
      </c>
      <c r="K38" s="20">
        <v>0.63870000000000005</v>
      </c>
    </row>
    <row r="39" spans="1:15">
      <c r="A39" s="6" t="s">
        <v>91</v>
      </c>
      <c r="B39" s="20">
        <v>0.98699999999999999</v>
      </c>
      <c r="C39" s="20">
        <v>0.84009999999999996</v>
      </c>
      <c r="D39" s="20">
        <v>0.83520000000000005</v>
      </c>
      <c r="E39" s="20">
        <v>0.85219999999999996</v>
      </c>
      <c r="F39" s="20">
        <v>4.4400000000000002E-2</v>
      </c>
      <c r="G39" s="20">
        <v>2.2700000000000001E-2</v>
      </c>
      <c r="H39" s="20">
        <v>0.43419999999999997</v>
      </c>
      <c r="I39" s="20">
        <v>0.15690000000000001</v>
      </c>
      <c r="J39" s="20">
        <v>0.1731</v>
      </c>
      <c r="K39" s="20">
        <v>0.1042</v>
      </c>
    </row>
    <row r="40" spans="1:15">
      <c r="A40" s="6" t="s">
        <v>92</v>
      </c>
      <c r="B40" s="20">
        <v>0.99909999999999999</v>
      </c>
      <c r="C40" s="20">
        <v>0.99560000000000004</v>
      </c>
      <c r="D40" s="20">
        <v>1</v>
      </c>
      <c r="E40" s="20">
        <v>1</v>
      </c>
      <c r="F40" s="20">
        <v>1</v>
      </c>
      <c r="G40" s="20">
        <v>1</v>
      </c>
      <c r="H40" s="20">
        <v>1</v>
      </c>
      <c r="I40" s="20">
        <v>1</v>
      </c>
      <c r="J40" s="20">
        <v>1</v>
      </c>
      <c r="K40" s="20">
        <v>1</v>
      </c>
    </row>
    <row r="41" spans="1:15">
      <c r="A41" s="6" t="s">
        <v>132</v>
      </c>
      <c r="B41" s="20">
        <v>0.99299999999999999</v>
      </c>
      <c r="C41" s="20">
        <v>0.9113</v>
      </c>
      <c r="D41" s="20">
        <v>0.91020000000000001</v>
      </c>
      <c r="E41" s="20">
        <v>0.92020000000000002</v>
      </c>
      <c r="F41" s="20">
        <v>8.5099999999999995E-2</v>
      </c>
      <c r="G41" s="20">
        <v>4.4400000000000002E-2</v>
      </c>
      <c r="H41" s="20">
        <v>0.60550000000000004</v>
      </c>
      <c r="I41" s="20">
        <v>0.2712</v>
      </c>
      <c r="J41" s="20">
        <v>0.29509999999999997</v>
      </c>
      <c r="K41" s="20">
        <v>0.18870000000000001</v>
      </c>
    </row>
    <row r="42" spans="1:15">
      <c r="A42" s="6" t="s">
        <v>113</v>
      </c>
      <c r="B42" s="20">
        <v>0.81089999999999995</v>
      </c>
      <c r="C42" s="20">
        <v>0.80920000000000003</v>
      </c>
      <c r="D42" s="20">
        <v>0.81140000000000001</v>
      </c>
      <c r="E42" s="20">
        <v>0.81140000000000001</v>
      </c>
      <c r="F42" s="20">
        <v>0.81140000000000001</v>
      </c>
      <c r="G42" s="20">
        <v>0.81140000000000001</v>
      </c>
      <c r="H42" s="20">
        <v>0.81140000000000001</v>
      </c>
      <c r="I42" s="20">
        <v>0.81140000000000001</v>
      </c>
      <c r="J42" s="20">
        <v>0.81140000000000001</v>
      </c>
      <c r="K42" s="20">
        <v>0.81140000000000001</v>
      </c>
    </row>
    <row r="43" spans="1:15">
      <c r="A43" s="6" t="s">
        <v>137</v>
      </c>
      <c r="B43" s="40" t="s">
        <v>6</v>
      </c>
      <c r="C43" s="40" t="s">
        <v>7</v>
      </c>
      <c r="D43" s="40" t="s">
        <v>8</v>
      </c>
      <c r="E43" s="40" t="s">
        <v>9</v>
      </c>
      <c r="F43" s="41" t="s">
        <v>10</v>
      </c>
      <c r="G43" s="41" t="s">
        <v>11</v>
      </c>
      <c r="H43" s="41" t="s">
        <v>12</v>
      </c>
      <c r="I43" s="41" t="s">
        <v>13</v>
      </c>
      <c r="J43" s="41" t="s">
        <v>14</v>
      </c>
      <c r="K43" s="41" t="s">
        <v>16</v>
      </c>
    </row>
    <row r="44" spans="1:15">
      <c r="A44" s="6" t="s">
        <v>131</v>
      </c>
      <c r="B44" s="7">
        <v>0.98609999999999998</v>
      </c>
      <c r="C44" s="20">
        <v>0.88270000000000004</v>
      </c>
      <c r="D44" s="20">
        <v>0.87949999999999995</v>
      </c>
      <c r="E44" s="20">
        <v>0.88949999999999996</v>
      </c>
      <c r="F44" s="20">
        <v>0.6552</v>
      </c>
      <c r="G44" s="20">
        <v>0.6522</v>
      </c>
      <c r="H44" s="20">
        <v>0.72789999999999999</v>
      </c>
      <c r="I44" s="20">
        <v>0.67210000000000003</v>
      </c>
      <c r="J44" s="20">
        <v>0.67479999999999996</v>
      </c>
      <c r="K44" s="20">
        <v>0.66390000000000005</v>
      </c>
      <c r="O44" s="45"/>
    </row>
    <row r="45" spans="1:15">
      <c r="A45" s="6" t="s">
        <v>91</v>
      </c>
      <c r="B45" s="7">
        <v>0.98780000000000001</v>
      </c>
      <c r="C45" s="20">
        <v>0.85019999999999996</v>
      </c>
      <c r="D45" s="20">
        <v>0.84499999999999997</v>
      </c>
      <c r="E45" s="20">
        <v>0.86109999999999998</v>
      </c>
      <c r="F45" s="20">
        <v>4.7600000000000003E-2</v>
      </c>
      <c r="G45" s="20">
        <v>2.4400000000000002E-2</v>
      </c>
      <c r="H45" s="20">
        <v>0.4521</v>
      </c>
      <c r="I45" s="20">
        <v>0.16669999999999999</v>
      </c>
      <c r="J45" s="20">
        <v>0.1837</v>
      </c>
      <c r="K45" s="20">
        <v>0.1111</v>
      </c>
      <c r="O45" s="45"/>
    </row>
    <row r="46" spans="1:15">
      <c r="A46" s="6" t="s">
        <v>92</v>
      </c>
      <c r="B46" s="7">
        <v>0.99790000000000001</v>
      </c>
      <c r="C46" s="20">
        <v>1</v>
      </c>
      <c r="D46" s="20">
        <v>1</v>
      </c>
      <c r="E46" s="20">
        <v>1</v>
      </c>
      <c r="F46" s="20">
        <v>1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O46" s="45"/>
    </row>
    <row r="47" spans="1:15">
      <c r="A47" s="6" t="s">
        <v>132</v>
      </c>
      <c r="B47" s="7">
        <v>0.99280000000000002</v>
      </c>
      <c r="C47" s="20">
        <v>0.91900000000000004</v>
      </c>
      <c r="D47" s="20">
        <v>0.91600000000000004</v>
      </c>
      <c r="E47" s="20">
        <v>0.9254</v>
      </c>
      <c r="F47" s="20">
        <v>9.0899999999999995E-2</v>
      </c>
      <c r="G47" s="20">
        <v>4.7600000000000003E-2</v>
      </c>
      <c r="H47" s="20">
        <v>0.62260000000000004</v>
      </c>
      <c r="I47" s="20">
        <v>0.28570000000000001</v>
      </c>
      <c r="J47" s="20">
        <v>0.31030000000000002</v>
      </c>
      <c r="K47" s="20">
        <v>0.2</v>
      </c>
      <c r="O47" s="45"/>
    </row>
    <row r="48" spans="1:15">
      <c r="A48" s="6" t="s">
        <v>113</v>
      </c>
      <c r="B48" s="7">
        <v>0.82350000000000001</v>
      </c>
      <c r="C48" s="20">
        <v>0.8246</v>
      </c>
      <c r="D48" s="20">
        <v>0.8246</v>
      </c>
      <c r="E48" s="20">
        <v>0.8246</v>
      </c>
      <c r="F48" s="20">
        <v>0.8246</v>
      </c>
      <c r="G48" s="20">
        <v>0.8246</v>
      </c>
      <c r="H48" s="20">
        <v>0.8246</v>
      </c>
      <c r="I48" s="20">
        <v>0.8246</v>
      </c>
      <c r="J48" s="20">
        <v>0.8246</v>
      </c>
      <c r="K48" s="20">
        <v>0.8246</v>
      </c>
      <c r="O48" s="45"/>
    </row>
    <row r="49" spans="1:11">
      <c r="A49" s="6" t="s">
        <v>138</v>
      </c>
      <c r="B49" s="40" t="s">
        <v>6</v>
      </c>
      <c r="C49" s="40" t="s">
        <v>7</v>
      </c>
      <c r="D49" s="40" t="s">
        <v>8</v>
      </c>
      <c r="E49" s="40" t="s">
        <v>9</v>
      </c>
      <c r="F49" s="41" t="s">
        <v>10</v>
      </c>
      <c r="G49" s="41" t="s">
        <v>11</v>
      </c>
      <c r="H49" s="41" t="s">
        <v>12</v>
      </c>
      <c r="I49" s="41" t="s">
        <v>13</v>
      </c>
      <c r="J49" s="41" t="s">
        <v>14</v>
      </c>
      <c r="K49" s="41" t="s">
        <v>16</v>
      </c>
    </row>
    <row r="50" spans="1:11">
      <c r="A50" s="6" t="s">
        <v>131</v>
      </c>
      <c r="B50" s="20">
        <v>0.98780000000000001</v>
      </c>
      <c r="C50" s="20">
        <v>0.89149999999999996</v>
      </c>
      <c r="D50" s="20">
        <v>0.88859999999999995</v>
      </c>
      <c r="E50" s="20">
        <v>0.89500000000000002</v>
      </c>
      <c r="F50" s="20">
        <v>0.68100000000000005</v>
      </c>
      <c r="G50" s="20">
        <v>0.67830000000000001</v>
      </c>
      <c r="H50" s="20">
        <v>0.74829999999999997</v>
      </c>
      <c r="I50" s="20">
        <v>0.69669999999999999</v>
      </c>
      <c r="J50" s="20">
        <v>0.69920000000000004</v>
      </c>
      <c r="K50" s="20">
        <v>0.68910000000000005</v>
      </c>
    </row>
    <row r="51" spans="1:11">
      <c r="A51" s="6" t="s">
        <v>91</v>
      </c>
      <c r="B51" s="20">
        <v>0.98880000000000001</v>
      </c>
      <c r="C51" s="20">
        <v>0.85980000000000001</v>
      </c>
      <c r="D51" s="20">
        <v>0.85489999999999999</v>
      </c>
      <c r="E51" s="20">
        <v>0.86970000000000003</v>
      </c>
      <c r="F51" s="20">
        <v>5.1299999999999998E-2</v>
      </c>
      <c r="G51" s="20">
        <v>2.63E-2</v>
      </c>
      <c r="H51" s="20">
        <v>0.47139999999999999</v>
      </c>
      <c r="I51" s="20">
        <v>0.17780000000000001</v>
      </c>
      <c r="J51" s="20">
        <v>0.19570000000000001</v>
      </c>
      <c r="K51" s="20">
        <v>0.11899999999999999</v>
      </c>
    </row>
    <row r="52" spans="1:11">
      <c r="A52" s="6" t="s">
        <v>92</v>
      </c>
      <c r="B52" s="20">
        <v>0.99880000000000002</v>
      </c>
      <c r="C52" s="20">
        <v>1</v>
      </c>
      <c r="D52" s="20">
        <v>1</v>
      </c>
      <c r="E52" s="20">
        <v>0.996</v>
      </c>
      <c r="F52" s="20">
        <v>1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</row>
    <row r="53" spans="1:11">
      <c r="A53" s="6" t="s">
        <v>132</v>
      </c>
      <c r="B53" s="20">
        <v>0.99370000000000003</v>
      </c>
      <c r="C53" s="20">
        <v>0.92459999999999998</v>
      </c>
      <c r="D53" s="20">
        <v>0.92179999999999995</v>
      </c>
      <c r="E53" s="20">
        <v>0.92859999999999998</v>
      </c>
      <c r="F53" s="20">
        <v>9.7600000000000006E-2</v>
      </c>
      <c r="G53" s="20">
        <v>5.1299999999999998E-2</v>
      </c>
      <c r="H53" s="20">
        <v>0.64080000000000004</v>
      </c>
      <c r="I53" s="20">
        <v>0.3019</v>
      </c>
      <c r="J53" s="20">
        <v>0.32729999999999998</v>
      </c>
      <c r="K53" s="20">
        <v>0.21279999999999999</v>
      </c>
    </row>
    <row r="54" spans="1:11">
      <c r="A54" s="6" t="s">
        <v>113</v>
      </c>
      <c r="B54" s="20">
        <v>0.83709999999999996</v>
      </c>
      <c r="C54" s="20">
        <v>0.8377</v>
      </c>
      <c r="D54" s="20">
        <v>0.8377</v>
      </c>
      <c r="E54" s="20">
        <v>0.8357</v>
      </c>
      <c r="F54" s="20">
        <v>0.8377</v>
      </c>
      <c r="G54" s="20">
        <v>0.8377</v>
      </c>
      <c r="H54" s="20">
        <v>0.8377</v>
      </c>
      <c r="I54" s="20">
        <v>0.8377</v>
      </c>
      <c r="J54" s="20">
        <v>0.8377</v>
      </c>
      <c r="K54" s="20">
        <v>0.8377</v>
      </c>
    </row>
    <row r="55" spans="1:11">
      <c r="A55" s="6" t="s">
        <v>139</v>
      </c>
      <c r="B55" s="40" t="s">
        <v>6</v>
      </c>
      <c r="C55" s="40" t="s">
        <v>7</v>
      </c>
      <c r="D55" s="40" t="s">
        <v>8</v>
      </c>
      <c r="E55" s="40" t="s">
        <v>9</v>
      </c>
      <c r="F55" s="41" t="s">
        <v>10</v>
      </c>
      <c r="G55" s="41" t="s">
        <v>11</v>
      </c>
      <c r="H55" s="41" t="s">
        <v>12</v>
      </c>
      <c r="I55" s="41" t="s">
        <v>13</v>
      </c>
      <c r="J55" s="41" t="s">
        <v>14</v>
      </c>
      <c r="K55" s="41" t="s">
        <v>16</v>
      </c>
    </row>
    <row r="56" spans="1:11">
      <c r="A56" s="6" t="s">
        <v>131</v>
      </c>
      <c r="B56" s="20">
        <v>0.98809999999999998</v>
      </c>
      <c r="C56" s="20">
        <v>0.9032</v>
      </c>
      <c r="D56" s="20">
        <v>0.90059999999999996</v>
      </c>
      <c r="E56" s="20">
        <v>0.90610000000000002</v>
      </c>
      <c r="F56" s="20">
        <v>0.71550000000000002</v>
      </c>
      <c r="G56" s="20">
        <v>0.71299999999999997</v>
      </c>
      <c r="H56" s="20">
        <v>0.77549999999999997</v>
      </c>
      <c r="I56" s="20">
        <v>0.72950000000000004</v>
      </c>
      <c r="J56" s="20">
        <v>0.73170000000000002</v>
      </c>
      <c r="K56" s="20">
        <v>0.72270000000000001</v>
      </c>
    </row>
    <row r="57" spans="1:11">
      <c r="A57" s="6" t="s">
        <v>91</v>
      </c>
      <c r="B57" s="20">
        <v>0.99</v>
      </c>
      <c r="C57" s="20">
        <v>0.87309999999999999</v>
      </c>
      <c r="D57" s="20">
        <v>0.86850000000000005</v>
      </c>
      <c r="E57" s="20">
        <v>0.8821</v>
      </c>
      <c r="F57" s="20">
        <v>5.7099999999999998E-2</v>
      </c>
      <c r="G57" s="20">
        <v>2.9399999999999999E-2</v>
      </c>
      <c r="H57" s="20">
        <v>0.5</v>
      </c>
      <c r="I57" s="20">
        <v>0.1951</v>
      </c>
      <c r="J57" s="20">
        <v>0.21429999999999999</v>
      </c>
      <c r="K57" s="20">
        <v>0.13159999999999999</v>
      </c>
    </row>
    <row r="58" spans="1:11">
      <c r="A58" s="6" t="s">
        <v>92</v>
      </c>
      <c r="B58" s="20">
        <v>0.99790000000000001</v>
      </c>
      <c r="C58" s="20">
        <v>1</v>
      </c>
      <c r="D58" s="20">
        <v>1</v>
      </c>
      <c r="E58" s="20">
        <v>0.996</v>
      </c>
      <c r="F58" s="20">
        <v>1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</row>
    <row r="59" spans="1:11">
      <c r="A59" s="6" t="s">
        <v>132</v>
      </c>
      <c r="B59" s="20">
        <v>0.99390000000000001</v>
      </c>
      <c r="C59" s="20">
        <v>0.93220000000000003</v>
      </c>
      <c r="D59" s="20">
        <v>0.92959999999999998</v>
      </c>
      <c r="E59" s="20">
        <v>0.93559999999999999</v>
      </c>
      <c r="F59" s="20">
        <v>0.1081</v>
      </c>
      <c r="G59" s="20">
        <v>5.7099999999999998E-2</v>
      </c>
      <c r="H59" s="20">
        <v>0.66669999999999996</v>
      </c>
      <c r="I59" s="20">
        <v>0.32650000000000001</v>
      </c>
      <c r="J59" s="20">
        <v>0.35289999999999999</v>
      </c>
      <c r="K59" s="20">
        <v>0.2326</v>
      </c>
    </row>
    <row r="60" spans="1:11">
      <c r="A60" s="6" t="s">
        <v>113</v>
      </c>
      <c r="B60" s="20">
        <v>0.85419999999999996</v>
      </c>
      <c r="C60" s="20">
        <v>0.85529999999999995</v>
      </c>
      <c r="D60" s="20">
        <v>0.85529999999999995</v>
      </c>
      <c r="E60" s="20">
        <v>0.85319999999999996</v>
      </c>
      <c r="F60" s="20">
        <v>0.85529999999999995</v>
      </c>
      <c r="G60" s="20">
        <v>0.85529999999999995</v>
      </c>
      <c r="H60" s="20">
        <v>0.85529999999999995</v>
      </c>
      <c r="I60" s="20">
        <v>0.85529999999999995</v>
      </c>
      <c r="J60" s="20">
        <v>0.85529999999999995</v>
      </c>
      <c r="K60" s="20">
        <v>0.85529999999999995</v>
      </c>
    </row>
    <row r="63" spans="1:11">
      <c r="A63" s="6" t="s">
        <v>140</v>
      </c>
      <c r="B63" s="6"/>
      <c r="C63" s="6"/>
    </row>
    <row r="64" spans="1:11">
      <c r="A64" s="6" t="s">
        <v>0</v>
      </c>
      <c r="B64" s="40" t="s">
        <v>1</v>
      </c>
      <c r="C64" s="6" t="s">
        <v>141</v>
      </c>
    </row>
    <row r="65" spans="1:5">
      <c r="A65" s="6" t="s">
        <v>6</v>
      </c>
      <c r="B65" s="42">
        <v>33352</v>
      </c>
      <c r="C65" s="43">
        <f t="shared" ref="C65:C75" si="0">B65/B$77</f>
        <v>0.83049876739958661</v>
      </c>
    </row>
    <row r="66" spans="1:5">
      <c r="A66" s="6" t="s">
        <v>7</v>
      </c>
      <c r="B66" s="42">
        <v>2249</v>
      </c>
      <c r="C66" s="43">
        <f t="shared" si="0"/>
        <v>5.6002390497771358E-2</v>
      </c>
    </row>
    <row r="67" spans="1:5">
      <c r="A67" s="6" t="s">
        <v>8</v>
      </c>
      <c r="B67" s="42">
        <v>2135</v>
      </c>
      <c r="C67" s="43">
        <f t="shared" si="0"/>
        <v>5.3163674394282726E-2</v>
      </c>
    </row>
    <row r="68" spans="1:5">
      <c r="A68" s="6" t="s">
        <v>9</v>
      </c>
      <c r="B68" s="42">
        <v>1815</v>
      </c>
      <c r="C68" s="43">
        <f t="shared" si="0"/>
        <v>4.5195348489753234E-2</v>
      </c>
    </row>
    <row r="69" spans="1:5">
      <c r="A69" s="6" t="s">
        <v>10</v>
      </c>
      <c r="B69" s="42">
        <v>341</v>
      </c>
      <c r="C69" s="43">
        <f t="shared" si="0"/>
        <v>8.491247292014243E-3</v>
      </c>
    </row>
    <row r="70" spans="1:5">
      <c r="A70" s="6" t="s">
        <v>11</v>
      </c>
      <c r="B70" s="42">
        <v>125</v>
      </c>
      <c r="C70" s="43">
        <f t="shared" si="0"/>
        <v>3.1126273064568341E-3</v>
      </c>
    </row>
    <row r="71" spans="1:5">
      <c r="A71" s="6" t="s">
        <v>12</v>
      </c>
      <c r="B71" s="42">
        <v>79</v>
      </c>
      <c r="C71" s="43">
        <f t="shared" si="0"/>
        <v>1.9671804576807191E-3</v>
      </c>
    </row>
    <row r="72" spans="1:5">
      <c r="A72" s="6" t="s">
        <v>13</v>
      </c>
      <c r="B72" s="42">
        <v>48</v>
      </c>
      <c r="C72" s="43">
        <f t="shared" si="0"/>
        <v>1.1952488856794242E-3</v>
      </c>
    </row>
    <row r="73" spans="1:5">
      <c r="A73" s="6" t="s">
        <v>14</v>
      </c>
      <c r="B73" s="42">
        <v>7</v>
      </c>
      <c r="C73" s="43">
        <f t="shared" si="0"/>
        <v>1.743071291615827E-4</v>
      </c>
    </row>
    <row r="74" spans="1:5">
      <c r="A74" s="6" t="s">
        <v>15</v>
      </c>
      <c r="B74" s="42">
        <v>5</v>
      </c>
      <c r="C74" s="43">
        <f t="shared" si="0"/>
        <v>1.2450509225827336E-4</v>
      </c>
      <c r="E74" s="20" t="s">
        <v>142</v>
      </c>
    </row>
    <row r="75" spans="1:5">
      <c r="A75" s="6" t="s">
        <v>16</v>
      </c>
      <c r="B75" s="42">
        <v>3</v>
      </c>
      <c r="C75" s="43">
        <f t="shared" si="0"/>
        <v>7.4703055354964013E-5</v>
      </c>
      <c r="E75" s="20" t="s">
        <v>143</v>
      </c>
    </row>
    <row r="76" spans="1:5">
      <c r="B76" s="42"/>
      <c r="C76" s="7"/>
    </row>
    <row r="77" spans="1:5">
      <c r="A77" s="6" t="s">
        <v>17</v>
      </c>
      <c r="B77" s="42">
        <f>SUM(B65:B75)</f>
        <v>40159</v>
      </c>
      <c r="C77" s="44">
        <f>SUM(C65:C75)</f>
        <v>0.99999999999999989</v>
      </c>
    </row>
  </sheetData>
  <conditionalFormatting sqref="A1:A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:A6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K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K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A043-4650-4995-8331-58BAECC609E3}">
  <dimension ref="A1:BF71"/>
  <sheetViews>
    <sheetView topLeftCell="AD47" zoomScale="55" zoomScaleNormal="55" workbookViewId="0">
      <selection activeCell="AX18" sqref="AX18:BE34"/>
    </sheetView>
  </sheetViews>
  <sheetFormatPr defaultRowHeight="13.5"/>
  <cols>
    <col min="1" max="1" width="16.7109375" style="4" bestFit="1" customWidth="1"/>
    <col min="2" max="2" width="11.7109375" style="4" bestFit="1" customWidth="1"/>
    <col min="3" max="3" width="7.85546875" style="1" bestFit="1" customWidth="1"/>
    <col min="4" max="7" width="8.28515625" style="1" bestFit="1" customWidth="1"/>
    <col min="8" max="8" width="8.28515625" style="1" customWidth="1"/>
    <col min="9" max="9" width="6.85546875" style="1" bestFit="1" customWidth="1"/>
    <col min="10" max="10" width="9.42578125" style="1" bestFit="1" customWidth="1"/>
    <col min="11" max="11" width="6.85546875" style="1" customWidth="1"/>
    <col min="12" max="12" width="16.7109375" style="4" bestFit="1" customWidth="1"/>
    <col min="13" max="13" width="11.7109375" style="4" bestFit="1" customWidth="1"/>
    <col min="14" max="14" width="7.85546875" style="4" bestFit="1" customWidth="1"/>
    <col min="15" max="15" width="8.28515625" style="4" bestFit="1" customWidth="1"/>
    <col min="16" max="16" width="9.7109375" style="4" bestFit="1" customWidth="1"/>
    <col min="17" max="18" width="8.28515625" style="4" bestFit="1" customWidth="1"/>
    <col min="19" max="19" width="8.28515625" style="4" customWidth="1"/>
    <col min="20" max="20" width="6.7109375" style="4" bestFit="1" customWidth="1"/>
    <col min="21" max="16384" width="9.140625" style="4"/>
  </cols>
  <sheetData>
    <row r="1" spans="1:58">
      <c r="A1" s="109" t="s">
        <v>589</v>
      </c>
      <c r="B1" s="110"/>
      <c r="C1" s="117" t="s">
        <v>145</v>
      </c>
      <c r="D1" s="118"/>
      <c r="E1" s="118"/>
      <c r="F1" s="118"/>
      <c r="G1" s="118"/>
      <c r="H1" s="119"/>
      <c r="I1" s="123" t="s">
        <v>146</v>
      </c>
      <c r="J1" s="123" t="s">
        <v>147</v>
      </c>
      <c r="K1" s="50"/>
      <c r="L1" s="109" t="s">
        <v>590</v>
      </c>
      <c r="M1" s="110"/>
      <c r="N1" s="117" t="s">
        <v>145</v>
      </c>
      <c r="O1" s="118"/>
      <c r="P1" s="118"/>
      <c r="Q1" s="118"/>
      <c r="R1" s="118"/>
      <c r="S1" s="119"/>
      <c r="T1" s="123" t="s">
        <v>146</v>
      </c>
      <c r="U1" s="123" t="s">
        <v>147</v>
      </c>
      <c r="W1" s="109" t="s">
        <v>589</v>
      </c>
      <c r="X1" s="110"/>
      <c r="Y1" s="117" t="s">
        <v>145</v>
      </c>
      <c r="Z1" s="118"/>
      <c r="AA1" s="118"/>
      <c r="AB1" s="118"/>
      <c r="AC1" s="119"/>
      <c r="AD1" s="123" t="s">
        <v>146</v>
      </c>
      <c r="AF1" s="109" t="s">
        <v>591</v>
      </c>
      <c r="AG1" s="110"/>
      <c r="AH1" s="117" t="s">
        <v>145</v>
      </c>
      <c r="AI1" s="118"/>
      <c r="AJ1" s="118"/>
      <c r="AK1" s="118"/>
      <c r="AL1" s="119"/>
      <c r="AM1" s="123" t="s">
        <v>146</v>
      </c>
      <c r="AO1" s="109" t="s">
        <v>593</v>
      </c>
      <c r="AP1" s="110"/>
      <c r="AQ1" s="117" t="s">
        <v>145</v>
      </c>
      <c r="AR1" s="118"/>
      <c r="AS1" s="118"/>
      <c r="AT1" s="118"/>
      <c r="AU1" s="119"/>
      <c r="AV1" s="123" t="s">
        <v>146</v>
      </c>
      <c r="AW1" s="50"/>
      <c r="AX1" s="109" t="s">
        <v>595</v>
      </c>
      <c r="AY1" s="110"/>
      <c r="AZ1" s="117" t="s">
        <v>145</v>
      </c>
      <c r="BA1" s="118"/>
      <c r="BB1" s="118"/>
      <c r="BC1" s="118"/>
      <c r="BD1" s="119"/>
      <c r="BE1" s="123" t="s">
        <v>146</v>
      </c>
      <c r="BF1" s="50"/>
    </row>
    <row r="2" spans="1:58">
      <c r="A2" s="111"/>
      <c r="B2" s="112"/>
      <c r="C2" s="30" t="s">
        <v>149</v>
      </c>
      <c r="D2" s="30" t="s">
        <v>150</v>
      </c>
      <c r="E2" s="30" t="s">
        <v>151</v>
      </c>
      <c r="F2" s="30" t="s">
        <v>152</v>
      </c>
      <c r="G2" s="30" t="s">
        <v>153</v>
      </c>
      <c r="H2" s="54" t="s">
        <v>154</v>
      </c>
      <c r="I2" s="124"/>
      <c r="J2" s="124"/>
      <c r="K2" s="50"/>
      <c r="L2" s="111"/>
      <c r="M2" s="112"/>
      <c r="N2" s="30" t="s">
        <v>149</v>
      </c>
      <c r="O2" s="30" t="s">
        <v>150</v>
      </c>
      <c r="P2" s="30" t="s">
        <v>151</v>
      </c>
      <c r="Q2" s="30" t="s">
        <v>152</v>
      </c>
      <c r="R2" s="30" t="s">
        <v>153</v>
      </c>
      <c r="S2" s="54" t="s">
        <v>154</v>
      </c>
      <c r="T2" s="124"/>
      <c r="U2" s="124"/>
      <c r="W2" s="111"/>
      <c r="X2" s="112"/>
      <c r="Y2" s="30" t="s">
        <v>149</v>
      </c>
      <c r="Z2" s="30" t="s">
        <v>150</v>
      </c>
      <c r="AA2" s="30" t="s">
        <v>151</v>
      </c>
      <c r="AB2" s="30" t="s">
        <v>152</v>
      </c>
      <c r="AC2" s="30" t="s">
        <v>153</v>
      </c>
      <c r="AD2" s="124"/>
      <c r="AF2" s="111"/>
      <c r="AG2" s="112"/>
      <c r="AH2" s="30" t="s">
        <v>149</v>
      </c>
      <c r="AI2" s="30" t="s">
        <v>150</v>
      </c>
      <c r="AJ2" s="30" t="s">
        <v>151</v>
      </c>
      <c r="AK2" s="30" t="s">
        <v>152</v>
      </c>
      <c r="AL2" s="30" t="s">
        <v>153</v>
      </c>
      <c r="AM2" s="124"/>
      <c r="AO2" s="111"/>
      <c r="AP2" s="112"/>
      <c r="AQ2" s="30" t="s">
        <v>149</v>
      </c>
      <c r="AR2" s="30" t="s">
        <v>150</v>
      </c>
      <c r="AS2" s="30" t="s">
        <v>151</v>
      </c>
      <c r="AT2" s="30" t="s">
        <v>152</v>
      </c>
      <c r="AU2" s="30" t="s">
        <v>153</v>
      </c>
      <c r="AV2" s="124"/>
      <c r="AW2" s="50"/>
      <c r="AX2" s="111"/>
      <c r="AY2" s="112"/>
      <c r="AZ2" s="30" t="s">
        <v>149</v>
      </c>
      <c r="BA2" s="30" t="s">
        <v>150</v>
      </c>
      <c r="BB2" s="30" t="s">
        <v>151</v>
      </c>
      <c r="BC2" s="30" t="s">
        <v>152</v>
      </c>
      <c r="BD2" s="30" t="s">
        <v>153</v>
      </c>
      <c r="BE2" s="124"/>
      <c r="BF2" s="50"/>
    </row>
    <row r="3" spans="1:58">
      <c r="A3" s="120" t="s">
        <v>478</v>
      </c>
      <c r="B3" s="12" t="s">
        <v>91</v>
      </c>
      <c r="C3" s="31">
        <v>0.998</v>
      </c>
      <c r="D3" s="31">
        <v>0.99939999999999996</v>
      </c>
      <c r="E3" s="31">
        <v>0.99870000000000003</v>
      </c>
      <c r="F3" s="31">
        <v>0.99960000000000004</v>
      </c>
      <c r="G3" s="31">
        <v>0.99890000000000001</v>
      </c>
      <c r="H3" s="31">
        <f>AVERAGE(C3:G3)</f>
        <v>0.99892000000000003</v>
      </c>
      <c r="I3" s="31">
        <f>'4 - Model Robustness (70-30)'!C8</f>
        <v>0.93149999999999999</v>
      </c>
      <c r="J3" s="31">
        <f>H3-I3</f>
        <v>6.7420000000000035E-2</v>
      </c>
      <c r="L3" s="120" t="s">
        <v>478</v>
      </c>
      <c r="M3" s="12" t="s">
        <v>91</v>
      </c>
      <c r="N3" s="31">
        <v>0.99860000000000004</v>
      </c>
      <c r="O3" s="31">
        <v>0.99919999999999998</v>
      </c>
      <c r="P3" s="31">
        <v>0.99860000000000004</v>
      </c>
      <c r="Q3" s="31">
        <v>0.99860000000000004</v>
      </c>
      <c r="R3" s="31">
        <v>0.99890000000000001</v>
      </c>
      <c r="S3" s="31">
        <f>AVERAGE(N3:R3)</f>
        <v>0.99878</v>
      </c>
      <c r="T3" s="31">
        <f>'4 - Model Robustness (70-30)'!E8</f>
        <v>0.95830000000000004</v>
      </c>
      <c r="U3" s="31">
        <f t="shared" ref="U3:U5" si="0">S3-T3</f>
        <v>4.047999999999996E-2</v>
      </c>
      <c r="W3" s="120" t="s">
        <v>478</v>
      </c>
      <c r="X3" s="12" t="s">
        <v>91</v>
      </c>
      <c r="Y3" s="31">
        <f>C3</f>
        <v>0.998</v>
      </c>
      <c r="Z3" s="31">
        <v>0.99939999999999996</v>
      </c>
      <c r="AA3" s="31">
        <v>0.99870000000000003</v>
      </c>
      <c r="AB3" s="31">
        <v>0.99960000000000004</v>
      </c>
      <c r="AC3" s="31">
        <v>0.99890000000000001</v>
      </c>
      <c r="AD3" s="31">
        <f>I3</f>
        <v>0.93149999999999999</v>
      </c>
      <c r="AF3" s="120" t="s">
        <v>478</v>
      </c>
      <c r="AG3" s="12" t="s">
        <v>91</v>
      </c>
      <c r="AH3" s="31">
        <f>C39</f>
        <v>0.99809999999999999</v>
      </c>
      <c r="AI3" s="31">
        <f t="shared" ref="AI3:AL3" si="1">D3</f>
        <v>0.99939999999999996</v>
      </c>
      <c r="AJ3" s="31">
        <f t="shared" si="1"/>
        <v>0.99870000000000003</v>
      </c>
      <c r="AK3" s="31">
        <f t="shared" si="1"/>
        <v>0.99960000000000004</v>
      </c>
      <c r="AL3" s="31">
        <f t="shared" si="1"/>
        <v>0.99890000000000001</v>
      </c>
      <c r="AM3" s="31">
        <f>I39</f>
        <v>0.93830000000000002</v>
      </c>
      <c r="AO3" s="120" t="s">
        <v>478</v>
      </c>
      <c r="AP3" s="12" t="s">
        <v>91</v>
      </c>
      <c r="AQ3" s="31">
        <f>C21</f>
        <v>0.99919999999999998</v>
      </c>
      <c r="AR3" s="31">
        <f t="shared" ref="AR3:AU3" si="2">D21</f>
        <v>0.99939999999999996</v>
      </c>
      <c r="AS3" s="31">
        <f t="shared" si="2"/>
        <v>0.99939999999999996</v>
      </c>
      <c r="AT3" s="31">
        <f t="shared" si="2"/>
        <v>0.99890000000000001</v>
      </c>
      <c r="AU3" s="31">
        <f t="shared" si="2"/>
        <v>0.99939999999999996</v>
      </c>
      <c r="AV3" s="31">
        <f>I21</f>
        <v>0.94869999999999999</v>
      </c>
      <c r="AW3" s="1"/>
      <c r="AX3" s="120" t="s">
        <v>478</v>
      </c>
      <c r="AY3" s="12" t="s">
        <v>91</v>
      </c>
      <c r="AZ3" s="31">
        <f>C57</f>
        <v>0.999</v>
      </c>
      <c r="BA3" s="31">
        <f t="shared" ref="BA3:BD3" si="3">D57</f>
        <v>0.99850000000000005</v>
      </c>
      <c r="BB3" s="31">
        <f t="shared" si="3"/>
        <v>0.99860000000000004</v>
      </c>
      <c r="BC3" s="31">
        <f t="shared" si="3"/>
        <v>0.999</v>
      </c>
      <c r="BD3" s="31">
        <f t="shared" si="3"/>
        <v>0.99750000000000005</v>
      </c>
      <c r="BE3" s="31">
        <f>I57</f>
        <v>0.93979999999999997</v>
      </c>
      <c r="BF3" s="1"/>
    </row>
    <row r="4" spans="1:58">
      <c r="A4" s="121"/>
      <c r="B4" s="12" t="s">
        <v>92</v>
      </c>
      <c r="C4" s="31">
        <v>0.98980000000000001</v>
      </c>
      <c r="D4" s="31">
        <v>0.99129999999999996</v>
      </c>
      <c r="E4" s="31">
        <v>0.98919999999999997</v>
      </c>
      <c r="F4" s="31">
        <v>0.99029999999999996</v>
      </c>
      <c r="G4" s="31">
        <v>0.98839999999999995</v>
      </c>
      <c r="H4" s="31">
        <f t="shared" ref="H4:H5" si="4">AVERAGE(C4:G4)</f>
        <v>0.98980000000000001</v>
      </c>
      <c r="I4" s="31">
        <f>'4 - Model Robustness (70-30)'!C9</f>
        <v>0.6018</v>
      </c>
      <c r="J4" s="31">
        <f>H4-I4</f>
        <v>0.38800000000000001</v>
      </c>
      <c r="L4" s="121"/>
      <c r="M4" s="12" t="s">
        <v>92</v>
      </c>
      <c r="N4" s="31">
        <v>0.99160000000000004</v>
      </c>
      <c r="O4" s="31">
        <v>0.98950000000000005</v>
      </c>
      <c r="P4" s="31">
        <v>0.99850000000000005</v>
      </c>
      <c r="Q4" s="31">
        <v>0.99250000000000005</v>
      </c>
      <c r="R4" s="31">
        <v>0.99099999999999999</v>
      </c>
      <c r="S4" s="31">
        <f t="shared" ref="S4:S17" si="5">AVERAGE(N4:R4)</f>
        <v>0.99261999999999995</v>
      </c>
      <c r="T4" s="31">
        <f>'4 - Model Robustness (70-30)'!E9</f>
        <v>0.61060000000000003</v>
      </c>
      <c r="U4" s="31">
        <f t="shared" si="0"/>
        <v>0.38201999999999992</v>
      </c>
      <c r="W4" s="121"/>
      <c r="X4" s="12" t="s">
        <v>92</v>
      </c>
      <c r="Y4" s="31">
        <v>0.98980000000000001</v>
      </c>
      <c r="Z4" s="31">
        <v>0.99129999999999996</v>
      </c>
      <c r="AA4" s="31">
        <v>0.98919999999999997</v>
      </c>
      <c r="AB4" s="31">
        <v>0.99029999999999996</v>
      </c>
      <c r="AC4" s="31">
        <v>0.98839999999999995</v>
      </c>
      <c r="AD4" s="31">
        <f t="shared" ref="AD4:AD17" si="6">I4</f>
        <v>0.6018</v>
      </c>
      <c r="AF4" s="121"/>
      <c r="AG4" s="12" t="s">
        <v>92</v>
      </c>
      <c r="AH4" s="31">
        <f t="shared" ref="AH4:AH17" si="7">C40</f>
        <v>0.99209999999999998</v>
      </c>
      <c r="AI4" s="31">
        <f t="shared" ref="AI4:AI17" si="8">D4</f>
        <v>0.99129999999999996</v>
      </c>
      <c r="AJ4" s="31">
        <f t="shared" ref="AJ4:AJ17" si="9">E4</f>
        <v>0.98919999999999997</v>
      </c>
      <c r="AK4" s="31">
        <f t="shared" ref="AK4:AK17" si="10">F4</f>
        <v>0.99029999999999996</v>
      </c>
      <c r="AL4" s="31">
        <f t="shared" ref="AL4:AL17" si="11">G4</f>
        <v>0.98839999999999995</v>
      </c>
      <c r="AM4" s="31">
        <f t="shared" ref="AM4:AM17" si="12">I40</f>
        <v>0.67259999999999998</v>
      </c>
      <c r="AO4" s="121"/>
      <c r="AP4" s="12" t="s">
        <v>92</v>
      </c>
      <c r="AQ4" s="31">
        <f t="shared" ref="AQ4:AQ17" si="13">C22</f>
        <v>0.99070000000000003</v>
      </c>
      <c r="AR4" s="31">
        <f t="shared" ref="AR4:AR17" si="14">D22</f>
        <v>0.98950000000000005</v>
      </c>
      <c r="AS4" s="31">
        <f t="shared" ref="AS4:AS17" si="15">E22</f>
        <v>0.99</v>
      </c>
      <c r="AT4" s="31">
        <f t="shared" ref="AT4:AT17" si="16">F22</f>
        <v>0.99250000000000005</v>
      </c>
      <c r="AU4" s="31">
        <f t="shared" ref="AU4:AU17" si="17">G22</f>
        <v>0.99199999999999999</v>
      </c>
      <c r="AV4" s="31">
        <f t="shared" ref="AV4:AV17" si="18">I22</f>
        <v>0.65490000000000004</v>
      </c>
      <c r="AW4" s="1"/>
      <c r="AX4" s="121"/>
      <c r="AY4" s="12" t="s">
        <v>92</v>
      </c>
      <c r="AZ4" s="31">
        <f t="shared" ref="AZ4:AZ17" si="19">C58</f>
        <v>0.99270000000000003</v>
      </c>
      <c r="BA4" s="31">
        <f t="shared" ref="BA4:BA17" si="20">D58</f>
        <v>0.99070000000000003</v>
      </c>
      <c r="BB4" s="31">
        <f t="shared" ref="BB4:BB17" si="21">E58</f>
        <v>0.99109999999999998</v>
      </c>
      <c r="BC4" s="31">
        <f t="shared" ref="BC4:BC17" si="22">F58</f>
        <v>0.99309999999999998</v>
      </c>
      <c r="BD4" s="31">
        <f t="shared" ref="BD4:BD17" si="23">G58</f>
        <v>0.99270000000000003</v>
      </c>
      <c r="BE4" s="31">
        <f t="shared" ref="BE4:BE17" si="24">I58</f>
        <v>0.69030000000000002</v>
      </c>
      <c r="BF4" s="1"/>
    </row>
    <row r="5" spans="1:58">
      <c r="A5" s="121"/>
      <c r="B5" s="12" t="s">
        <v>93</v>
      </c>
      <c r="C5" s="31">
        <v>0.99390000000000001</v>
      </c>
      <c r="D5" s="31">
        <v>0.99529999999999996</v>
      </c>
      <c r="E5" s="31">
        <v>0.99399999999999999</v>
      </c>
      <c r="F5" s="31">
        <v>0.99490000000000001</v>
      </c>
      <c r="G5" s="31">
        <v>0.99360000000000004</v>
      </c>
      <c r="H5" s="31">
        <f t="shared" si="4"/>
        <v>0.99434</v>
      </c>
      <c r="I5" s="31">
        <f>'4 - Model Robustness (70-30)'!C10</f>
        <v>0.73119999999999996</v>
      </c>
      <c r="J5" s="31">
        <f>H5-I5</f>
        <v>0.26314000000000004</v>
      </c>
      <c r="L5" s="121"/>
      <c r="M5" s="12" t="s">
        <v>93</v>
      </c>
      <c r="N5" s="31">
        <v>0.99509999999999998</v>
      </c>
      <c r="O5" s="31">
        <v>0.99429999999999996</v>
      </c>
      <c r="P5" s="31">
        <v>0.99350000000000005</v>
      </c>
      <c r="Q5" s="31">
        <v>0.99560000000000004</v>
      </c>
      <c r="R5" s="31">
        <v>0.99490000000000001</v>
      </c>
      <c r="S5" s="31">
        <f t="shared" si="5"/>
        <v>0.99468000000000001</v>
      </c>
      <c r="T5" s="31">
        <f>'4 - Model Robustness (70-30)'!E10</f>
        <v>0.74590000000000001</v>
      </c>
      <c r="U5" s="31">
        <f t="shared" si="0"/>
        <v>0.24878</v>
      </c>
      <c r="W5" s="121"/>
      <c r="X5" s="12" t="s">
        <v>93</v>
      </c>
      <c r="Y5" s="31">
        <v>0.99390000000000001</v>
      </c>
      <c r="Z5" s="31">
        <v>0.99529999999999996</v>
      </c>
      <c r="AA5" s="31">
        <v>0.99399999999999999</v>
      </c>
      <c r="AB5" s="31">
        <v>0.99490000000000001</v>
      </c>
      <c r="AC5" s="31">
        <v>0.99360000000000004</v>
      </c>
      <c r="AD5" s="31">
        <f t="shared" si="6"/>
        <v>0.73119999999999996</v>
      </c>
      <c r="AF5" s="121"/>
      <c r="AG5" s="12" t="s">
        <v>93</v>
      </c>
      <c r="AH5" s="31">
        <f t="shared" si="7"/>
        <v>0.99509999999999998</v>
      </c>
      <c r="AI5" s="31">
        <f t="shared" si="8"/>
        <v>0.99529999999999996</v>
      </c>
      <c r="AJ5" s="31">
        <f t="shared" si="9"/>
        <v>0.99399999999999999</v>
      </c>
      <c r="AK5" s="31">
        <f t="shared" si="10"/>
        <v>0.99490000000000001</v>
      </c>
      <c r="AL5" s="31">
        <f t="shared" si="11"/>
        <v>0.99360000000000004</v>
      </c>
      <c r="AM5" s="31">
        <f t="shared" si="12"/>
        <v>0.78349999999999997</v>
      </c>
      <c r="AO5" s="121"/>
      <c r="AP5" s="12" t="s">
        <v>93</v>
      </c>
      <c r="AQ5" s="31">
        <f t="shared" si="13"/>
        <v>0.99490000000000001</v>
      </c>
      <c r="AR5" s="31">
        <f t="shared" si="14"/>
        <v>0.99439999999999995</v>
      </c>
      <c r="AS5" s="31">
        <f t="shared" si="15"/>
        <v>0.99470000000000003</v>
      </c>
      <c r="AT5" s="31">
        <f t="shared" si="16"/>
        <v>0.99570000000000003</v>
      </c>
      <c r="AU5" s="31">
        <f t="shared" si="17"/>
        <v>0.99570000000000003</v>
      </c>
      <c r="AV5" s="31">
        <f t="shared" si="18"/>
        <v>0.77490000000000003</v>
      </c>
      <c r="AW5" s="1"/>
      <c r="AX5" s="121"/>
      <c r="AY5" s="12" t="s">
        <v>93</v>
      </c>
      <c r="AZ5" s="31">
        <f t="shared" si="19"/>
        <v>0.99580000000000002</v>
      </c>
      <c r="BA5" s="31">
        <f t="shared" si="20"/>
        <v>0.99460000000000004</v>
      </c>
      <c r="BB5" s="31">
        <f t="shared" si="21"/>
        <v>0.99490000000000001</v>
      </c>
      <c r="BC5" s="31">
        <f t="shared" si="22"/>
        <v>0.996</v>
      </c>
      <c r="BD5" s="31">
        <f t="shared" si="23"/>
        <v>0.99509999999999998</v>
      </c>
      <c r="BE5" s="31">
        <f t="shared" si="24"/>
        <v>0.79590000000000005</v>
      </c>
      <c r="BF5" s="1"/>
    </row>
    <row r="6" spans="1:58">
      <c r="A6" s="122"/>
      <c r="B6" s="12" t="s">
        <v>94</v>
      </c>
      <c r="C6" s="48">
        <v>7230</v>
      </c>
      <c r="D6" s="48">
        <v>7229</v>
      </c>
      <c r="E6" s="48">
        <v>7229</v>
      </c>
      <c r="F6" s="48">
        <v>7230</v>
      </c>
      <c r="G6" s="48">
        <v>7230</v>
      </c>
      <c r="H6" s="48"/>
      <c r="I6" s="48">
        <f>'4 - Model Robustness (70-30)'!C11</f>
        <v>113</v>
      </c>
      <c r="J6" s="48"/>
      <c r="K6" s="51"/>
      <c r="L6" s="122"/>
      <c r="M6" s="12" t="s">
        <v>94</v>
      </c>
      <c r="N6" s="48">
        <v>7230</v>
      </c>
      <c r="O6" s="48">
        <v>7229</v>
      </c>
      <c r="P6" s="48">
        <v>7229</v>
      </c>
      <c r="Q6" s="48">
        <v>7230</v>
      </c>
      <c r="R6" s="48">
        <v>7230</v>
      </c>
      <c r="S6" s="48"/>
      <c r="T6" s="48">
        <f>'4 - Model Robustness (70-30)'!E11</f>
        <v>113</v>
      </c>
      <c r="U6" s="48"/>
      <c r="W6" s="122"/>
      <c r="X6" s="12" t="s">
        <v>94</v>
      </c>
      <c r="Y6" s="48">
        <v>7230</v>
      </c>
      <c r="Z6" s="48">
        <v>7230</v>
      </c>
      <c r="AA6" s="48">
        <v>7230</v>
      </c>
      <c r="AB6" s="48">
        <v>7230</v>
      </c>
      <c r="AC6" s="48">
        <v>7230</v>
      </c>
      <c r="AD6" s="48">
        <f t="shared" si="6"/>
        <v>113</v>
      </c>
      <c r="AF6" s="122"/>
      <c r="AG6" s="12" t="s">
        <v>94</v>
      </c>
      <c r="AH6" s="48">
        <f t="shared" si="7"/>
        <v>7230</v>
      </c>
      <c r="AI6" s="48">
        <f t="shared" si="8"/>
        <v>7229</v>
      </c>
      <c r="AJ6" s="48">
        <f t="shared" si="9"/>
        <v>7229</v>
      </c>
      <c r="AK6" s="48">
        <f t="shared" si="10"/>
        <v>7230</v>
      </c>
      <c r="AL6" s="48">
        <f t="shared" si="11"/>
        <v>7230</v>
      </c>
      <c r="AM6" s="48">
        <f t="shared" si="12"/>
        <v>113</v>
      </c>
      <c r="AO6" s="122"/>
      <c r="AP6" s="12" t="s">
        <v>94</v>
      </c>
      <c r="AQ6" s="48">
        <f t="shared" si="13"/>
        <v>7230</v>
      </c>
      <c r="AR6" s="48">
        <f t="shared" si="14"/>
        <v>7229</v>
      </c>
      <c r="AS6" s="48">
        <f t="shared" si="15"/>
        <v>7229</v>
      </c>
      <c r="AT6" s="48">
        <f t="shared" si="16"/>
        <v>7230</v>
      </c>
      <c r="AU6" s="48">
        <f t="shared" si="17"/>
        <v>7230</v>
      </c>
      <c r="AV6" s="48">
        <f t="shared" si="18"/>
        <v>113</v>
      </c>
      <c r="AW6" s="51"/>
      <c r="AX6" s="122"/>
      <c r="AY6" s="12" t="s">
        <v>94</v>
      </c>
      <c r="AZ6" s="48">
        <f t="shared" si="19"/>
        <v>7230</v>
      </c>
      <c r="BA6" s="48">
        <f t="shared" si="20"/>
        <v>7229</v>
      </c>
      <c r="BB6" s="48">
        <f t="shared" si="21"/>
        <v>7229</v>
      </c>
      <c r="BC6" s="48">
        <f t="shared" si="22"/>
        <v>7230</v>
      </c>
      <c r="BD6" s="48">
        <f t="shared" si="23"/>
        <v>7230</v>
      </c>
      <c r="BE6" s="48">
        <f t="shared" si="24"/>
        <v>113</v>
      </c>
      <c r="BF6" s="51"/>
    </row>
    <row r="7" spans="1:58">
      <c r="A7" s="120" t="s">
        <v>479</v>
      </c>
      <c r="B7" s="12" t="s">
        <v>91</v>
      </c>
      <c r="C7" s="31">
        <v>0.98980000000000001</v>
      </c>
      <c r="D7" s="31">
        <v>0.99139999999999995</v>
      </c>
      <c r="E7" s="31">
        <v>0.98929999999999996</v>
      </c>
      <c r="F7" s="31">
        <v>0.99039999999999995</v>
      </c>
      <c r="G7" s="31">
        <v>0.98850000000000005</v>
      </c>
      <c r="H7" s="31">
        <f t="shared" ref="H7:H9" si="25">AVERAGE(C7:G7)</f>
        <v>0.98987999999999998</v>
      </c>
      <c r="I7" s="31">
        <f>'4 - Model Robustness (70-30)'!C12</f>
        <v>0.9889</v>
      </c>
      <c r="J7" s="31">
        <f>H7-I7</f>
        <v>9.7999999999998089E-4</v>
      </c>
      <c r="L7" s="120" t="s">
        <v>479</v>
      </c>
      <c r="M7" s="12" t="s">
        <v>91</v>
      </c>
      <c r="N7" s="31">
        <v>0.99160000000000004</v>
      </c>
      <c r="O7" s="31">
        <v>0.98960000000000004</v>
      </c>
      <c r="P7" s="31">
        <v>0.98860000000000003</v>
      </c>
      <c r="Q7" s="31">
        <v>0.99260000000000004</v>
      </c>
      <c r="R7" s="31">
        <v>0.99109999999999998</v>
      </c>
      <c r="S7" s="31">
        <f t="shared" si="5"/>
        <v>0.99070000000000003</v>
      </c>
      <c r="T7" s="31">
        <f>'4 - Model Robustness (70-30)'!E12</f>
        <v>0.98909999999999998</v>
      </c>
      <c r="U7" s="31">
        <f t="shared" ref="U7:U9" si="26">S7-T7</f>
        <v>1.6000000000000458E-3</v>
      </c>
      <c r="W7" s="120" t="s">
        <v>479</v>
      </c>
      <c r="X7" s="12" t="s">
        <v>91</v>
      </c>
      <c r="Y7" s="31">
        <v>0.98980000000000001</v>
      </c>
      <c r="Z7" s="31">
        <v>0.99139999999999995</v>
      </c>
      <c r="AA7" s="31">
        <v>0.98929999999999996</v>
      </c>
      <c r="AB7" s="31">
        <v>0.99039999999999995</v>
      </c>
      <c r="AC7" s="31">
        <v>0.98850000000000005</v>
      </c>
      <c r="AD7" s="31">
        <f t="shared" si="6"/>
        <v>0.9889</v>
      </c>
      <c r="AF7" s="120" t="s">
        <v>479</v>
      </c>
      <c r="AG7" s="12" t="s">
        <v>91</v>
      </c>
      <c r="AH7" s="31">
        <f t="shared" si="7"/>
        <v>0.99219999999999997</v>
      </c>
      <c r="AI7" s="31">
        <f t="shared" si="8"/>
        <v>0.99139999999999995</v>
      </c>
      <c r="AJ7" s="31">
        <f t="shared" si="9"/>
        <v>0.98929999999999996</v>
      </c>
      <c r="AK7" s="31">
        <f t="shared" si="10"/>
        <v>0.99039999999999995</v>
      </c>
      <c r="AL7" s="31">
        <f t="shared" si="11"/>
        <v>0.98850000000000005</v>
      </c>
      <c r="AM7" s="31">
        <f t="shared" si="12"/>
        <v>0.99080000000000001</v>
      </c>
      <c r="AO7" s="120" t="s">
        <v>479</v>
      </c>
      <c r="AP7" s="12" t="s">
        <v>91</v>
      </c>
      <c r="AQ7" s="31">
        <f t="shared" si="13"/>
        <v>0.99080000000000001</v>
      </c>
      <c r="AR7" s="31">
        <f t="shared" si="14"/>
        <v>0.98960000000000004</v>
      </c>
      <c r="AS7" s="31">
        <f t="shared" si="15"/>
        <v>0.99009999999999998</v>
      </c>
      <c r="AT7" s="31">
        <f t="shared" si="16"/>
        <v>0.99260000000000004</v>
      </c>
      <c r="AU7" s="31">
        <f t="shared" si="17"/>
        <v>0.99199999999999999</v>
      </c>
      <c r="AV7" s="31">
        <f t="shared" si="18"/>
        <v>0.99039999999999995</v>
      </c>
      <c r="AW7" s="1"/>
      <c r="AX7" s="120" t="s">
        <v>479</v>
      </c>
      <c r="AY7" s="12" t="s">
        <v>91</v>
      </c>
      <c r="AZ7" s="31">
        <f t="shared" si="19"/>
        <v>0.99270000000000003</v>
      </c>
      <c r="BA7" s="31">
        <f t="shared" si="20"/>
        <v>0.99080000000000001</v>
      </c>
      <c r="BB7" s="31">
        <f t="shared" si="21"/>
        <v>0.99119999999999997</v>
      </c>
      <c r="BC7" s="31">
        <f t="shared" si="22"/>
        <v>0.99309999999999998</v>
      </c>
      <c r="BD7" s="31">
        <f t="shared" si="23"/>
        <v>0.99270000000000003</v>
      </c>
      <c r="BE7" s="31">
        <f t="shared" si="24"/>
        <v>0.99129999999999996</v>
      </c>
      <c r="BF7" s="1"/>
    </row>
    <row r="8" spans="1:58">
      <c r="A8" s="121"/>
      <c r="B8" s="12" t="s">
        <v>92</v>
      </c>
      <c r="C8" s="31">
        <v>0.99809999999999999</v>
      </c>
      <c r="D8" s="31">
        <v>0.99939999999999996</v>
      </c>
      <c r="E8" s="31">
        <v>0.99880000000000002</v>
      </c>
      <c r="F8" s="31">
        <v>0.99960000000000004</v>
      </c>
      <c r="G8" s="31">
        <v>0.99890000000000001</v>
      </c>
      <c r="H8" s="31">
        <f t="shared" si="25"/>
        <v>0.99896000000000007</v>
      </c>
      <c r="I8" s="31">
        <f>'4 - Model Robustness (70-30)'!C13</f>
        <v>0.99880000000000002</v>
      </c>
      <c r="J8" s="31">
        <f>H8-I8</f>
        <v>1.6000000000004899E-4</v>
      </c>
      <c r="L8" s="121"/>
      <c r="M8" s="12" t="s">
        <v>92</v>
      </c>
      <c r="N8" s="31">
        <v>0.99860000000000004</v>
      </c>
      <c r="O8" s="31">
        <v>0.99919999999999998</v>
      </c>
      <c r="P8" s="31">
        <v>0.99860000000000004</v>
      </c>
      <c r="Q8" s="31">
        <v>0.99860000000000004</v>
      </c>
      <c r="R8" s="31">
        <v>0.99890000000000001</v>
      </c>
      <c r="S8" s="31">
        <f t="shared" si="5"/>
        <v>0.99878</v>
      </c>
      <c r="T8" s="31">
        <f>'4 - Model Robustness (70-30)'!E13</f>
        <v>0.99929999999999997</v>
      </c>
      <c r="U8" s="31">
        <f t="shared" si="26"/>
        <v>-5.1999999999996493E-4</v>
      </c>
      <c r="W8" s="121"/>
      <c r="X8" s="12" t="s">
        <v>92</v>
      </c>
      <c r="Y8" s="31">
        <v>0.99809999999999999</v>
      </c>
      <c r="Z8" s="31">
        <v>0.99939999999999996</v>
      </c>
      <c r="AA8" s="31">
        <v>0.99880000000000002</v>
      </c>
      <c r="AB8" s="31">
        <v>0.99960000000000004</v>
      </c>
      <c r="AC8" s="31">
        <v>0.99890000000000001</v>
      </c>
      <c r="AD8" s="31">
        <f t="shared" si="6"/>
        <v>0.99880000000000002</v>
      </c>
      <c r="AF8" s="121"/>
      <c r="AG8" s="12" t="s">
        <v>92</v>
      </c>
      <c r="AH8" s="31">
        <f t="shared" si="7"/>
        <v>0.99809999999999999</v>
      </c>
      <c r="AI8" s="31">
        <f t="shared" si="8"/>
        <v>0.99939999999999996</v>
      </c>
      <c r="AJ8" s="31">
        <f t="shared" si="9"/>
        <v>0.99880000000000002</v>
      </c>
      <c r="AK8" s="31">
        <f t="shared" si="10"/>
        <v>0.99960000000000004</v>
      </c>
      <c r="AL8" s="31">
        <f t="shared" si="11"/>
        <v>0.99890000000000001</v>
      </c>
      <c r="AM8" s="31">
        <f t="shared" si="12"/>
        <v>0.99980000000000002</v>
      </c>
      <c r="AO8" s="121"/>
      <c r="AP8" s="12" t="s">
        <v>92</v>
      </c>
      <c r="AQ8" s="31">
        <f t="shared" si="13"/>
        <v>0.99919999999999998</v>
      </c>
      <c r="AR8" s="31">
        <f t="shared" si="14"/>
        <v>0.99939999999999996</v>
      </c>
      <c r="AS8" s="31">
        <f t="shared" si="15"/>
        <v>0.99939999999999996</v>
      </c>
      <c r="AT8" s="31">
        <f t="shared" si="16"/>
        <v>0.99890000000000001</v>
      </c>
      <c r="AU8" s="31">
        <f t="shared" si="17"/>
        <v>0.99399999999999999</v>
      </c>
      <c r="AV8" s="31">
        <f t="shared" si="18"/>
        <v>0.999</v>
      </c>
      <c r="AW8" s="1"/>
      <c r="AX8" s="121"/>
      <c r="AY8" s="12" t="s">
        <v>92</v>
      </c>
      <c r="AZ8" s="31">
        <f t="shared" si="19"/>
        <v>0.999</v>
      </c>
      <c r="BA8" s="31">
        <f t="shared" si="20"/>
        <v>0.99850000000000005</v>
      </c>
      <c r="BB8" s="31">
        <f t="shared" si="21"/>
        <v>0.99860000000000004</v>
      </c>
      <c r="BC8" s="31">
        <f t="shared" si="22"/>
        <v>0.999</v>
      </c>
      <c r="BD8" s="31">
        <f t="shared" si="23"/>
        <v>0.99750000000000005</v>
      </c>
      <c r="BE8" s="31">
        <f t="shared" si="24"/>
        <v>0.99880000000000002</v>
      </c>
      <c r="BF8" s="1"/>
    </row>
    <row r="9" spans="1:58">
      <c r="A9" s="121"/>
      <c r="B9" s="12" t="s">
        <v>93</v>
      </c>
      <c r="C9" s="31">
        <v>0.99390000000000001</v>
      </c>
      <c r="D9" s="31">
        <v>0.99539999999999995</v>
      </c>
      <c r="E9" s="31">
        <v>0.99399999999999999</v>
      </c>
      <c r="F9" s="31">
        <v>0.995</v>
      </c>
      <c r="G9" s="31">
        <v>0.99370000000000003</v>
      </c>
      <c r="H9" s="31">
        <f t="shared" si="25"/>
        <v>0.99439999999999995</v>
      </c>
      <c r="I9" s="31">
        <f>'4 - Model Robustness (70-30)'!C14</f>
        <v>0.99380000000000002</v>
      </c>
      <c r="J9" s="31">
        <f>H9-I9</f>
        <v>5.9999999999993392E-4</v>
      </c>
      <c r="L9" s="121"/>
      <c r="M9" s="12" t="s">
        <v>93</v>
      </c>
      <c r="N9" s="31">
        <v>0.99509999999999998</v>
      </c>
      <c r="O9" s="31">
        <v>0.99439999999999995</v>
      </c>
      <c r="P9" s="31">
        <v>0.99360000000000004</v>
      </c>
      <c r="Q9" s="31">
        <v>0.99560000000000004</v>
      </c>
      <c r="R9" s="31">
        <v>0.995</v>
      </c>
      <c r="S9" s="31">
        <f t="shared" si="5"/>
        <v>0.99473999999999996</v>
      </c>
      <c r="T9" s="31">
        <f>'4 - Model Robustness (70-30)'!E14</f>
        <v>0.99419999999999997</v>
      </c>
      <c r="U9" s="31">
        <f t="shared" si="26"/>
        <v>5.3999999999998494E-4</v>
      </c>
      <c r="W9" s="121"/>
      <c r="X9" s="12" t="s">
        <v>93</v>
      </c>
      <c r="Y9" s="31">
        <v>0.99390000000000001</v>
      </c>
      <c r="Z9" s="31">
        <v>0.99539999999999995</v>
      </c>
      <c r="AA9" s="31">
        <v>0.99399999999999999</v>
      </c>
      <c r="AB9" s="31">
        <v>0.995</v>
      </c>
      <c r="AC9" s="31">
        <v>0.99370000000000003</v>
      </c>
      <c r="AD9" s="31">
        <f t="shared" si="6"/>
        <v>0.99380000000000002</v>
      </c>
      <c r="AF9" s="121"/>
      <c r="AG9" s="12" t="s">
        <v>93</v>
      </c>
      <c r="AH9" s="31">
        <f t="shared" si="7"/>
        <v>0.99509999999999998</v>
      </c>
      <c r="AI9" s="31">
        <f t="shared" si="8"/>
        <v>0.99539999999999995</v>
      </c>
      <c r="AJ9" s="31">
        <f t="shared" si="9"/>
        <v>0.99399999999999999</v>
      </c>
      <c r="AK9" s="31">
        <f t="shared" si="10"/>
        <v>0.995</v>
      </c>
      <c r="AL9" s="31">
        <f t="shared" si="11"/>
        <v>0.99370000000000003</v>
      </c>
      <c r="AM9" s="31">
        <f t="shared" si="12"/>
        <v>0.99480000000000002</v>
      </c>
      <c r="AO9" s="121"/>
      <c r="AP9" s="12" t="s">
        <v>93</v>
      </c>
      <c r="AQ9" s="31">
        <f t="shared" si="13"/>
        <v>0.995</v>
      </c>
      <c r="AR9" s="31">
        <f t="shared" si="14"/>
        <v>0.99450000000000005</v>
      </c>
      <c r="AS9" s="31">
        <f t="shared" si="15"/>
        <v>0.99480000000000002</v>
      </c>
      <c r="AT9" s="31">
        <f t="shared" si="16"/>
        <v>0.99570000000000003</v>
      </c>
      <c r="AU9" s="31">
        <f t="shared" si="17"/>
        <v>0.99570000000000003</v>
      </c>
      <c r="AV9" s="31">
        <f t="shared" si="18"/>
        <v>0.99470000000000003</v>
      </c>
      <c r="AW9" s="1"/>
      <c r="AX9" s="121"/>
      <c r="AY9" s="12" t="s">
        <v>93</v>
      </c>
      <c r="AZ9" s="31">
        <f t="shared" si="19"/>
        <v>0.99590000000000001</v>
      </c>
      <c r="BA9" s="31">
        <f t="shared" si="20"/>
        <v>0.99460000000000004</v>
      </c>
      <c r="BB9" s="31">
        <f t="shared" si="21"/>
        <v>0.99490000000000001</v>
      </c>
      <c r="BC9" s="31">
        <f t="shared" si="22"/>
        <v>0.99609999999999999</v>
      </c>
      <c r="BD9" s="31">
        <f t="shared" si="23"/>
        <v>0.99509999999999998</v>
      </c>
      <c r="BE9" s="31">
        <f t="shared" si="24"/>
        <v>0.995</v>
      </c>
      <c r="BF9" s="1"/>
    </row>
    <row r="10" spans="1:58">
      <c r="A10" s="122"/>
      <c r="B10" s="12" t="s">
        <v>94</v>
      </c>
      <c r="C10" s="48">
        <v>7230</v>
      </c>
      <c r="D10" s="48">
        <v>7230</v>
      </c>
      <c r="E10" s="48">
        <v>7230</v>
      </c>
      <c r="F10" s="48">
        <v>7229</v>
      </c>
      <c r="G10" s="48">
        <v>7229</v>
      </c>
      <c r="H10" s="48"/>
      <c r="I10" s="48">
        <f>'4 - Model Robustness (70-30)'!C15</f>
        <v>4011</v>
      </c>
      <c r="J10" s="48"/>
      <c r="K10" s="51"/>
      <c r="L10" s="122"/>
      <c r="M10" s="12" t="s">
        <v>94</v>
      </c>
      <c r="N10" s="48">
        <v>7230</v>
      </c>
      <c r="O10" s="48">
        <v>7230</v>
      </c>
      <c r="P10" s="48">
        <v>7230</v>
      </c>
      <c r="Q10" s="48">
        <v>7229</v>
      </c>
      <c r="R10" s="48">
        <v>7229</v>
      </c>
      <c r="S10" s="48"/>
      <c r="T10" s="48">
        <f>'4 - Model Robustness (70-30)'!E15</f>
        <v>4011</v>
      </c>
      <c r="U10" s="48"/>
      <c r="W10" s="122"/>
      <c r="X10" s="12" t="s">
        <v>94</v>
      </c>
      <c r="Y10" s="48">
        <v>7230</v>
      </c>
      <c r="Z10" s="48">
        <v>7230</v>
      </c>
      <c r="AA10" s="48">
        <v>7230</v>
      </c>
      <c r="AB10" s="48">
        <v>7230</v>
      </c>
      <c r="AC10" s="48">
        <v>7229</v>
      </c>
      <c r="AD10" s="48">
        <f t="shared" si="6"/>
        <v>4011</v>
      </c>
      <c r="AF10" s="122"/>
      <c r="AG10" s="12" t="s">
        <v>94</v>
      </c>
      <c r="AH10" s="48">
        <f t="shared" si="7"/>
        <v>7230</v>
      </c>
      <c r="AI10" s="48">
        <f t="shared" si="8"/>
        <v>7230</v>
      </c>
      <c r="AJ10" s="48">
        <f t="shared" si="9"/>
        <v>7230</v>
      </c>
      <c r="AK10" s="48">
        <f t="shared" si="10"/>
        <v>7229</v>
      </c>
      <c r="AL10" s="48">
        <f t="shared" si="11"/>
        <v>7229</v>
      </c>
      <c r="AM10" s="48">
        <f t="shared" si="12"/>
        <v>4011</v>
      </c>
      <c r="AO10" s="122"/>
      <c r="AP10" s="12" t="s">
        <v>94</v>
      </c>
      <c r="AQ10" s="48">
        <f t="shared" si="13"/>
        <v>7230</v>
      </c>
      <c r="AR10" s="48">
        <f t="shared" si="14"/>
        <v>7230</v>
      </c>
      <c r="AS10" s="48">
        <f t="shared" si="15"/>
        <v>7230</v>
      </c>
      <c r="AT10" s="48">
        <f t="shared" si="16"/>
        <v>7229</v>
      </c>
      <c r="AU10" s="48">
        <f t="shared" si="17"/>
        <v>7229</v>
      </c>
      <c r="AV10" s="48">
        <f t="shared" si="18"/>
        <v>4011</v>
      </c>
      <c r="AW10" s="51"/>
      <c r="AX10" s="122"/>
      <c r="AY10" s="12" t="s">
        <v>94</v>
      </c>
      <c r="AZ10" s="48">
        <f t="shared" si="19"/>
        <v>7230</v>
      </c>
      <c r="BA10" s="48">
        <f t="shared" si="20"/>
        <v>7230</v>
      </c>
      <c r="BB10" s="48">
        <f t="shared" si="21"/>
        <v>7230</v>
      </c>
      <c r="BC10" s="48">
        <f t="shared" si="22"/>
        <v>7229</v>
      </c>
      <c r="BD10" s="48">
        <f t="shared" si="23"/>
        <v>7229</v>
      </c>
      <c r="BE10" s="48">
        <f t="shared" si="24"/>
        <v>4011</v>
      </c>
      <c r="BF10" s="51"/>
    </row>
    <row r="11" spans="1:58">
      <c r="A11" s="120" t="s">
        <v>96</v>
      </c>
      <c r="B11" s="12" t="s">
        <v>91</v>
      </c>
      <c r="C11" s="31">
        <v>0.99390000000000001</v>
      </c>
      <c r="D11" s="31">
        <v>0.99539999999999995</v>
      </c>
      <c r="E11" s="31">
        <v>0.99399999999999999</v>
      </c>
      <c r="F11" s="31">
        <v>0.995</v>
      </c>
      <c r="G11" s="31">
        <v>0.99370000000000003</v>
      </c>
      <c r="H11" s="31">
        <f t="shared" ref="H11:H17" si="27">AVERAGE(C11:G11)</f>
        <v>0.99439999999999995</v>
      </c>
      <c r="I11" s="31">
        <f>'4 - Model Robustness (70-30)'!C16</f>
        <v>0.96020000000000005</v>
      </c>
      <c r="J11" s="31">
        <f t="shared" ref="J11:J17" si="28">H11-I11</f>
        <v>3.4199999999999897E-2</v>
      </c>
      <c r="L11" s="120" t="s">
        <v>96</v>
      </c>
      <c r="M11" s="12" t="s">
        <v>91</v>
      </c>
      <c r="N11" s="31">
        <v>0.99509999999999998</v>
      </c>
      <c r="O11" s="31">
        <v>0.99439999999999995</v>
      </c>
      <c r="P11" s="31">
        <v>0.99360000000000004</v>
      </c>
      <c r="Q11" s="31">
        <v>0.99560000000000004</v>
      </c>
      <c r="R11" s="31">
        <v>0.995</v>
      </c>
      <c r="S11" s="31">
        <f t="shared" si="5"/>
        <v>0.99473999999999996</v>
      </c>
      <c r="T11" s="31">
        <f>'4 - Model Robustness (70-30)'!E16</f>
        <v>0.97370000000000001</v>
      </c>
      <c r="U11" s="31">
        <f t="shared" ref="U11:U17" si="29">S11-T11</f>
        <v>2.1039999999999948E-2</v>
      </c>
      <c r="W11" s="120" t="s">
        <v>96</v>
      </c>
      <c r="X11" s="12" t="s">
        <v>91</v>
      </c>
      <c r="Y11" s="31">
        <v>0.99390000000000001</v>
      </c>
      <c r="Z11" s="31">
        <v>0.99539999999999995</v>
      </c>
      <c r="AA11" s="31">
        <v>0.99399999999999999</v>
      </c>
      <c r="AB11" s="31">
        <v>0.995</v>
      </c>
      <c r="AC11" s="31">
        <v>0.99370000000000003</v>
      </c>
      <c r="AD11" s="31">
        <f t="shared" si="6"/>
        <v>0.96020000000000005</v>
      </c>
      <c r="AF11" s="120" t="s">
        <v>96</v>
      </c>
      <c r="AG11" s="12" t="s">
        <v>91</v>
      </c>
      <c r="AH11" s="31">
        <f t="shared" si="7"/>
        <v>0.99509999999999998</v>
      </c>
      <c r="AI11" s="31">
        <f t="shared" si="8"/>
        <v>0.99539999999999995</v>
      </c>
      <c r="AJ11" s="31">
        <f t="shared" si="9"/>
        <v>0.99399999999999999</v>
      </c>
      <c r="AK11" s="31">
        <f t="shared" si="10"/>
        <v>0.995</v>
      </c>
      <c r="AL11" s="31">
        <f t="shared" si="11"/>
        <v>0.99370000000000003</v>
      </c>
      <c r="AM11" s="31">
        <f t="shared" si="12"/>
        <v>0.96460000000000001</v>
      </c>
      <c r="AO11" s="120" t="s">
        <v>96</v>
      </c>
      <c r="AP11" s="12" t="s">
        <v>91</v>
      </c>
      <c r="AQ11" s="31">
        <f t="shared" si="13"/>
        <v>0.995</v>
      </c>
      <c r="AR11" s="31">
        <f t="shared" si="14"/>
        <v>0.99450000000000005</v>
      </c>
      <c r="AS11" s="31">
        <f t="shared" si="15"/>
        <v>0.99480000000000002</v>
      </c>
      <c r="AT11" s="31">
        <f t="shared" si="16"/>
        <v>0.99570000000000003</v>
      </c>
      <c r="AU11" s="31">
        <f t="shared" si="17"/>
        <v>0.99570000000000003</v>
      </c>
      <c r="AV11" s="31">
        <f t="shared" si="18"/>
        <v>0.96950000000000003</v>
      </c>
      <c r="AW11" s="1"/>
      <c r="AX11" s="120" t="s">
        <v>96</v>
      </c>
      <c r="AY11" s="12" t="s">
        <v>91</v>
      </c>
      <c r="AZ11" s="31">
        <f t="shared" si="19"/>
        <v>0.99590000000000001</v>
      </c>
      <c r="BA11" s="31">
        <f t="shared" si="20"/>
        <v>0.99460000000000004</v>
      </c>
      <c r="BB11" s="31">
        <f t="shared" si="21"/>
        <v>0.99490000000000001</v>
      </c>
      <c r="BC11" s="31">
        <f t="shared" si="22"/>
        <v>0.99609999999999999</v>
      </c>
      <c r="BD11" s="31">
        <f t="shared" si="23"/>
        <v>0.99509999999999998</v>
      </c>
      <c r="BE11" s="31">
        <f t="shared" si="24"/>
        <v>0.99650000000000005</v>
      </c>
      <c r="BF11" s="1"/>
    </row>
    <row r="12" spans="1:58">
      <c r="A12" s="121"/>
      <c r="B12" s="12" t="s">
        <v>92</v>
      </c>
      <c r="C12" s="31">
        <v>0.99390000000000001</v>
      </c>
      <c r="D12" s="31">
        <v>0.99539999999999995</v>
      </c>
      <c r="E12" s="31">
        <v>0.99399999999999999</v>
      </c>
      <c r="F12" s="31">
        <v>0.995</v>
      </c>
      <c r="G12" s="31">
        <v>0.99360000000000004</v>
      </c>
      <c r="H12" s="31">
        <f t="shared" si="27"/>
        <v>0.99437999999999993</v>
      </c>
      <c r="I12" s="31">
        <f>'4 - Model Robustness (70-30)'!C17</f>
        <v>0.80030000000000001</v>
      </c>
      <c r="J12" s="31">
        <f t="shared" si="28"/>
        <v>0.19407999999999992</v>
      </c>
      <c r="L12" s="121"/>
      <c r="M12" s="12" t="s">
        <v>92</v>
      </c>
      <c r="N12" s="31">
        <v>0.99509999999999998</v>
      </c>
      <c r="O12" s="31">
        <v>0.99429999999999996</v>
      </c>
      <c r="P12" s="31">
        <v>0.99360000000000004</v>
      </c>
      <c r="Q12" s="31">
        <v>0.99560000000000004</v>
      </c>
      <c r="R12" s="31">
        <v>0.995</v>
      </c>
      <c r="S12" s="31">
        <f t="shared" si="5"/>
        <v>0.99471999999999983</v>
      </c>
      <c r="T12" s="31">
        <f>'4 - Model Robustness (70-30)'!E17</f>
        <v>0.80489999999999995</v>
      </c>
      <c r="U12" s="31">
        <f t="shared" si="29"/>
        <v>0.18981999999999988</v>
      </c>
      <c r="W12" s="121"/>
      <c r="X12" s="12" t="s">
        <v>92</v>
      </c>
      <c r="Y12" s="31">
        <v>0.99390000000000001</v>
      </c>
      <c r="Z12" s="31">
        <v>0.99539999999999995</v>
      </c>
      <c r="AA12" s="31">
        <v>0.99399999999999999</v>
      </c>
      <c r="AB12" s="31">
        <v>0.995</v>
      </c>
      <c r="AC12" s="31">
        <v>0.99360000000000004</v>
      </c>
      <c r="AD12" s="31">
        <f t="shared" si="6"/>
        <v>0.80030000000000001</v>
      </c>
      <c r="AF12" s="121"/>
      <c r="AG12" s="12" t="s">
        <v>92</v>
      </c>
      <c r="AH12" s="31">
        <f t="shared" si="7"/>
        <v>0.99509999999999998</v>
      </c>
      <c r="AI12" s="31">
        <f t="shared" si="8"/>
        <v>0.99539999999999995</v>
      </c>
      <c r="AJ12" s="31">
        <f t="shared" si="9"/>
        <v>0.99399999999999999</v>
      </c>
      <c r="AK12" s="31">
        <f t="shared" si="10"/>
        <v>0.995</v>
      </c>
      <c r="AL12" s="31">
        <f t="shared" si="11"/>
        <v>0.99360000000000004</v>
      </c>
      <c r="AM12" s="31">
        <f t="shared" si="12"/>
        <v>0.8357</v>
      </c>
      <c r="AO12" s="121"/>
      <c r="AP12" s="12" t="s">
        <v>92</v>
      </c>
      <c r="AQ12" s="31">
        <f t="shared" si="13"/>
        <v>0.995</v>
      </c>
      <c r="AR12" s="31">
        <f t="shared" si="14"/>
        <v>0.99450000000000005</v>
      </c>
      <c r="AS12" s="31">
        <f t="shared" si="15"/>
        <v>0.99470000000000003</v>
      </c>
      <c r="AT12" s="31">
        <f t="shared" si="16"/>
        <v>0.99570000000000003</v>
      </c>
      <c r="AU12" s="31">
        <f t="shared" si="17"/>
        <v>0.99570000000000003</v>
      </c>
      <c r="AV12" s="31">
        <f t="shared" si="18"/>
        <v>0.82689999999999997</v>
      </c>
      <c r="AW12" s="1"/>
      <c r="AX12" s="121"/>
      <c r="AY12" s="12" t="s">
        <v>92</v>
      </c>
      <c r="AZ12" s="31">
        <f t="shared" si="19"/>
        <v>0.99590000000000001</v>
      </c>
      <c r="BA12" s="31">
        <f t="shared" si="20"/>
        <v>0.99460000000000004</v>
      </c>
      <c r="BB12" s="31">
        <f t="shared" si="21"/>
        <v>0.99490000000000001</v>
      </c>
      <c r="BC12" s="31">
        <f t="shared" si="22"/>
        <v>0.99609999999999999</v>
      </c>
      <c r="BD12" s="31">
        <f t="shared" si="23"/>
        <v>0.99509999999999998</v>
      </c>
      <c r="BE12" s="31">
        <f t="shared" si="24"/>
        <v>0.84450000000000003</v>
      </c>
      <c r="BF12" s="1"/>
    </row>
    <row r="13" spans="1:58">
      <c r="A13" s="122"/>
      <c r="B13" s="12" t="s">
        <v>93</v>
      </c>
      <c r="C13" s="31">
        <v>0.99390000000000001</v>
      </c>
      <c r="D13" s="31">
        <v>0.99539999999999995</v>
      </c>
      <c r="E13" s="31">
        <v>0.99399999999999999</v>
      </c>
      <c r="F13" s="31">
        <v>0.995</v>
      </c>
      <c r="G13" s="31">
        <v>0.99360000000000004</v>
      </c>
      <c r="H13" s="31">
        <f t="shared" si="27"/>
        <v>0.99437999999999993</v>
      </c>
      <c r="I13" s="31">
        <f>'4 - Model Robustness (70-30)'!C18</f>
        <v>0.86250000000000004</v>
      </c>
      <c r="J13" s="31">
        <f t="shared" si="28"/>
        <v>0.13187999999999989</v>
      </c>
      <c r="L13" s="122"/>
      <c r="M13" s="12" t="s">
        <v>93</v>
      </c>
      <c r="N13" s="31">
        <v>0.99509999999999998</v>
      </c>
      <c r="O13" s="31">
        <v>0.99429999999999996</v>
      </c>
      <c r="P13" s="31">
        <v>0.99360000000000004</v>
      </c>
      <c r="Q13" s="31">
        <v>0.99560000000000004</v>
      </c>
      <c r="R13" s="31">
        <v>0.995</v>
      </c>
      <c r="S13" s="31">
        <f t="shared" si="5"/>
        <v>0.99471999999999983</v>
      </c>
      <c r="T13" s="31">
        <f>'4 - Model Robustness (70-30)'!E18</f>
        <v>0.87009999999999998</v>
      </c>
      <c r="U13" s="31">
        <f t="shared" si="29"/>
        <v>0.12461999999999984</v>
      </c>
      <c r="W13" s="122"/>
      <c r="X13" s="12" t="s">
        <v>93</v>
      </c>
      <c r="Y13" s="31">
        <v>0.99390000000000001</v>
      </c>
      <c r="Z13" s="31">
        <v>0.99539999999999995</v>
      </c>
      <c r="AA13" s="31">
        <v>0.99399999999999999</v>
      </c>
      <c r="AB13" s="31">
        <v>0.995</v>
      </c>
      <c r="AC13" s="31">
        <v>0.99360000000000004</v>
      </c>
      <c r="AD13" s="31">
        <f t="shared" si="6"/>
        <v>0.86250000000000004</v>
      </c>
      <c r="AF13" s="122"/>
      <c r="AG13" s="12" t="s">
        <v>93</v>
      </c>
      <c r="AH13" s="31">
        <f t="shared" si="7"/>
        <v>0.99509999999999998</v>
      </c>
      <c r="AI13" s="31">
        <f t="shared" si="8"/>
        <v>0.99539999999999995</v>
      </c>
      <c r="AJ13" s="31">
        <f t="shared" si="9"/>
        <v>0.99399999999999999</v>
      </c>
      <c r="AK13" s="31">
        <f t="shared" si="10"/>
        <v>0.995</v>
      </c>
      <c r="AL13" s="31">
        <f t="shared" si="11"/>
        <v>0.99360000000000004</v>
      </c>
      <c r="AM13" s="31">
        <f t="shared" si="12"/>
        <v>0.8891</v>
      </c>
      <c r="AO13" s="122"/>
      <c r="AP13" s="12" t="s">
        <v>93</v>
      </c>
      <c r="AQ13" s="31">
        <f t="shared" si="13"/>
        <v>0.995</v>
      </c>
      <c r="AR13" s="31">
        <f t="shared" si="14"/>
        <v>0.99450000000000005</v>
      </c>
      <c r="AS13" s="31">
        <f t="shared" si="15"/>
        <v>0.99470000000000003</v>
      </c>
      <c r="AT13" s="31">
        <f t="shared" si="16"/>
        <v>0.99570000000000003</v>
      </c>
      <c r="AU13" s="31">
        <f t="shared" si="17"/>
        <v>0.99570000000000003</v>
      </c>
      <c r="AV13" s="31">
        <f t="shared" si="18"/>
        <v>0.88480000000000003</v>
      </c>
      <c r="AW13" s="1"/>
      <c r="AX13" s="122"/>
      <c r="AY13" s="12" t="s">
        <v>93</v>
      </c>
      <c r="AZ13" s="31">
        <f t="shared" si="19"/>
        <v>0.99590000000000001</v>
      </c>
      <c r="BA13" s="31">
        <f t="shared" si="20"/>
        <v>0.99460000000000004</v>
      </c>
      <c r="BB13" s="31">
        <f t="shared" si="21"/>
        <v>0.99490000000000001</v>
      </c>
      <c r="BC13" s="31">
        <f t="shared" si="22"/>
        <v>0.99609999999999999</v>
      </c>
      <c r="BD13" s="31">
        <f t="shared" si="23"/>
        <v>0.99509999999999998</v>
      </c>
      <c r="BE13" s="31">
        <f t="shared" si="24"/>
        <v>0.89549999999999996</v>
      </c>
      <c r="BF13" s="1"/>
    </row>
    <row r="14" spans="1:58">
      <c r="A14" s="120" t="s">
        <v>97</v>
      </c>
      <c r="B14" s="12" t="s">
        <v>91</v>
      </c>
      <c r="C14" s="31">
        <v>0.99390000000000001</v>
      </c>
      <c r="D14" s="31">
        <v>0.99539999999999995</v>
      </c>
      <c r="E14" s="31">
        <v>0.99399999999999999</v>
      </c>
      <c r="F14" s="31">
        <v>0.995</v>
      </c>
      <c r="G14" s="31">
        <v>0.99370000000000003</v>
      </c>
      <c r="H14" s="31">
        <f t="shared" si="27"/>
        <v>0.99439999999999995</v>
      </c>
      <c r="I14" s="31">
        <f>'4 - Model Robustness (70-30)'!C19</f>
        <v>0.98729999999999996</v>
      </c>
      <c r="J14" s="31">
        <f t="shared" si="28"/>
        <v>7.0999999999999952E-3</v>
      </c>
      <c r="L14" s="120" t="s">
        <v>97</v>
      </c>
      <c r="M14" s="12" t="s">
        <v>91</v>
      </c>
      <c r="N14" s="31">
        <v>0.99509999999999998</v>
      </c>
      <c r="O14" s="31">
        <v>0.99439999999999995</v>
      </c>
      <c r="P14" s="31">
        <v>0.99360000000000004</v>
      </c>
      <c r="Q14" s="31">
        <v>0.99560000000000004</v>
      </c>
      <c r="R14" s="31">
        <v>0.995</v>
      </c>
      <c r="S14" s="31">
        <f t="shared" si="5"/>
        <v>0.99473999999999996</v>
      </c>
      <c r="T14" s="31">
        <f>'4 - Model Robustness (70-30)'!E19</f>
        <v>0.98829999999999996</v>
      </c>
      <c r="U14" s="31">
        <f t="shared" si="29"/>
        <v>6.4400000000000013E-3</v>
      </c>
      <c r="W14" s="120" t="s">
        <v>97</v>
      </c>
      <c r="X14" s="12" t="s">
        <v>91</v>
      </c>
      <c r="Y14" s="31">
        <v>0.99390000000000001</v>
      </c>
      <c r="Z14" s="31">
        <v>0.99539999999999995</v>
      </c>
      <c r="AA14" s="31">
        <v>0.99399999999999999</v>
      </c>
      <c r="AB14" s="31">
        <v>0.995</v>
      </c>
      <c r="AC14" s="31">
        <v>0.99370000000000003</v>
      </c>
      <c r="AD14" s="31">
        <f t="shared" si="6"/>
        <v>0.98729999999999996</v>
      </c>
      <c r="AF14" s="120" t="s">
        <v>97</v>
      </c>
      <c r="AG14" s="12" t="s">
        <v>91</v>
      </c>
      <c r="AH14" s="31">
        <f t="shared" si="7"/>
        <v>0.99509999999999998</v>
      </c>
      <c r="AI14" s="31">
        <f t="shared" si="8"/>
        <v>0.99539999999999995</v>
      </c>
      <c r="AJ14" s="31">
        <f t="shared" si="9"/>
        <v>0.99399999999999999</v>
      </c>
      <c r="AK14" s="31">
        <f t="shared" si="10"/>
        <v>0.995</v>
      </c>
      <c r="AL14" s="31">
        <f t="shared" si="11"/>
        <v>0.99370000000000003</v>
      </c>
      <c r="AM14" s="31">
        <f t="shared" si="12"/>
        <v>0.98939999999999995</v>
      </c>
      <c r="AO14" s="120" t="s">
        <v>97</v>
      </c>
      <c r="AP14" s="12" t="s">
        <v>91</v>
      </c>
      <c r="AQ14" s="31">
        <f t="shared" si="13"/>
        <v>0.995</v>
      </c>
      <c r="AR14" s="31">
        <f t="shared" si="14"/>
        <v>0.99450000000000005</v>
      </c>
      <c r="AS14" s="31">
        <f t="shared" si="15"/>
        <v>0.99480000000000002</v>
      </c>
      <c r="AT14" s="31">
        <f t="shared" si="16"/>
        <v>0.99570000000000003</v>
      </c>
      <c r="AU14" s="31">
        <f t="shared" si="17"/>
        <v>0.99570000000000003</v>
      </c>
      <c r="AV14" s="31">
        <f t="shared" si="18"/>
        <v>0.98919999999999997</v>
      </c>
      <c r="AW14" s="1"/>
      <c r="AX14" s="120" t="s">
        <v>97</v>
      </c>
      <c r="AY14" s="12" t="s">
        <v>91</v>
      </c>
      <c r="AZ14" s="31">
        <f t="shared" si="19"/>
        <v>0.99590000000000001</v>
      </c>
      <c r="BA14" s="31">
        <f t="shared" si="20"/>
        <v>0.99460000000000004</v>
      </c>
      <c r="BB14" s="31">
        <f t="shared" si="21"/>
        <v>0.99490000000000001</v>
      </c>
      <c r="BC14" s="31">
        <f t="shared" si="22"/>
        <v>0.99609999999999999</v>
      </c>
      <c r="BD14" s="31">
        <f t="shared" si="23"/>
        <v>0.99509999999999998</v>
      </c>
      <c r="BE14" s="31">
        <f t="shared" si="24"/>
        <v>0.9899</v>
      </c>
      <c r="BF14" s="1"/>
    </row>
    <row r="15" spans="1:58">
      <c r="A15" s="121"/>
      <c r="B15" s="12" t="s">
        <v>92</v>
      </c>
      <c r="C15" s="31">
        <v>0.99390000000000001</v>
      </c>
      <c r="D15" s="31">
        <v>0.99539999999999995</v>
      </c>
      <c r="E15" s="31">
        <v>0.99399999999999999</v>
      </c>
      <c r="F15" s="31">
        <v>0.995</v>
      </c>
      <c r="G15" s="31">
        <v>0.99360000000000004</v>
      </c>
      <c r="H15" s="31">
        <f t="shared" si="27"/>
        <v>0.99437999999999993</v>
      </c>
      <c r="I15" s="31">
        <f>'4 - Model Robustness (70-30)'!C20</f>
        <v>0.9879</v>
      </c>
      <c r="J15" s="31">
        <f t="shared" si="28"/>
        <v>6.4799999999999303E-3</v>
      </c>
      <c r="L15" s="121"/>
      <c r="M15" s="12" t="s">
        <v>92</v>
      </c>
      <c r="N15" s="31">
        <v>0.99509999999999998</v>
      </c>
      <c r="O15" s="31">
        <v>0.99429999999999996</v>
      </c>
      <c r="P15" s="31">
        <v>0.99360000000000004</v>
      </c>
      <c r="Q15" s="31">
        <v>0.99560000000000004</v>
      </c>
      <c r="R15" s="31">
        <v>0.995</v>
      </c>
      <c r="S15" s="31">
        <f t="shared" si="5"/>
        <v>0.99471999999999983</v>
      </c>
      <c r="T15" s="31">
        <f>'4 - Model Robustness (70-30)'!E20</f>
        <v>0.98860000000000003</v>
      </c>
      <c r="U15" s="31">
        <f t="shared" si="29"/>
        <v>6.1199999999997923E-3</v>
      </c>
      <c r="W15" s="121"/>
      <c r="X15" s="12" t="s">
        <v>92</v>
      </c>
      <c r="Y15" s="31">
        <v>0.99390000000000001</v>
      </c>
      <c r="Z15" s="31">
        <v>0.99539999999999995</v>
      </c>
      <c r="AA15" s="31">
        <v>0.99399999999999999</v>
      </c>
      <c r="AB15" s="31">
        <v>0.995</v>
      </c>
      <c r="AC15" s="31">
        <v>0.99360000000000004</v>
      </c>
      <c r="AD15" s="31">
        <f t="shared" si="6"/>
        <v>0.9879</v>
      </c>
      <c r="AF15" s="121"/>
      <c r="AG15" s="12" t="s">
        <v>92</v>
      </c>
      <c r="AH15" s="31">
        <f t="shared" si="7"/>
        <v>0.99509999999999998</v>
      </c>
      <c r="AI15" s="31">
        <f t="shared" si="8"/>
        <v>0.99539999999999995</v>
      </c>
      <c r="AJ15" s="31">
        <f t="shared" si="9"/>
        <v>0.99399999999999999</v>
      </c>
      <c r="AK15" s="31">
        <f t="shared" si="10"/>
        <v>0.995</v>
      </c>
      <c r="AL15" s="31">
        <f t="shared" si="11"/>
        <v>0.99360000000000004</v>
      </c>
      <c r="AM15" s="31">
        <f t="shared" si="12"/>
        <v>0.98980000000000001</v>
      </c>
      <c r="AO15" s="121"/>
      <c r="AP15" s="12" t="s">
        <v>92</v>
      </c>
      <c r="AQ15" s="31">
        <f t="shared" si="13"/>
        <v>0.995</v>
      </c>
      <c r="AR15" s="31">
        <f t="shared" si="14"/>
        <v>0.99450000000000005</v>
      </c>
      <c r="AS15" s="31">
        <f t="shared" si="15"/>
        <v>0.99470000000000003</v>
      </c>
      <c r="AT15" s="31">
        <f t="shared" si="16"/>
        <v>0.99570000000000003</v>
      </c>
      <c r="AU15" s="31">
        <f t="shared" si="17"/>
        <v>0.99570000000000003</v>
      </c>
      <c r="AV15" s="31">
        <f t="shared" si="18"/>
        <v>0.98960000000000004</v>
      </c>
      <c r="AW15" s="1"/>
      <c r="AX15" s="121"/>
      <c r="AY15" s="12" t="s">
        <v>92</v>
      </c>
      <c r="AZ15" s="31">
        <f t="shared" si="19"/>
        <v>0.99590000000000001</v>
      </c>
      <c r="BA15" s="31">
        <f t="shared" si="20"/>
        <v>0.99460000000000004</v>
      </c>
      <c r="BB15" s="31">
        <f t="shared" si="21"/>
        <v>0.99490000000000001</v>
      </c>
      <c r="BC15" s="31">
        <f t="shared" si="22"/>
        <v>0.99609999999999999</v>
      </c>
      <c r="BD15" s="31">
        <f t="shared" si="23"/>
        <v>0.99509999999999998</v>
      </c>
      <c r="BE15" s="31">
        <f t="shared" si="24"/>
        <v>0.99029999999999996</v>
      </c>
      <c r="BF15" s="1"/>
    </row>
    <row r="16" spans="1:58">
      <c r="A16" s="122"/>
      <c r="B16" s="12" t="s">
        <v>93</v>
      </c>
      <c r="C16" s="31">
        <v>0.99390000000000001</v>
      </c>
      <c r="D16" s="31">
        <v>0.99539999999999995</v>
      </c>
      <c r="E16" s="31">
        <v>0.99399999999999999</v>
      </c>
      <c r="F16" s="31">
        <v>0.995</v>
      </c>
      <c r="G16" s="31">
        <v>0.99360000000000004</v>
      </c>
      <c r="H16" s="31">
        <f t="shared" si="27"/>
        <v>0.99437999999999993</v>
      </c>
      <c r="I16" s="31">
        <f>'4 - Model Robustness (70-30)'!C21</f>
        <v>0.98660000000000003</v>
      </c>
      <c r="J16" s="31">
        <f t="shared" si="28"/>
        <v>7.7799999999998981E-3</v>
      </c>
      <c r="L16" s="122"/>
      <c r="M16" s="12" t="s">
        <v>93</v>
      </c>
      <c r="N16" s="31">
        <v>0.99509999999999998</v>
      </c>
      <c r="O16" s="31">
        <v>0.99429999999999996</v>
      </c>
      <c r="P16" s="31">
        <v>0.99360000000000004</v>
      </c>
      <c r="Q16" s="31">
        <v>0.99560000000000004</v>
      </c>
      <c r="R16" s="31">
        <v>0.995</v>
      </c>
      <c r="S16" s="31">
        <f t="shared" si="5"/>
        <v>0.99471999999999983</v>
      </c>
      <c r="T16" s="31">
        <f>'4 - Model Robustness (70-30)'!E21</f>
        <v>0.98740000000000006</v>
      </c>
      <c r="U16" s="31">
        <f t="shared" si="29"/>
        <v>7.3199999999997711E-3</v>
      </c>
      <c r="W16" s="122"/>
      <c r="X16" s="12" t="s">
        <v>93</v>
      </c>
      <c r="Y16" s="31">
        <v>0.99390000000000001</v>
      </c>
      <c r="Z16" s="31">
        <v>0.99539999999999995</v>
      </c>
      <c r="AA16" s="31">
        <v>0.99399999999999999</v>
      </c>
      <c r="AB16" s="31">
        <v>0.995</v>
      </c>
      <c r="AC16" s="31">
        <v>0.99360000000000004</v>
      </c>
      <c r="AD16" s="31">
        <f t="shared" si="6"/>
        <v>0.98660000000000003</v>
      </c>
      <c r="AF16" s="122"/>
      <c r="AG16" s="12" t="s">
        <v>93</v>
      </c>
      <c r="AH16" s="31">
        <f t="shared" si="7"/>
        <v>0.99509999999999998</v>
      </c>
      <c r="AI16" s="31">
        <f t="shared" si="8"/>
        <v>0.99539999999999995</v>
      </c>
      <c r="AJ16" s="31">
        <f t="shared" si="9"/>
        <v>0.99399999999999999</v>
      </c>
      <c r="AK16" s="31">
        <f t="shared" si="10"/>
        <v>0.995</v>
      </c>
      <c r="AL16" s="31">
        <f t="shared" si="11"/>
        <v>0.99360000000000004</v>
      </c>
      <c r="AM16" s="31">
        <f t="shared" si="12"/>
        <v>0.98899999999999999</v>
      </c>
      <c r="AO16" s="122"/>
      <c r="AP16" s="12" t="s">
        <v>93</v>
      </c>
      <c r="AQ16" s="31">
        <f t="shared" si="13"/>
        <v>0.995</v>
      </c>
      <c r="AR16" s="31">
        <f t="shared" si="14"/>
        <v>0.99450000000000005</v>
      </c>
      <c r="AS16" s="31">
        <f t="shared" si="15"/>
        <v>0.99470000000000003</v>
      </c>
      <c r="AT16" s="31">
        <f t="shared" si="16"/>
        <v>0.99570000000000003</v>
      </c>
      <c r="AU16" s="31">
        <f t="shared" si="17"/>
        <v>0.99570000000000003</v>
      </c>
      <c r="AV16" s="31">
        <f t="shared" si="18"/>
        <v>0.98860000000000003</v>
      </c>
      <c r="AW16" s="1"/>
      <c r="AX16" s="122"/>
      <c r="AY16" s="12" t="s">
        <v>93</v>
      </c>
      <c r="AZ16" s="31">
        <f t="shared" si="19"/>
        <v>0.99590000000000001</v>
      </c>
      <c r="BA16" s="31">
        <f t="shared" si="20"/>
        <v>0.99460000000000004</v>
      </c>
      <c r="BB16" s="31">
        <f t="shared" si="21"/>
        <v>0.99490000000000001</v>
      </c>
      <c r="BC16" s="31">
        <f t="shared" si="22"/>
        <v>0.99609999999999999</v>
      </c>
      <c r="BD16" s="31">
        <f t="shared" si="23"/>
        <v>0.99509999999999998</v>
      </c>
      <c r="BE16" s="31">
        <f t="shared" si="24"/>
        <v>0.98960000000000004</v>
      </c>
      <c r="BF16" s="1"/>
    </row>
    <row r="17" spans="1:58">
      <c r="A17" s="125" t="s">
        <v>99</v>
      </c>
      <c r="B17" s="126"/>
      <c r="C17" s="31">
        <v>0.99390000000000001</v>
      </c>
      <c r="D17" s="31">
        <v>0.99539999999999995</v>
      </c>
      <c r="E17" s="31">
        <v>0.99399999999999999</v>
      </c>
      <c r="F17" s="31">
        <v>0.995</v>
      </c>
      <c r="G17" s="31">
        <v>0.99360000000000004</v>
      </c>
      <c r="H17" s="31">
        <f t="shared" si="27"/>
        <v>0.99437999999999993</v>
      </c>
      <c r="I17" s="31">
        <f>'4 - Model Robustness (70-30)'!C22</f>
        <v>0.80030000000000001</v>
      </c>
      <c r="J17" s="31">
        <f t="shared" si="28"/>
        <v>0.19407999999999992</v>
      </c>
      <c r="L17" s="125" t="s">
        <v>99</v>
      </c>
      <c r="M17" s="126"/>
      <c r="N17" s="31">
        <v>0.99509999999999998</v>
      </c>
      <c r="O17" s="31">
        <v>0.99429999999999996</v>
      </c>
      <c r="P17" s="31">
        <v>0.99360000000000004</v>
      </c>
      <c r="Q17" s="31">
        <v>0.99560000000000004</v>
      </c>
      <c r="R17" s="31">
        <v>0.995</v>
      </c>
      <c r="S17" s="31">
        <f t="shared" si="5"/>
        <v>0.99471999999999983</v>
      </c>
      <c r="T17" s="31">
        <f>'4 - Model Robustness (70-30)'!E22</f>
        <v>0.80489999999999995</v>
      </c>
      <c r="U17" s="31">
        <f t="shared" si="29"/>
        <v>0.18981999999999988</v>
      </c>
      <c r="W17" s="125" t="s">
        <v>99</v>
      </c>
      <c r="X17" s="126"/>
      <c r="Y17" s="31">
        <v>0.99390000000000001</v>
      </c>
      <c r="Z17" s="31">
        <v>0.99539999999999995</v>
      </c>
      <c r="AA17" s="31">
        <v>0.99399999999999999</v>
      </c>
      <c r="AB17" s="31">
        <v>0.995</v>
      </c>
      <c r="AC17" s="31">
        <v>0.99360000000000004</v>
      </c>
      <c r="AD17" s="31">
        <f t="shared" si="6"/>
        <v>0.80030000000000001</v>
      </c>
      <c r="AF17" s="125" t="s">
        <v>99</v>
      </c>
      <c r="AG17" s="126"/>
      <c r="AH17" s="31">
        <f t="shared" si="7"/>
        <v>0.99509999999999998</v>
      </c>
      <c r="AI17" s="31">
        <f t="shared" si="8"/>
        <v>0.99539999999999995</v>
      </c>
      <c r="AJ17" s="31">
        <f t="shared" si="9"/>
        <v>0.99399999999999999</v>
      </c>
      <c r="AK17" s="31">
        <f t="shared" si="10"/>
        <v>0.995</v>
      </c>
      <c r="AL17" s="31">
        <f t="shared" si="11"/>
        <v>0.99360000000000004</v>
      </c>
      <c r="AM17" s="31">
        <f t="shared" si="12"/>
        <v>0.8357</v>
      </c>
      <c r="AO17" s="125" t="s">
        <v>99</v>
      </c>
      <c r="AP17" s="126"/>
      <c r="AQ17" s="31">
        <f t="shared" si="13"/>
        <v>0.995</v>
      </c>
      <c r="AR17" s="31">
        <f t="shared" si="14"/>
        <v>0.99450000000000005</v>
      </c>
      <c r="AS17" s="31">
        <f t="shared" si="15"/>
        <v>0.99470000000000003</v>
      </c>
      <c r="AT17" s="31">
        <f t="shared" si="16"/>
        <v>0.99570000000000003</v>
      </c>
      <c r="AU17" s="31">
        <f t="shared" si="17"/>
        <v>0.99570000000000003</v>
      </c>
      <c r="AV17" s="31">
        <f t="shared" si="18"/>
        <v>0.82689999999999997</v>
      </c>
      <c r="AW17" s="1"/>
      <c r="AX17" s="125" t="s">
        <v>99</v>
      </c>
      <c r="AY17" s="126"/>
      <c r="AZ17" s="31">
        <f t="shared" si="19"/>
        <v>0.99590000000000001</v>
      </c>
      <c r="BA17" s="31">
        <f t="shared" si="20"/>
        <v>0.99460000000000004</v>
      </c>
      <c r="BB17" s="31">
        <f t="shared" si="21"/>
        <v>0.99490000000000001</v>
      </c>
      <c r="BC17" s="31">
        <f t="shared" si="22"/>
        <v>0.99609999999999999</v>
      </c>
      <c r="BD17" s="31">
        <f t="shared" si="23"/>
        <v>0.99509999999999998</v>
      </c>
      <c r="BE17" s="31">
        <f t="shared" si="24"/>
        <v>0.84450000000000003</v>
      </c>
      <c r="BF17" s="1"/>
    </row>
    <row r="18" spans="1:58">
      <c r="W18" s="113" t="s">
        <v>590</v>
      </c>
      <c r="X18" s="113"/>
      <c r="Y18" s="116" t="s">
        <v>145</v>
      </c>
      <c r="Z18" s="116"/>
      <c r="AA18" s="116"/>
      <c r="AB18" s="116"/>
      <c r="AC18" s="116"/>
      <c r="AD18" s="116" t="s">
        <v>146</v>
      </c>
      <c r="AF18" s="113" t="s">
        <v>592</v>
      </c>
      <c r="AG18" s="113"/>
      <c r="AH18" s="116" t="s">
        <v>145</v>
      </c>
      <c r="AI18" s="116"/>
      <c r="AJ18" s="116"/>
      <c r="AK18" s="116"/>
      <c r="AL18" s="116"/>
      <c r="AM18" s="116" t="s">
        <v>146</v>
      </c>
      <c r="AO18" s="113" t="s">
        <v>594</v>
      </c>
      <c r="AP18" s="113"/>
      <c r="AQ18" s="116" t="s">
        <v>145</v>
      </c>
      <c r="AR18" s="116"/>
      <c r="AS18" s="116"/>
      <c r="AT18" s="116"/>
      <c r="AU18" s="116"/>
      <c r="AV18" s="116" t="s">
        <v>146</v>
      </c>
      <c r="AX18" s="113" t="s">
        <v>596</v>
      </c>
      <c r="AY18" s="113"/>
      <c r="AZ18" s="116" t="s">
        <v>145</v>
      </c>
      <c r="BA18" s="116"/>
      <c r="BB18" s="116"/>
      <c r="BC18" s="116"/>
      <c r="BD18" s="116"/>
      <c r="BE18" s="116" t="s">
        <v>146</v>
      </c>
    </row>
    <row r="19" spans="1:58">
      <c r="A19" s="113" t="s">
        <v>593</v>
      </c>
      <c r="B19" s="113"/>
      <c r="C19" s="116" t="s">
        <v>145</v>
      </c>
      <c r="D19" s="116"/>
      <c r="E19" s="116"/>
      <c r="F19" s="116"/>
      <c r="G19" s="116"/>
      <c r="H19" s="116"/>
      <c r="I19" s="116" t="s">
        <v>146</v>
      </c>
      <c r="J19" s="116" t="s">
        <v>147</v>
      </c>
      <c r="K19" s="50"/>
      <c r="L19" s="113" t="s">
        <v>594</v>
      </c>
      <c r="M19" s="113"/>
      <c r="N19" s="116" t="s">
        <v>145</v>
      </c>
      <c r="O19" s="116"/>
      <c r="P19" s="116"/>
      <c r="Q19" s="116"/>
      <c r="R19" s="116"/>
      <c r="S19" s="116"/>
      <c r="T19" s="116" t="s">
        <v>146</v>
      </c>
      <c r="U19" s="116" t="s">
        <v>147</v>
      </c>
      <c r="W19" s="113"/>
      <c r="X19" s="113"/>
      <c r="Y19" s="30" t="s">
        <v>149</v>
      </c>
      <c r="Z19" s="30" t="s">
        <v>150</v>
      </c>
      <c r="AA19" s="30" t="s">
        <v>151</v>
      </c>
      <c r="AB19" s="30" t="s">
        <v>152</v>
      </c>
      <c r="AC19" s="30" t="s">
        <v>153</v>
      </c>
      <c r="AD19" s="116"/>
      <c r="AF19" s="113"/>
      <c r="AG19" s="113"/>
      <c r="AH19" s="30" t="s">
        <v>149</v>
      </c>
      <c r="AI19" s="30" t="s">
        <v>150</v>
      </c>
      <c r="AJ19" s="30" t="s">
        <v>151</v>
      </c>
      <c r="AK19" s="30" t="s">
        <v>152</v>
      </c>
      <c r="AL19" s="30" t="s">
        <v>153</v>
      </c>
      <c r="AM19" s="116"/>
      <c r="AO19" s="113"/>
      <c r="AP19" s="113"/>
      <c r="AQ19" s="30" t="s">
        <v>149</v>
      </c>
      <c r="AR19" s="30" t="s">
        <v>150</v>
      </c>
      <c r="AS19" s="30" t="s">
        <v>151</v>
      </c>
      <c r="AT19" s="30" t="s">
        <v>152</v>
      </c>
      <c r="AU19" s="30" t="s">
        <v>153</v>
      </c>
      <c r="AV19" s="116"/>
      <c r="AX19" s="113"/>
      <c r="AY19" s="113"/>
      <c r="AZ19" s="30" t="s">
        <v>149</v>
      </c>
      <c r="BA19" s="30" t="s">
        <v>150</v>
      </c>
      <c r="BB19" s="30" t="s">
        <v>151</v>
      </c>
      <c r="BC19" s="30" t="s">
        <v>152</v>
      </c>
      <c r="BD19" s="30" t="s">
        <v>153</v>
      </c>
      <c r="BE19" s="116"/>
    </row>
    <row r="20" spans="1:58">
      <c r="A20" s="113"/>
      <c r="B20" s="113"/>
      <c r="C20" s="30" t="s">
        <v>149</v>
      </c>
      <c r="D20" s="30" t="s">
        <v>150</v>
      </c>
      <c r="E20" s="30" t="s">
        <v>151</v>
      </c>
      <c r="F20" s="30" t="s">
        <v>152</v>
      </c>
      <c r="G20" s="30" t="s">
        <v>153</v>
      </c>
      <c r="H20" s="54" t="s">
        <v>154</v>
      </c>
      <c r="I20" s="116"/>
      <c r="J20" s="116"/>
      <c r="K20" s="50"/>
      <c r="L20" s="113"/>
      <c r="M20" s="113"/>
      <c r="N20" s="30" t="s">
        <v>149</v>
      </c>
      <c r="O20" s="30" t="s">
        <v>150</v>
      </c>
      <c r="P20" s="30" t="s">
        <v>151</v>
      </c>
      <c r="Q20" s="30" t="s">
        <v>152</v>
      </c>
      <c r="R20" s="30" t="s">
        <v>153</v>
      </c>
      <c r="S20" s="54" t="s">
        <v>154</v>
      </c>
      <c r="T20" s="116"/>
      <c r="U20" s="116"/>
      <c r="W20" s="113" t="s">
        <v>478</v>
      </c>
      <c r="X20" s="12" t="s">
        <v>91</v>
      </c>
      <c r="Y20" s="31">
        <f t="shared" ref="Y20:Y34" si="30">N3</f>
        <v>0.99860000000000004</v>
      </c>
      <c r="Z20" s="31">
        <f t="shared" ref="Z20:Z34" si="31">O3</f>
        <v>0.99919999999999998</v>
      </c>
      <c r="AA20" s="31">
        <f t="shared" ref="AA20:AA34" si="32">P3</f>
        <v>0.99860000000000004</v>
      </c>
      <c r="AB20" s="31">
        <f t="shared" ref="AB20:AB34" si="33">Q3</f>
        <v>0.99860000000000004</v>
      </c>
      <c r="AC20" s="31">
        <f t="shared" ref="AC20:AC34" si="34">R3</f>
        <v>0.99890000000000001</v>
      </c>
      <c r="AD20" s="31">
        <f t="shared" ref="AD20:AD34" si="35">T3</f>
        <v>0.95830000000000004</v>
      </c>
      <c r="AF20" s="113" t="s">
        <v>478</v>
      </c>
      <c r="AG20" s="12" t="s">
        <v>91</v>
      </c>
      <c r="AH20" s="31">
        <f>N39</f>
        <v>0.99780000000000002</v>
      </c>
      <c r="AI20" s="15">
        <f t="shared" ref="AI20:AL20" si="36">O39</f>
        <v>0.99829999999999997</v>
      </c>
      <c r="AJ20" s="31">
        <f t="shared" si="36"/>
        <v>0.998</v>
      </c>
      <c r="AK20" s="31">
        <f t="shared" si="36"/>
        <v>0.99690000000000001</v>
      </c>
      <c r="AL20" s="31">
        <f t="shared" si="36"/>
        <v>0.99790000000000001</v>
      </c>
      <c r="AM20" s="31">
        <f>T39</f>
        <v>0.90590000000000004</v>
      </c>
      <c r="AO20" s="113" t="s">
        <v>478</v>
      </c>
      <c r="AP20" s="12" t="s">
        <v>91</v>
      </c>
      <c r="AQ20" s="31">
        <f>N21</f>
        <v>0.99870000000000003</v>
      </c>
      <c r="AR20" s="31">
        <f t="shared" ref="AR20:AU20" si="37">O21</f>
        <v>0.99870000000000003</v>
      </c>
      <c r="AS20" s="31">
        <f t="shared" si="37"/>
        <v>0.99860000000000004</v>
      </c>
      <c r="AT20" s="31">
        <f t="shared" si="37"/>
        <v>0.999</v>
      </c>
      <c r="AU20" s="31">
        <f t="shared" si="37"/>
        <v>0.99860000000000004</v>
      </c>
      <c r="AV20" s="31">
        <f>T21</f>
        <v>0.96340000000000003</v>
      </c>
      <c r="AX20" s="113" t="s">
        <v>478</v>
      </c>
      <c r="AY20" s="12" t="s">
        <v>91</v>
      </c>
      <c r="AZ20" s="31">
        <f>N57</f>
        <v>0.99850000000000005</v>
      </c>
      <c r="BA20" s="31">
        <f t="shared" ref="BA20:BD20" si="38">O57</f>
        <v>0.99870000000000003</v>
      </c>
      <c r="BB20" s="31">
        <f t="shared" si="38"/>
        <v>0.99760000000000004</v>
      </c>
      <c r="BC20" s="31">
        <f t="shared" si="38"/>
        <v>0.99739999999999995</v>
      </c>
      <c r="BD20" s="31">
        <f t="shared" si="38"/>
        <v>0.99760000000000004</v>
      </c>
      <c r="BE20" s="31">
        <f>T57</f>
        <v>0.91010000000000002</v>
      </c>
    </row>
    <row r="21" spans="1:58">
      <c r="A21" s="113" t="s">
        <v>478</v>
      </c>
      <c r="B21" s="12" t="s">
        <v>91</v>
      </c>
      <c r="C21" s="31">
        <v>0.99919999999999998</v>
      </c>
      <c r="D21" s="31">
        <v>0.99939999999999996</v>
      </c>
      <c r="E21" s="31">
        <v>0.99939999999999996</v>
      </c>
      <c r="F21" s="31">
        <v>0.99890000000000001</v>
      </c>
      <c r="G21" s="31">
        <v>0.99939999999999996</v>
      </c>
      <c r="H21" s="31">
        <f>AVERAGE(C21:G21)</f>
        <v>0.99925999999999993</v>
      </c>
      <c r="I21" s="31">
        <f>'4 - Model Robustness (70-30)'!C26</f>
        <v>0.94869999999999999</v>
      </c>
      <c r="J21" s="31">
        <f>H21-I21</f>
        <v>5.0559999999999938E-2</v>
      </c>
      <c r="L21" s="113" t="s">
        <v>478</v>
      </c>
      <c r="M21" s="12" t="s">
        <v>91</v>
      </c>
      <c r="N21" s="31">
        <v>0.99870000000000003</v>
      </c>
      <c r="O21" s="31">
        <v>0.99870000000000003</v>
      </c>
      <c r="P21" s="31">
        <v>0.99860000000000004</v>
      </c>
      <c r="Q21" s="31">
        <v>0.999</v>
      </c>
      <c r="R21" s="31">
        <v>0.99860000000000004</v>
      </c>
      <c r="S21" s="31">
        <f>AVERAGE(N21:R21)</f>
        <v>0.99871999999999994</v>
      </c>
      <c r="T21" s="31">
        <f>'4 - Model Robustness (70-30)'!E26</f>
        <v>0.96340000000000003</v>
      </c>
      <c r="U21" s="31">
        <f t="shared" ref="U21:U23" si="39">S21-T21</f>
        <v>3.5319999999999907E-2</v>
      </c>
      <c r="W21" s="113"/>
      <c r="X21" s="12" t="s">
        <v>92</v>
      </c>
      <c r="Y21" s="31">
        <f t="shared" si="30"/>
        <v>0.99160000000000004</v>
      </c>
      <c r="Z21" s="31">
        <f t="shared" si="31"/>
        <v>0.98950000000000005</v>
      </c>
      <c r="AA21" s="31">
        <f t="shared" si="32"/>
        <v>0.99850000000000005</v>
      </c>
      <c r="AB21" s="31">
        <f t="shared" si="33"/>
        <v>0.99250000000000005</v>
      </c>
      <c r="AC21" s="31">
        <f t="shared" si="34"/>
        <v>0.99099999999999999</v>
      </c>
      <c r="AD21" s="31">
        <f t="shared" si="35"/>
        <v>0.61060000000000003</v>
      </c>
      <c r="AF21" s="113"/>
      <c r="AG21" s="12" t="s">
        <v>92</v>
      </c>
      <c r="AH21" s="31">
        <f t="shared" ref="AH21:AH34" si="40">N40</f>
        <v>0.99180000000000001</v>
      </c>
      <c r="AI21" s="31">
        <f t="shared" ref="AI21:AI34" si="41">O40</f>
        <v>0.98980000000000001</v>
      </c>
      <c r="AJ21" s="31">
        <f t="shared" ref="AJ21:AJ34" si="42">P40</f>
        <v>0.9899</v>
      </c>
      <c r="AK21" s="31">
        <f t="shared" ref="AK21:AK34" si="43">Q40</f>
        <v>0.99319999999999997</v>
      </c>
      <c r="AL21" s="31">
        <f t="shared" ref="AL21:AL34" si="44">R40</f>
        <v>0.99270000000000003</v>
      </c>
      <c r="AM21" s="31">
        <f t="shared" ref="AM21:AM34" si="45">T40</f>
        <v>0.68140000000000001</v>
      </c>
      <c r="AO21" s="113"/>
      <c r="AP21" s="12" t="s">
        <v>92</v>
      </c>
      <c r="AQ21" s="31">
        <f t="shared" ref="AQ21:AQ34" si="46">N22</f>
        <v>0.99180000000000001</v>
      </c>
      <c r="AR21" s="31">
        <f t="shared" ref="AR21:AR34" si="47">O22</f>
        <v>0.99060000000000004</v>
      </c>
      <c r="AS21" s="31">
        <f t="shared" ref="AS21:AS34" si="48">P22</f>
        <v>0.99070000000000003</v>
      </c>
      <c r="AT21" s="31">
        <f t="shared" ref="AT21:AT34" si="49">Q22</f>
        <v>0.99350000000000005</v>
      </c>
      <c r="AU21" s="31">
        <f t="shared" ref="AU21:AU34" si="50">R22</f>
        <v>0.99250000000000005</v>
      </c>
      <c r="AV21" s="31">
        <f t="shared" ref="AV21:AV34" si="51">T22</f>
        <v>0.69910000000000005</v>
      </c>
      <c r="AX21" s="113"/>
      <c r="AY21" s="12" t="s">
        <v>92</v>
      </c>
      <c r="AZ21" s="31">
        <f t="shared" ref="AZ21:AZ34" si="52">N58</f>
        <v>0.99280000000000002</v>
      </c>
      <c r="BA21" s="31">
        <f t="shared" ref="BA21:BA34" si="53">O58</f>
        <v>0.99019999999999997</v>
      </c>
      <c r="BB21" s="31">
        <f t="shared" ref="BB21:BB34" si="54">P58</f>
        <v>0.99060000000000004</v>
      </c>
      <c r="BC21" s="31">
        <f t="shared" ref="BC21:BC34" si="55">Q58</f>
        <v>0.99280000000000002</v>
      </c>
      <c r="BD21" s="31">
        <f t="shared" ref="BD21:BD34" si="56">R58</f>
        <v>0.99229999999999996</v>
      </c>
      <c r="BE21" s="31">
        <f t="shared" ref="BE21:BE34" si="57">T58</f>
        <v>0.71679999999999999</v>
      </c>
    </row>
    <row r="22" spans="1:58">
      <c r="A22" s="113"/>
      <c r="B22" s="12" t="s">
        <v>92</v>
      </c>
      <c r="C22" s="31">
        <v>0.99070000000000003</v>
      </c>
      <c r="D22" s="31">
        <v>0.98950000000000005</v>
      </c>
      <c r="E22" s="31">
        <v>0.99</v>
      </c>
      <c r="F22" s="31">
        <v>0.99250000000000005</v>
      </c>
      <c r="G22" s="31">
        <v>0.99199999999999999</v>
      </c>
      <c r="H22" s="31">
        <f t="shared" ref="H22:H23" si="58">AVERAGE(C22:G22)</f>
        <v>0.99094000000000015</v>
      </c>
      <c r="I22" s="31">
        <f>'4 - Model Robustness (70-30)'!C27</f>
        <v>0.65490000000000004</v>
      </c>
      <c r="J22" s="31">
        <f>H22-I22</f>
        <v>0.33604000000000012</v>
      </c>
      <c r="L22" s="113"/>
      <c r="M22" s="12" t="s">
        <v>92</v>
      </c>
      <c r="N22" s="31">
        <v>0.99180000000000001</v>
      </c>
      <c r="O22" s="31">
        <v>0.99060000000000004</v>
      </c>
      <c r="P22" s="31">
        <v>0.99070000000000003</v>
      </c>
      <c r="Q22" s="31">
        <v>0.99350000000000005</v>
      </c>
      <c r="R22" s="31">
        <v>0.99250000000000005</v>
      </c>
      <c r="S22" s="31">
        <f t="shared" ref="S22:S23" si="59">AVERAGE(N22:R22)</f>
        <v>0.99182000000000003</v>
      </c>
      <c r="T22" s="31">
        <f>'4 - Model Robustness (70-30)'!E27</f>
        <v>0.69910000000000005</v>
      </c>
      <c r="U22" s="31">
        <f t="shared" si="39"/>
        <v>0.29271999999999998</v>
      </c>
      <c r="W22" s="113"/>
      <c r="X22" s="12" t="s">
        <v>93</v>
      </c>
      <c r="Y22" s="31">
        <f t="shared" si="30"/>
        <v>0.99509999999999998</v>
      </c>
      <c r="Z22" s="31">
        <f t="shared" si="31"/>
        <v>0.99429999999999996</v>
      </c>
      <c r="AA22" s="31">
        <f t="shared" si="32"/>
        <v>0.99350000000000005</v>
      </c>
      <c r="AB22" s="31">
        <f t="shared" si="33"/>
        <v>0.99560000000000004</v>
      </c>
      <c r="AC22" s="31">
        <f t="shared" si="34"/>
        <v>0.99490000000000001</v>
      </c>
      <c r="AD22" s="31">
        <f t="shared" si="35"/>
        <v>0.74590000000000001</v>
      </c>
      <c r="AF22" s="113"/>
      <c r="AG22" s="12" t="s">
        <v>93</v>
      </c>
      <c r="AH22" s="31">
        <f t="shared" si="40"/>
        <v>0.99480000000000002</v>
      </c>
      <c r="AI22" s="31">
        <f t="shared" si="41"/>
        <v>0.99399999999999999</v>
      </c>
      <c r="AJ22" s="31">
        <f t="shared" si="42"/>
        <v>0.99399999999999999</v>
      </c>
      <c r="AK22" s="31">
        <f t="shared" si="43"/>
        <v>0.99509999999999998</v>
      </c>
      <c r="AL22" s="31">
        <f t="shared" si="44"/>
        <v>0.99529999999999996</v>
      </c>
      <c r="AM22" s="31">
        <f t="shared" si="45"/>
        <v>0.77780000000000005</v>
      </c>
      <c r="AO22" s="113"/>
      <c r="AP22" s="12" t="s">
        <v>93</v>
      </c>
      <c r="AQ22" s="31">
        <f t="shared" si="46"/>
        <v>0.99529999999999996</v>
      </c>
      <c r="AR22" s="31">
        <f t="shared" si="47"/>
        <v>0.99470000000000003</v>
      </c>
      <c r="AS22" s="31">
        <f t="shared" si="48"/>
        <v>0.99470000000000003</v>
      </c>
      <c r="AT22" s="31">
        <f t="shared" si="49"/>
        <v>0.99629999999999996</v>
      </c>
      <c r="AU22" s="31">
        <f t="shared" si="50"/>
        <v>0.99560000000000004</v>
      </c>
      <c r="AV22" s="31">
        <f t="shared" si="51"/>
        <v>0.81030000000000002</v>
      </c>
      <c r="AX22" s="113"/>
      <c r="AY22" s="12" t="s">
        <v>93</v>
      </c>
      <c r="AZ22" s="31">
        <f t="shared" si="52"/>
        <v>0.99560000000000004</v>
      </c>
      <c r="BA22" s="31">
        <f t="shared" si="53"/>
        <v>0.99439999999999995</v>
      </c>
      <c r="BB22" s="31">
        <f t="shared" si="54"/>
        <v>0.99409999999999998</v>
      </c>
      <c r="BC22" s="31">
        <f t="shared" si="55"/>
        <v>0.99509999999999998</v>
      </c>
      <c r="BD22" s="31">
        <f t="shared" si="56"/>
        <v>0.99490000000000001</v>
      </c>
      <c r="BE22" s="31">
        <f t="shared" si="57"/>
        <v>0.80200000000000005</v>
      </c>
    </row>
    <row r="23" spans="1:58">
      <c r="A23" s="113"/>
      <c r="B23" s="12" t="s">
        <v>93</v>
      </c>
      <c r="C23" s="31">
        <v>0.99490000000000001</v>
      </c>
      <c r="D23" s="31">
        <v>0.99439999999999995</v>
      </c>
      <c r="E23" s="31">
        <v>0.99470000000000003</v>
      </c>
      <c r="F23" s="31">
        <v>0.99570000000000003</v>
      </c>
      <c r="G23" s="31">
        <v>0.99570000000000003</v>
      </c>
      <c r="H23" s="31">
        <f t="shared" si="58"/>
        <v>0.99508000000000008</v>
      </c>
      <c r="I23" s="31">
        <f>'4 - Model Robustness (70-30)'!C28</f>
        <v>0.77490000000000003</v>
      </c>
      <c r="J23" s="31">
        <f>H23-I23</f>
        <v>0.22018000000000004</v>
      </c>
      <c r="L23" s="113"/>
      <c r="M23" s="12" t="s">
        <v>93</v>
      </c>
      <c r="N23" s="31">
        <v>0.99529999999999996</v>
      </c>
      <c r="O23" s="31">
        <v>0.99470000000000003</v>
      </c>
      <c r="P23" s="31">
        <v>0.99470000000000003</v>
      </c>
      <c r="Q23" s="31">
        <v>0.99629999999999996</v>
      </c>
      <c r="R23" s="31">
        <v>0.99560000000000004</v>
      </c>
      <c r="S23" s="31">
        <f t="shared" si="59"/>
        <v>0.99531999999999987</v>
      </c>
      <c r="T23" s="31">
        <f>'4 - Model Robustness (70-30)'!E28</f>
        <v>0.81030000000000002</v>
      </c>
      <c r="U23" s="31">
        <f t="shared" si="39"/>
        <v>0.18501999999999985</v>
      </c>
      <c r="W23" s="113"/>
      <c r="X23" s="12" t="s">
        <v>94</v>
      </c>
      <c r="Y23" s="48">
        <f t="shared" si="30"/>
        <v>7230</v>
      </c>
      <c r="Z23" s="48">
        <f t="shared" si="31"/>
        <v>7229</v>
      </c>
      <c r="AA23" s="48">
        <f t="shared" si="32"/>
        <v>7229</v>
      </c>
      <c r="AB23" s="48">
        <f t="shared" si="33"/>
        <v>7230</v>
      </c>
      <c r="AC23" s="48">
        <f t="shared" si="34"/>
        <v>7230</v>
      </c>
      <c r="AD23" s="48">
        <f t="shared" si="35"/>
        <v>113</v>
      </c>
      <c r="AF23" s="113"/>
      <c r="AG23" s="12" t="s">
        <v>94</v>
      </c>
      <c r="AH23" s="48">
        <f t="shared" si="40"/>
        <v>7230</v>
      </c>
      <c r="AI23" s="48">
        <f t="shared" si="41"/>
        <v>7230</v>
      </c>
      <c r="AJ23" s="48">
        <f t="shared" si="42"/>
        <v>7230</v>
      </c>
      <c r="AK23" s="48">
        <f t="shared" si="43"/>
        <v>7230</v>
      </c>
      <c r="AL23" s="48">
        <f t="shared" si="44"/>
        <v>7230</v>
      </c>
      <c r="AM23" s="48">
        <f t="shared" si="45"/>
        <v>113</v>
      </c>
      <c r="AO23" s="113"/>
      <c r="AP23" s="12" t="s">
        <v>94</v>
      </c>
      <c r="AQ23" s="48">
        <f t="shared" si="46"/>
        <v>7230</v>
      </c>
      <c r="AR23" s="48">
        <f t="shared" si="47"/>
        <v>7230</v>
      </c>
      <c r="AS23" s="48">
        <f t="shared" si="48"/>
        <v>7230</v>
      </c>
      <c r="AT23" s="48">
        <f t="shared" si="49"/>
        <v>7230</v>
      </c>
      <c r="AU23" s="48">
        <f t="shared" si="50"/>
        <v>7230</v>
      </c>
      <c r="AV23" s="48">
        <f t="shared" si="51"/>
        <v>113</v>
      </c>
      <c r="AX23" s="113"/>
      <c r="AY23" s="12" t="s">
        <v>94</v>
      </c>
      <c r="AZ23" s="48">
        <f t="shared" si="52"/>
        <v>7230</v>
      </c>
      <c r="BA23" s="48">
        <f t="shared" si="53"/>
        <v>7230</v>
      </c>
      <c r="BB23" s="48">
        <f t="shared" si="54"/>
        <v>7230</v>
      </c>
      <c r="BC23" s="48">
        <f t="shared" si="55"/>
        <v>7230</v>
      </c>
      <c r="BD23" s="48">
        <f t="shared" si="56"/>
        <v>7230</v>
      </c>
      <c r="BE23" s="48">
        <f t="shared" si="57"/>
        <v>113</v>
      </c>
    </row>
    <row r="24" spans="1:58">
      <c r="A24" s="113"/>
      <c r="B24" s="12" t="s">
        <v>94</v>
      </c>
      <c r="C24" s="48">
        <v>7230</v>
      </c>
      <c r="D24" s="48">
        <v>7229</v>
      </c>
      <c r="E24" s="48">
        <v>7229</v>
      </c>
      <c r="F24" s="48">
        <v>7230</v>
      </c>
      <c r="G24" s="48">
        <v>7230</v>
      </c>
      <c r="H24" s="48"/>
      <c r="I24" s="48">
        <f>'4 - Model Robustness (70-30)'!C29</f>
        <v>113</v>
      </c>
      <c r="J24" s="48"/>
      <c r="K24" s="51"/>
      <c r="L24" s="113"/>
      <c r="M24" s="12" t="s">
        <v>94</v>
      </c>
      <c r="N24" s="48">
        <v>7230</v>
      </c>
      <c r="O24" s="48">
        <v>7230</v>
      </c>
      <c r="P24" s="48">
        <v>7230</v>
      </c>
      <c r="Q24" s="48">
        <v>7230</v>
      </c>
      <c r="R24" s="48">
        <v>7230</v>
      </c>
      <c r="S24" s="48"/>
      <c r="T24" s="48">
        <f>'4 - Model Robustness (70-30)'!E29</f>
        <v>113</v>
      </c>
      <c r="U24" s="48"/>
      <c r="W24" s="113" t="s">
        <v>479</v>
      </c>
      <c r="X24" s="12" t="s">
        <v>91</v>
      </c>
      <c r="Y24" s="31">
        <f t="shared" si="30"/>
        <v>0.99160000000000004</v>
      </c>
      <c r="Z24" s="31">
        <f t="shared" si="31"/>
        <v>0.98960000000000004</v>
      </c>
      <c r="AA24" s="31">
        <f t="shared" si="32"/>
        <v>0.98860000000000003</v>
      </c>
      <c r="AB24" s="31">
        <f t="shared" si="33"/>
        <v>0.99260000000000004</v>
      </c>
      <c r="AC24" s="31">
        <f t="shared" si="34"/>
        <v>0.99109999999999998</v>
      </c>
      <c r="AD24" s="31">
        <f t="shared" si="35"/>
        <v>0.98909999999999998</v>
      </c>
      <c r="AF24" s="113" t="s">
        <v>479</v>
      </c>
      <c r="AG24" s="12" t="s">
        <v>91</v>
      </c>
      <c r="AH24" s="31">
        <f t="shared" si="40"/>
        <v>0.9919</v>
      </c>
      <c r="AI24" s="31">
        <f t="shared" si="41"/>
        <v>0.9899</v>
      </c>
      <c r="AJ24" s="31">
        <f t="shared" si="42"/>
        <v>0.99</v>
      </c>
      <c r="AK24" s="31">
        <f t="shared" si="43"/>
        <v>0.99319999999999997</v>
      </c>
      <c r="AL24" s="31">
        <f t="shared" si="44"/>
        <v>0.99270000000000003</v>
      </c>
      <c r="AM24" s="31">
        <f t="shared" si="45"/>
        <v>0.99109999999999998</v>
      </c>
      <c r="AO24" s="113" t="s">
        <v>479</v>
      </c>
      <c r="AP24" s="12" t="s">
        <v>91</v>
      </c>
      <c r="AQ24" s="31">
        <f t="shared" si="46"/>
        <v>0.9919</v>
      </c>
      <c r="AR24" s="31">
        <f t="shared" si="47"/>
        <v>0.99070000000000003</v>
      </c>
      <c r="AS24" s="31">
        <f t="shared" si="48"/>
        <v>0.99080000000000001</v>
      </c>
      <c r="AT24" s="31">
        <f t="shared" si="49"/>
        <v>0.99350000000000005</v>
      </c>
      <c r="AU24" s="31">
        <f t="shared" si="50"/>
        <v>0.99260000000000004</v>
      </c>
      <c r="AV24" s="31">
        <f t="shared" si="51"/>
        <v>0.99160000000000004</v>
      </c>
      <c r="AX24" s="113" t="s">
        <v>479</v>
      </c>
      <c r="AY24" s="12" t="s">
        <v>91</v>
      </c>
      <c r="AZ24" s="31">
        <f t="shared" si="52"/>
        <v>0.99280000000000002</v>
      </c>
      <c r="BA24" s="31">
        <f t="shared" si="53"/>
        <v>0.99029999999999996</v>
      </c>
      <c r="BB24" s="31">
        <f t="shared" si="54"/>
        <v>0.99070000000000003</v>
      </c>
      <c r="BC24" s="31">
        <f t="shared" si="55"/>
        <v>0.99280000000000002</v>
      </c>
      <c r="BD24" s="31">
        <f t="shared" si="56"/>
        <v>0.99229999999999996</v>
      </c>
      <c r="BE24" s="31">
        <f t="shared" si="57"/>
        <v>0.99209999999999998</v>
      </c>
    </row>
    <row r="25" spans="1:58">
      <c r="A25" s="113" t="s">
        <v>479</v>
      </c>
      <c r="B25" s="12" t="s">
        <v>91</v>
      </c>
      <c r="C25" s="31">
        <v>0.99080000000000001</v>
      </c>
      <c r="D25" s="31">
        <v>0.98960000000000004</v>
      </c>
      <c r="E25" s="31">
        <v>0.99009999999999998</v>
      </c>
      <c r="F25" s="31">
        <v>0.99260000000000004</v>
      </c>
      <c r="G25" s="31">
        <v>0.99199999999999999</v>
      </c>
      <c r="H25" s="31">
        <f t="shared" ref="H25:H27" si="60">AVERAGE(C25:G25)</f>
        <v>0.99102000000000001</v>
      </c>
      <c r="I25" s="31">
        <f>'4 - Model Robustness (70-30)'!C30</f>
        <v>0.99039999999999995</v>
      </c>
      <c r="J25" s="31">
        <f>H25-I25</f>
        <v>6.2000000000006494E-4</v>
      </c>
      <c r="L25" s="113" t="s">
        <v>479</v>
      </c>
      <c r="M25" s="12" t="s">
        <v>91</v>
      </c>
      <c r="N25" s="31">
        <v>0.9919</v>
      </c>
      <c r="O25" s="31">
        <v>0.99070000000000003</v>
      </c>
      <c r="P25" s="31">
        <v>0.99080000000000001</v>
      </c>
      <c r="Q25" s="31">
        <v>0.99350000000000005</v>
      </c>
      <c r="R25" s="31">
        <v>0.99260000000000004</v>
      </c>
      <c r="S25" s="31">
        <f t="shared" ref="S25:S27" si="61">AVERAGE(N25:R25)</f>
        <v>0.9919</v>
      </c>
      <c r="T25" s="31">
        <f>'4 - Model Robustness (70-30)'!E30</f>
        <v>0.99160000000000004</v>
      </c>
      <c r="U25" s="31">
        <f t="shared" ref="U25:U27" si="62">S25-T25</f>
        <v>2.9999999999996696E-4</v>
      </c>
      <c r="W25" s="113"/>
      <c r="X25" s="12" t="s">
        <v>92</v>
      </c>
      <c r="Y25" s="31">
        <f t="shared" si="30"/>
        <v>0.99860000000000004</v>
      </c>
      <c r="Z25" s="31">
        <f t="shared" si="31"/>
        <v>0.99919999999999998</v>
      </c>
      <c r="AA25" s="31">
        <f t="shared" si="32"/>
        <v>0.99860000000000004</v>
      </c>
      <c r="AB25" s="31">
        <f t="shared" si="33"/>
        <v>0.99860000000000004</v>
      </c>
      <c r="AC25" s="31">
        <f t="shared" si="34"/>
        <v>0.99890000000000001</v>
      </c>
      <c r="AD25" s="31">
        <f t="shared" si="35"/>
        <v>0.99929999999999997</v>
      </c>
      <c r="AF25" s="113"/>
      <c r="AG25" s="12" t="s">
        <v>92</v>
      </c>
      <c r="AH25" s="31">
        <f t="shared" si="40"/>
        <v>0.99780000000000002</v>
      </c>
      <c r="AI25" s="31">
        <f t="shared" si="41"/>
        <v>0.99829999999999997</v>
      </c>
      <c r="AJ25" s="31">
        <f t="shared" si="42"/>
        <v>0.99809999999999999</v>
      </c>
      <c r="AK25" s="31">
        <f t="shared" si="43"/>
        <v>0.997</v>
      </c>
      <c r="AL25" s="31">
        <f t="shared" si="44"/>
        <v>0.99790000000000001</v>
      </c>
      <c r="AM25" s="31">
        <f t="shared" si="45"/>
        <v>0.998</v>
      </c>
      <c r="AO25" s="113"/>
      <c r="AP25" s="12" t="s">
        <v>92</v>
      </c>
      <c r="AQ25" s="31">
        <f t="shared" si="46"/>
        <v>0.99880000000000002</v>
      </c>
      <c r="AR25" s="31">
        <f t="shared" si="47"/>
        <v>0.99880000000000002</v>
      </c>
      <c r="AS25" s="31">
        <f t="shared" si="48"/>
        <v>0.99860000000000004</v>
      </c>
      <c r="AT25" s="31">
        <f t="shared" si="49"/>
        <v>0.999</v>
      </c>
      <c r="AU25" s="31">
        <f t="shared" si="50"/>
        <v>0.99860000000000004</v>
      </c>
      <c r="AV25" s="31">
        <f t="shared" si="51"/>
        <v>0.99929999999999997</v>
      </c>
      <c r="AX25" s="113"/>
      <c r="AY25" s="12" t="s">
        <v>92</v>
      </c>
      <c r="AZ25" s="31">
        <f t="shared" si="52"/>
        <v>0.99850000000000005</v>
      </c>
      <c r="BA25" s="31">
        <f t="shared" si="53"/>
        <v>0.99880000000000002</v>
      </c>
      <c r="BB25" s="31">
        <f t="shared" si="54"/>
        <v>0.99760000000000004</v>
      </c>
      <c r="BC25" s="31">
        <f t="shared" si="55"/>
        <v>0.99739999999999995</v>
      </c>
      <c r="BD25" s="31">
        <f t="shared" si="56"/>
        <v>0.99760000000000004</v>
      </c>
      <c r="BE25" s="31">
        <f t="shared" si="57"/>
        <v>0.998</v>
      </c>
    </row>
    <row r="26" spans="1:58">
      <c r="A26" s="113"/>
      <c r="B26" s="12" t="s">
        <v>92</v>
      </c>
      <c r="C26" s="31">
        <v>0.99919999999999998</v>
      </c>
      <c r="D26" s="31">
        <v>0.99939999999999996</v>
      </c>
      <c r="E26" s="31">
        <v>0.99939999999999996</v>
      </c>
      <c r="F26" s="31">
        <v>0.99890000000000001</v>
      </c>
      <c r="G26" s="31">
        <v>0.99399999999999999</v>
      </c>
      <c r="H26" s="31">
        <f t="shared" si="60"/>
        <v>0.99817999999999996</v>
      </c>
      <c r="I26" s="31">
        <f>'4 - Model Robustness (70-30)'!C31</f>
        <v>0.999</v>
      </c>
      <c r="J26" s="31">
        <f>H26-I26</f>
        <v>-8.2000000000004292E-4</v>
      </c>
      <c r="L26" s="113"/>
      <c r="M26" s="12" t="s">
        <v>92</v>
      </c>
      <c r="N26" s="31">
        <v>0.99880000000000002</v>
      </c>
      <c r="O26" s="31">
        <v>0.99880000000000002</v>
      </c>
      <c r="P26" s="31">
        <v>0.99860000000000004</v>
      </c>
      <c r="Q26" s="31">
        <v>0.999</v>
      </c>
      <c r="R26" s="31">
        <v>0.99860000000000004</v>
      </c>
      <c r="S26" s="31">
        <f t="shared" si="61"/>
        <v>0.99876000000000009</v>
      </c>
      <c r="T26" s="31">
        <f>'4 - Model Robustness (70-30)'!E31</f>
        <v>0.99929999999999997</v>
      </c>
      <c r="U26" s="31">
        <f t="shared" si="62"/>
        <v>-5.3999999999987391E-4</v>
      </c>
      <c r="W26" s="113"/>
      <c r="X26" s="12" t="s">
        <v>93</v>
      </c>
      <c r="Y26" s="31">
        <f t="shared" si="30"/>
        <v>0.99509999999999998</v>
      </c>
      <c r="Z26" s="31">
        <f t="shared" si="31"/>
        <v>0.99439999999999995</v>
      </c>
      <c r="AA26" s="31">
        <f t="shared" si="32"/>
        <v>0.99360000000000004</v>
      </c>
      <c r="AB26" s="31">
        <f t="shared" si="33"/>
        <v>0.99560000000000004</v>
      </c>
      <c r="AC26" s="31">
        <f t="shared" si="34"/>
        <v>0.995</v>
      </c>
      <c r="AD26" s="31">
        <f t="shared" si="35"/>
        <v>0.99419999999999997</v>
      </c>
      <c r="AF26" s="113"/>
      <c r="AG26" s="12" t="s">
        <v>93</v>
      </c>
      <c r="AH26" s="31">
        <f t="shared" si="40"/>
        <v>0.99480000000000002</v>
      </c>
      <c r="AI26" s="31">
        <f t="shared" si="41"/>
        <v>0.99409999999999998</v>
      </c>
      <c r="AJ26" s="31">
        <f t="shared" si="42"/>
        <v>0.99399999999999999</v>
      </c>
      <c r="AK26" s="31">
        <f t="shared" si="43"/>
        <v>0.99509999999999998</v>
      </c>
      <c r="AL26" s="31">
        <f t="shared" si="44"/>
        <v>0.99529999999999996</v>
      </c>
      <c r="AM26" s="31">
        <f t="shared" si="45"/>
        <v>0.99450000000000005</v>
      </c>
      <c r="AO26" s="113"/>
      <c r="AP26" s="12" t="s">
        <v>93</v>
      </c>
      <c r="AQ26" s="31">
        <f t="shared" si="46"/>
        <v>0.99529999999999996</v>
      </c>
      <c r="AR26" s="31">
        <f t="shared" si="47"/>
        <v>0.99470000000000003</v>
      </c>
      <c r="AS26" s="31">
        <f t="shared" si="48"/>
        <v>0.99470000000000003</v>
      </c>
      <c r="AT26" s="31">
        <f t="shared" si="49"/>
        <v>0.99629999999999996</v>
      </c>
      <c r="AU26" s="31">
        <f t="shared" si="50"/>
        <v>0.99560000000000004</v>
      </c>
      <c r="AV26" s="31">
        <f t="shared" si="51"/>
        <v>0.99539999999999995</v>
      </c>
      <c r="AX26" s="113"/>
      <c r="AY26" s="12" t="s">
        <v>93</v>
      </c>
      <c r="AZ26" s="31">
        <f t="shared" si="52"/>
        <v>0.99570000000000003</v>
      </c>
      <c r="BA26" s="31">
        <f t="shared" si="53"/>
        <v>0.99450000000000005</v>
      </c>
      <c r="BB26" s="31">
        <f t="shared" si="54"/>
        <v>0.99409999999999998</v>
      </c>
      <c r="BC26" s="31">
        <f t="shared" si="55"/>
        <v>0.99509999999999998</v>
      </c>
      <c r="BD26" s="31">
        <f t="shared" si="56"/>
        <v>0.995</v>
      </c>
      <c r="BE26" s="31">
        <f t="shared" si="57"/>
        <v>0.995</v>
      </c>
    </row>
    <row r="27" spans="1:58">
      <c r="A27" s="113"/>
      <c r="B27" s="12" t="s">
        <v>93</v>
      </c>
      <c r="C27" s="31">
        <v>0.995</v>
      </c>
      <c r="D27" s="31">
        <v>0.99450000000000005</v>
      </c>
      <c r="E27" s="31">
        <v>0.99480000000000002</v>
      </c>
      <c r="F27" s="31">
        <v>0.99570000000000003</v>
      </c>
      <c r="G27" s="31">
        <v>0.99570000000000003</v>
      </c>
      <c r="H27" s="31">
        <f t="shared" si="60"/>
        <v>0.99514000000000014</v>
      </c>
      <c r="I27" s="31">
        <f>'4 - Model Robustness (70-30)'!C32</f>
        <v>0.99470000000000003</v>
      </c>
      <c r="J27" s="31">
        <f>H27-I27</f>
        <v>4.4000000000010697E-4</v>
      </c>
      <c r="L27" s="113"/>
      <c r="M27" s="12" t="s">
        <v>93</v>
      </c>
      <c r="N27" s="31">
        <v>0.99529999999999996</v>
      </c>
      <c r="O27" s="31">
        <v>0.99470000000000003</v>
      </c>
      <c r="P27" s="31">
        <v>0.99470000000000003</v>
      </c>
      <c r="Q27" s="31">
        <v>0.99629999999999996</v>
      </c>
      <c r="R27" s="31">
        <v>0.99560000000000004</v>
      </c>
      <c r="S27" s="31">
        <f t="shared" si="61"/>
        <v>0.99531999999999987</v>
      </c>
      <c r="T27" s="31">
        <f>'4 - Model Robustness (70-30)'!E32</f>
        <v>0.99539999999999995</v>
      </c>
      <c r="U27" s="31">
        <f t="shared" si="62"/>
        <v>-8.0000000000080007E-5</v>
      </c>
      <c r="W27" s="113"/>
      <c r="X27" s="12" t="s">
        <v>94</v>
      </c>
      <c r="Y27" s="48">
        <f t="shared" si="30"/>
        <v>7230</v>
      </c>
      <c r="Z27" s="48">
        <f t="shared" si="31"/>
        <v>7230</v>
      </c>
      <c r="AA27" s="48">
        <f t="shared" si="32"/>
        <v>7230</v>
      </c>
      <c r="AB27" s="48">
        <f t="shared" si="33"/>
        <v>7229</v>
      </c>
      <c r="AC27" s="48">
        <f t="shared" si="34"/>
        <v>7229</v>
      </c>
      <c r="AD27" s="48">
        <f t="shared" si="35"/>
        <v>4011</v>
      </c>
      <c r="AF27" s="113"/>
      <c r="AG27" s="12" t="s">
        <v>94</v>
      </c>
      <c r="AH27" s="48">
        <f t="shared" si="40"/>
        <v>7230</v>
      </c>
      <c r="AI27" s="48">
        <f t="shared" si="41"/>
        <v>7230</v>
      </c>
      <c r="AJ27" s="48">
        <f t="shared" si="42"/>
        <v>7230</v>
      </c>
      <c r="AK27" s="48">
        <f t="shared" si="43"/>
        <v>7230</v>
      </c>
      <c r="AL27" s="48">
        <f t="shared" si="44"/>
        <v>7229</v>
      </c>
      <c r="AM27" s="48">
        <f t="shared" si="45"/>
        <v>4011</v>
      </c>
      <c r="AO27" s="113"/>
      <c r="AP27" s="12" t="s">
        <v>94</v>
      </c>
      <c r="AQ27" s="48">
        <f t="shared" si="46"/>
        <v>7230</v>
      </c>
      <c r="AR27" s="48">
        <f t="shared" si="47"/>
        <v>7230</v>
      </c>
      <c r="AS27" s="48">
        <f t="shared" si="48"/>
        <v>7230</v>
      </c>
      <c r="AT27" s="48">
        <f t="shared" si="49"/>
        <v>7230</v>
      </c>
      <c r="AU27" s="48">
        <f t="shared" si="50"/>
        <v>7229</v>
      </c>
      <c r="AV27" s="48">
        <f t="shared" si="51"/>
        <v>4011</v>
      </c>
      <c r="AX27" s="113"/>
      <c r="AY27" s="12" t="s">
        <v>94</v>
      </c>
      <c r="AZ27" s="48">
        <f t="shared" si="52"/>
        <v>7230</v>
      </c>
      <c r="BA27" s="48">
        <f t="shared" si="53"/>
        <v>7230</v>
      </c>
      <c r="BB27" s="48">
        <f t="shared" si="54"/>
        <v>7230</v>
      </c>
      <c r="BC27" s="48">
        <f t="shared" si="55"/>
        <v>7230</v>
      </c>
      <c r="BD27" s="48">
        <f t="shared" si="56"/>
        <v>7229</v>
      </c>
      <c r="BE27" s="48">
        <f t="shared" si="57"/>
        <v>4011</v>
      </c>
    </row>
    <row r="28" spans="1:58">
      <c r="A28" s="113"/>
      <c r="B28" s="12" t="s">
        <v>94</v>
      </c>
      <c r="C28" s="48">
        <v>7230</v>
      </c>
      <c r="D28" s="48">
        <v>7230</v>
      </c>
      <c r="E28" s="48">
        <v>7230</v>
      </c>
      <c r="F28" s="48">
        <v>7229</v>
      </c>
      <c r="G28" s="48">
        <v>7229</v>
      </c>
      <c r="H28" s="48"/>
      <c r="I28" s="48">
        <f>'4 - Model Robustness (70-30)'!C33</f>
        <v>4011</v>
      </c>
      <c r="J28" s="48"/>
      <c r="K28" s="51"/>
      <c r="L28" s="113"/>
      <c r="M28" s="12" t="s">
        <v>94</v>
      </c>
      <c r="N28" s="48">
        <v>7230</v>
      </c>
      <c r="O28" s="48">
        <v>7230</v>
      </c>
      <c r="P28" s="48">
        <v>7230</v>
      </c>
      <c r="Q28" s="48">
        <v>7230</v>
      </c>
      <c r="R28" s="48">
        <v>7229</v>
      </c>
      <c r="S28" s="48"/>
      <c r="T28" s="48">
        <f>'4 - Model Robustness (70-30)'!E33</f>
        <v>4011</v>
      </c>
      <c r="U28" s="48"/>
      <c r="W28" s="113" t="s">
        <v>96</v>
      </c>
      <c r="X28" s="12" t="s">
        <v>91</v>
      </c>
      <c r="Y28" s="31">
        <f t="shared" si="30"/>
        <v>0.99509999999999998</v>
      </c>
      <c r="Z28" s="31">
        <f t="shared" si="31"/>
        <v>0.99439999999999995</v>
      </c>
      <c r="AA28" s="31">
        <f t="shared" si="32"/>
        <v>0.99360000000000004</v>
      </c>
      <c r="AB28" s="31">
        <f t="shared" si="33"/>
        <v>0.99560000000000004</v>
      </c>
      <c r="AC28" s="31">
        <f t="shared" si="34"/>
        <v>0.995</v>
      </c>
      <c r="AD28" s="31">
        <f t="shared" si="35"/>
        <v>0.97370000000000001</v>
      </c>
      <c r="AF28" s="113" t="s">
        <v>96</v>
      </c>
      <c r="AG28" s="12" t="s">
        <v>91</v>
      </c>
      <c r="AH28" s="31">
        <f t="shared" si="40"/>
        <v>0.99480000000000002</v>
      </c>
      <c r="AI28" s="31">
        <f t="shared" si="41"/>
        <v>0.99409999999999998</v>
      </c>
      <c r="AJ28" s="31">
        <f t="shared" si="42"/>
        <v>0.99399999999999999</v>
      </c>
      <c r="AK28" s="31">
        <f t="shared" si="43"/>
        <v>0.99509999999999998</v>
      </c>
      <c r="AL28" s="31">
        <f t="shared" si="44"/>
        <v>0.99529999999999996</v>
      </c>
      <c r="AM28" s="31">
        <f t="shared" si="45"/>
        <v>0.94850000000000001</v>
      </c>
      <c r="AO28" s="113" t="s">
        <v>96</v>
      </c>
      <c r="AP28" s="12" t="s">
        <v>91</v>
      </c>
      <c r="AQ28" s="31">
        <f t="shared" si="46"/>
        <v>0.99529999999999996</v>
      </c>
      <c r="AR28" s="31">
        <f t="shared" si="47"/>
        <v>0.99470000000000003</v>
      </c>
      <c r="AS28" s="31">
        <f t="shared" si="48"/>
        <v>0.99470000000000003</v>
      </c>
      <c r="AT28" s="31">
        <f t="shared" si="49"/>
        <v>0.99629999999999996</v>
      </c>
      <c r="AU28" s="31">
        <f t="shared" si="50"/>
        <v>0.99560000000000004</v>
      </c>
      <c r="AV28" s="31">
        <f t="shared" si="51"/>
        <v>0.97750000000000004</v>
      </c>
      <c r="AX28" s="113" t="s">
        <v>96</v>
      </c>
      <c r="AY28" s="12" t="s">
        <v>91</v>
      </c>
      <c r="AZ28" s="31">
        <f t="shared" si="52"/>
        <v>0.99570000000000003</v>
      </c>
      <c r="BA28" s="31">
        <f t="shared" si="53"/>
        <v>0.99450000000000005</v>
      </c>
      <c r="BB28" s="31">
        <f t="shared" si="54"/>
        <v>0.99409999999999998</v>
      </c>
      <c r="BC28" s="31">
        <f t="shared" si="55"/>
        <v>0.99509999999999998</v>
      </c>
      <c r="BD28" s="31">
        <f t="shared" si="56"/>
        <v>0.995</v>
      </c>
      <c r="BE28" s="31">
        <f t="shared" si="57"/>
        <v>0.95109999999999995</v>
      </c>
    </row>
    <row r="29" spans="1:58">
      <c r="A29" s="113" t="s">
        <v>96</v>
      </c>
      <c r="B29" s="12" t="s">
        <v>91</v>
      </c>
      <c r="C29" s="31">
        <v>0.995</v>
      </c>
      <c r="D29" s="31">
        <v>0.99450000000000005</v>
      </c>
      <c r="E29" s="31">
        <v>0.99480000000000002</v>
      </c>
      <c r="F29" s="31">
        <v>0.99570000000000003</v>
      </c>
      <c r="G29" s="31">
        <v>0.99570000000000003</v>
      </c>
      <c r="H29" s="31">
        <f t="shared" ref="H29:H35" si="63">AVERAGE(C29:G29)</f>
        <v>0.99514000000000014</v>
      </c>
      <c r="I29" s="31">
        <f>'4 - Model Robustness (70-30)'!C34</f>
        <v>0.96950000000000003</v>
      </c>
      <c r="J29" s="31">
        <f t="shared" ref="J29:J35" si="64">H29-I29</f>
        <v>2.5640000000000107E-2</v>
      </c>
      <c r="L29" s="113" t="s">
        <v>96</v>
      </c>
      <c r="M29" s="12" t="s">
        <v>91</v>
      </c>
      <c r="N29" s="31">
        <v>0.99529999999999996</v>
      </c>
      <c r="O29" s="31">
        <v>0.99470000000000003</v>
      </c>
      <c r="P29" s="31">
        <v>0.99470000000000003</v>
      </c>
      <c r="Q29" s="31">
        <v>0.99629999999999996</v>
      </c>
      <c r="R29" s="31">
        <v>0.99560000000000004</v>
      </c>
      <c r="S29" s="31">
        <f t="shared" ref="S29:S35" si="65">AVERAGE(N29:R29)</f>
        <v>0.99531999999999987</v>
      </c>
      <c r="T29" s="31">
        <f>'4 - Model Robustness (70-30)'!E34</f>
        <v>0.97750000000000004</v>
      </c>
      <c r="U29" s="31">
        <f t="shared" ref="U29:U35" si="66">S29-T29</f>
        <v>1.7819999999999836E-2</v>
      </c>
      <c r="W29" s="113"/>
      <c r="X29" s="12" t="s">
        <v>92</v>
      </c>
      <c r="Y29" s="31">
        <f t="shared" si="30"/>
        <v>0.99509999999999998</v>
      </c>
      <c r="Z29" s="31">
        <f t="shared" si="31"/>
        <v>0.99429999999999996</v>
      </c>
      <c r="AA29" s="31">
        <f t="shared" si="32"/>
        <v>0.99360000000000004</v>
      </c>
      <c r="AB29" s="31">
        <f t="shared" si="33"/>
        <v>0.99560000000000004</v>
      </c>
      <c r="AC29" s="31">
        <f t="shared" si="34"/>
        <v>0.995</v>
      </c>
      <c r="AD29" s="31">
        <f t="shared" si="35"/>
        <v>0.80489999999999995</v>
      </c>
      <c r="AF29" s="113"/>
      <c r="AG29" s="12" t="s">
        <v>92</v>
      </c>
      <c r="AH29" s="31">
        <f t="shared" si="40"/>
        <v>0.99480000000000002</v>
      </c>
      <c r="AI29" s="31">
        <f t="shared" si="41"/>
        <v>0.99409999999999998</v>
      </c>
      <c r="AJ29" s="31">
        <f t="shared" si="42"/>
        <v>0.99399999999999999</v>
      </c>
      <c r="AK29" s="31">
        <f t="shared" si="43"/>
        <v>0.99509999999999998</v>
      </c>
      <c r="AL29" s="31">
        <f t="shared" si="44"/>
        <v>0.99529999999999996</v>
      </c>
      <c r="AM29" s="31">
        <f t="shared" si="45"/>
        <v>0.8397</v>
      </c>
      <c r="AO29" s="113"/>
      <c r="AP29" s="12" t="s">
        <v>92</v>
      </c>
      <c r="AQ29" s="31">
        <f t="shared" si="46"/>
        <v>0.99529999999999996</v>
      </c>
      <c r="AR29" s="31">
        <f t="shared" si="47"/>
        <v>0.99470000000000003</v>
      </c>
      <c r="AS29" s="31">
        <f t="shared" si="48"/>
        <v>0.99470000000000003</v>
      </c>
      <c r="AT29" s="31">
        <f t="shared" si="49"/>
        <v>0.99629999999999996</v>
      </c>
      <c r="AU29" s="31">
        <f t="shared" si="50"/>
        <v>0.99560000000000004</v>
      </c>
      <c r="AV29" s="31">
        <f t="shared" si="51"/>
        <v>0.84919999999999995</v>
      </c>
      <c r="AX29" s="113"/>
      <c r="AY29" s="12" t="s">
        <v>92</v>
      </c>
      <c r="AZ29" s="31">
        <f t="shared" si="52"/>
        <v>0.99560000000000004</v>
      </c>
      <c r="BA29" s="31">
        <f t="shared" si="53"/>
        <v>0.99450000000000005</v>
      </c>
      <c r="BB29" s="31">
        <f t="shared" si="54"/>
        <v>0.99409999999999998</v>
      </c>
      <c r="BC29" s="31">
        <f t="shared" si="55"/>
        <v>0.99509999999999998</v>
      </c>
      <c r="BD29" s="31">
        <f t="shared" si="56"/>
        <v>0.995</v>
      </c>
      <c r="BE29" s="31">
        <f t="shared" si="57"/>
        <v>0.85740000000000005</v>
      </c>
    </row>
    <row r="30" spans="1:58">
      <c r="A30" s="113"/>
      <c r="B30" s="12" t="s">
        <v>92</v>
      </c>
      <c r="C30" s="31">
        <v>0.995</v>
      </c>
      <c r="D30" s="31">
        <v>0.99450000000000005</v>
      </c>
      <c r="E30" s="31">
        <v>0.99470000000000003</v>
      </c>
      <c r="F30" s="31">
        <v>0.99570000000000003</v>
      </c>
      <c r="G30" s="31">
        <v>0.99570000000000003</v>
      </c>
      <c r="H30" s="31">
        <f t="shared" si="63"/>
        <v>0.99512</v>
      </c>
      <c r="I30" s="31">
        <f>'4 - Model Robustness (70-30)'!C35</f>
        <v>0.82689999999999997</v>
      </c>
      <c r="J30" s="31">
        <f t="shared" si="64"/>
        <v>0.16822000000000004</v>
      </c>
      <c r="L30" s="113"/>
      <c r="M30" s="12" t="s">
        <v>92</v>
      </c>
      <c r="N30" s="31">
        <v>0.99529999999999996</v>
      </c>
      <c r="O30" s="31">
        <v>0.99470000000000003</v>
      </c>
      <c r="P30" s="31">
        <v>0.99470000000000003</v>
      </c>
      <c r="Q30" s="31">
        <v>0.99629999999999996</v>
      </c>
      <c r="R30" s="31">
        <v>0.99560000000000004</v>
      </c>
      <c r="S30" s="31">
        <f t="shared" si="65"/>
        <v>0.99531999999999987</v>
      </c>
      <c r="T30" s="31">
        <f>'4 - Model Robustness (70-30)'!E35</f>
        <v>0.84919999999999995</v>
      </c>
      <c r="U30" s="31">
        <f t="shared" si="66"/>
        <v>0.14611999999999992</v>
      </c>
      <c r="W30" s="113"/>
      <c r="X30" s="12" t="s">
        <v>93</v>
      </c>
      <c r="Y30" s="31">
        <f t="shared" si="30"/>
        <v>0.99509999999999998</v>
      </c>
      <c r="Z30" s="31">
        <f t="shared" si="31"/>
        <v>0.99429999999999996</v>
      </c>
      <c r="AA30" s="31">
        <f t="shared" si="32"/>
        <v>0.99360000000000004</v>
      </c>
      <c r="AB30" s="31">
        <f t="shared" si="33"/>
        <v>0.99560000000000004</v>
      </c>
      <c r="AC30" s="31">
        <f t="shared" si="34"/>
        <v>0.995</v>
      </c>
      <c r="AD30" s="31">
        <f t="shared" si="35"/>
        <v>0.87009999999999998</v>
      </c>
      <c r="AF30" s="113"/>
      <c r="AG30" s="12" t="s">
        <v>93</v>
      </c>
      <c r="AH30" s="31">
        <f t="shared" si="40"/>
        <v>0.99480000000000002</v>
      </c>
      <c r="AI30" s="31">
        <f t="shared" si="41"/>
        <v>0.99409999999999998</v>
      </c>
      <c r="AJ30" s="31">
        <f t="shared" si="42"/>
        <v>0.99399999999999999</v>
      </c>
      <c r="AK30" s="31">
        <f t="shared" si="43"/>
        <v>0.99509999999999998</v>
      </c>
      <c r="AL30" s="31">
        <f t="shared" si="44"/>
        <v>0.99529999999999996</v>
      </c>
      <c r="AM30" s="31">
        <f t="shared" si="45"/>
        <v>0.88619999999999999</v>
      </c>
      <c r="AO30" s="113"/>
      <c r="AP30" s="12" t="s">
        <v>93</v>
      </c>
      <c r="AQ30" s="31">
        <f t="shared" si="46"/>
        <v>0.99529999999999996</v>
      </c>
      <c r="AR30" s="31">
        <f t="shared" si="47"/>
        <v>0.99470000000000003</v>
      </c>
      <c r="AS30" s="31">
        <f t="shared" si="48"/>
        <v>0.99470000000000003</v>
      </c>
      <c r="AT30" s="31">
        <f t="shared" si="49"/>
        <v>0.99629999999999996</v>
      </c>
      <c r="AU30" s="31">
        <f t="shared" si="50"/>
        <v>0.99560000000000004</v>
      </c>
      <c r="AV30" s="31">
        <f t="shared" si="51"/>
        <v>0.90280000000000005</v>
      </c>
      <c r="AX30" s="113"/>
      <c r="AY30" s="12" t="s">
        <v>93</v>
      </c>
      <c r="AZ30" s="31">
        <f t="shared" si="52"/>
        <v>0.99560000000000004</v>
      </c>
      <c r="BA30" s="31">
        <f t="shared" si="53"/>
        <v>0.99450000000000005</v>
      </c>
      <c r="BB30" s="31">
        <f t="shared" si="54"/>
        <v>0.99409999999999998</v>
      </c>
      <c r="BC30" s="31">
        <f t="shared" si="55"/>
        <v>0.99509999999999998</v>
      </c>
      <c r="BD30" s="31">
        <f t="shared" si="56"/>
        <v>0.995</v>
      </c>
      <c r="BE30" s="31">
        <f t="shared" si="57"/>
        <v>0.89849999999999997</v>
      </c>
    </row>
    <row r="31" spans="1:58">
      <c r="A31" s="113"/>
      <c r="B31" s="12" t="s">
        <v>93</v>
      </c>
      <c r="C31" s="31">
        <v>0.995</v>
      </c>
      <c r="D31" s="31">
        <v>0.99450000000000005</v>
      </c>
      <c r="E31" s="31">
        <v>0.99470000000000003</v>
      </c>
      <c r="F31" s="31">
        <v>0.99570000000000003</v>
      </c>
      <c r="G31" s="31">
        <v>0.99570000000000003</v>
      </c>
      <c r="H31" s="31">
        <f t="shared" si="63"/>
        <v>0.99512</v>
      </c>
      <c r="I31" s="31">
        <f>'4 - Model Robustness (70-30)'!C36</f>
        <v>0.88480000000000003</v>
      </c>
      <c r="J31" s="31">
        <f t="shared" si="64"/>
        <v>0.11031999999999997</v>
      </c>
      <c r="L31" s="113"/>
      <c r="M31" s="12" t="s">
        <v>93</v>
      </c>
      <c r="N31" s="31">
        <v>0.99529999999999996</v>
      </c>
      <c r="O31" s="31">
        <v>0.99470000000000003</v>
      </c>
      <c r="P31" s="31">
        <v>0.99470000000000003</v>
      </c>
      <c r="Q31" s="31">
        <v>0.99629999999999996</v>
      </c>
      <c r="R31" s="31">
        <v>0.99560000000000004</v>
      </c>
      <c r="S31" s="31">
        <f t="shared" si="65"/>
        <v>0.99531999999999987</v>
      </c>
      <c r="T31" s="31">
        <f>'4 - Model Robustness (70-30)'!E36</f>
        <v>0.90280000000000005</v>
      </c>
      <c r="U31" s="31">
        <f t="shared" si="66"/>
        <v>9.2519999999999825E-2</v>
      </c>
      <c r="W31" s="113" t="s">
        <v>97</v>
      </c>
      <c r="X31" s="12" t="s">
        <v>91</v>
      </c>
      <c r="Y31" s="31">
        <f t="shared" si="30"/>
        <v>0.99509999999999998</v>
      </c>
      <c r="Z31" s="31">
        <f t="shared" si="31"/>
        <v>0.99439999999999995</v>
      </c>
      <c r="AA31" s="31">
        <f t="shared" si="32"/>
        <v>0.99360000000000004</v>
      </c>
      <c r="AB31" s="31">
        <f t="shared" si="33"/>
        <v>0.99560000000000004</v>
      </c>
      <c r="AC31" s="31">
        <f t="shared" si="34"/>
        <v>0.995</v>
      </c>
      <c r="AD31" s="31">
        <f t="shared" si="35"/>
        <v>0.98829999999999996</v>
      </c>
      <c r="AF31" s="113" t="s">
        <v>97</v>
      </c>
      <c r="AG31" s="12" t="s">
        <v>91</v>
      </c>
      <c r="AH31" s="31">
        <f t="shared" si="40"/>
        <v>0.99480000000000002</v>
      </c>
      <c r="AI31" s="31">
        <f t="shared" si="41"/>
        <v>0.99409999999999998</v>
      </c>
      <c r="AJ31" s="31">
        <f t="shared" si="42"/>
        <v>0.99399999999999999</v>
      </c>
      <c r="AK31" s="31">
        <f t="shared" si="43"/>
        <v>0.99509999999999998</v>
      </c>
      <c r="AL31" s="31">
        <f t="shared" si="44"/>
        <v>0.99529999999999996</v>
      </c>
      <c r="AM31" s="31">
        <f t="shared" si="45"/>
        <v>0.98880000000000001</v>
      </c>
      <c r="AO31" s="113" t="s">
        <v>97</v>
      </c>
      <c r="AP31" s="12" t="s">
        <v>91</v>
      </c>
      <c r="AQ31" s="31">
        <f t="shared" si="46"/>
        <v>0.99529999999999996</v>
      </c>
      <c r="AR31" s="31">
        <f t="shared" si="47"/>
        <v>0.99470000000000003</v>
      </c>
      <c r="AS31" s="31">
        <f t="shared" si="48"/>
        <v>0.99470000000000003</v>
      </c>
      <c r="AT31" s="31">
        <f t="shared" si="49"/>
        <v>0.99629999999999996</v>
      </c>
      <c r="AU31" s="31">
        <f t="shared" si="50"/>
        <v>0.99560000000000004</v>
      </c>
      <c r="AV31" s="31">
        <f t="shared" si="51"/>
        <v>0.99080000000000001</v>
      </c>
      <c r="AX31" s="113" t="s">
        <v>97</v>
      </c>
      <c r="AY31" s="12" t="s">
        <v>91</v>
      </c>
      <c r="AZ31" s="31">
        <f t="shared" si="52"/>
        <v>0.99570000000000003</v>
      </c>
      <c r="BA31" s="31">
        <f t="shared" si="53"/>
        <v>0.99450000000000005</v>
      </c>
      <c r="BB31" s="31">
        <f t="shared" si="54"/>
        <v>0.99409999999999998</v>
      </c>
      <c r="BC31" s="31">
        <f t="shared" si="55"/>
        <v>0.99509999999999998</v>
      </c>
      <c r="BD31" s="31">
        <f t="shared" si="56"/>
        <v>0.995</v>
      </c>
      <c r="BE31" s="31">
        <f t="shared" si="57"/>
        <v>0.98980000000000001</v>
      </c>
    </row>
    <row r="32" spans="1:58">
      <c r="A32" s="113" t="s">
        <v>97</v>
      </c>
      <c r="B32" s="12" t="s">
        <v>91</v>
      </c>
      <c r="C32" s="31">
        <v>0.995</v>
      </c>
      <c r="D32" s="31">
        <v>0.99450000000000005</v>
      </c>
      <c r="E32" s="31">
        <v>0.99480000000000002</v>
      </c>
      <c r="F32" s="31">
        <v>0.99570000000000003</v>
      </c>
      <c r="G32" s="31">
        <v>0.99570000000000003</v>
      </c>
      <c r="H32" s="31">
        <f t="shared" si="63"/>
        <v>0.99514000000000014</v>
      </c>
      <c r="I32" s="31">
        <f>'4 - Model Robustness (70-30)'!C37</f>
        <v>0.98919999999999997</v>
      </c>
      <c r="J32" s="31">
        <f t="shared" si="64"/>
        <v>5.9400000000001674E-3</v>
      </c>
      <c r="L32" s="113" t="s">
        <v>97</v>
      </c>
      <c r="M32" s="12" t="s">
        <v>91</v>
      </c>
      <c r="N32" s="31">
        <v>0.99529999999999996</v>
      </c>
      <c r="O32" s="31">
        <v>0.99470000000000003</v>
      </c>
      <c r="P32" s="31">
        <v>0.99470000000000003</v>
      </c>
      <c r="Q32" s="31">
        <v>0.99629999999999996</v>
      </c>
      <c r="R32" s="31">
        <v>0.99560000000000004</v>
      </c>
      <c r="S32" s="31">
        <f t="shared" si="65"/>
        <v>0.99531999999999987</v>
      </c>
      <c r="T32" s="31">
        <f>'4 - Model Robustness (70-30)'!E37</f>
        <v>0.99080000000000001</v>
      </c>
      <c r="U32" s="31">
        <f t="shared" si="66"/>
        <v>4.5199999999998575E-3</v>
      </c>
      <c r="W32" s="113"/>
      <c r="X32" s="12" t="s">
        <v>92</v>
      </c>
      <c r="Y32" s="31">
        <f t="shared" si="30"/>
        <v>0.99509999999999998</v>
      </c>
      <c r="Z32" s="31">
        <f t="shared" si="31"/>
        <v>0.99429999999999996</v>
      </c>
      <c r="AA32" s="31">
        <f t="shared" si="32"/>
        <v>0.99360000000000004</v>
      </c>
      <c r="AB32" s="31">
        <f t="shared" si="33"/>
        <v>0.99560000000000004</v>
      </c>
      <c r="AC32" s="31">
        <f t="shared" si="34"/>
        <v>0.995</v>
      </c>
      <c r="AD32" s="31">
        <f t="shared" si="35"/>
        <v>0.98860000000000003</v>
      </c>
      <c r="AF32" s="113"/>
      <c r="AG32" s="12" t="s">
        <v>92</v>
      </c>
      <c r="AH32" s="31">
        <f t="shared" si="40"/>
        <v>0.99480000000000002</v>
      </c>
      <c r="AI32" s="31">
        <f t="shared" si="41"/>
        <v>0.99409999999999998</v>
      </c>
      <c r="AJ32" s="31">
        <f t="shared" si="42"/>
        <v>0.99399999999999999</v>
      </c>
      <c r="AK32" s="31">
        <f t="shared" si="43"/>
        <v>0.99509999999999998</v>
      </c>
      <c r="AL32" s="31">
        <f t="shared" si="44"/>
        <v>0.99529999999999996</v>
      </c>
      <c r="AM32" s="31">
        <f t="shared" si="45"/>
        <v>0.98929999999999996</v>
      </c>
      <c r="AO32" s="113"/>
      <c r="AP32" s="12" t="s">
        <v>92</v>
      </c>
      <c r="AQ32" s="31">
        <f t="shared" si="46"/>
        <v>0.99529999999999996</v>
      </c>
      <c r="AR32" s="31">
        <f t="shared" si="47"/>
        <v>0.99470000000000003</v>
      </c>
      <c r="AS32" s="31">
        <f t="shared" si="48"/>
        <v>0.99470000000000003</v>
      </c>
      <c r="AT32" s="31">
        <f t="shared" si="49"/>
        <v>0.99629999999999996</v>
      </c>
      <c r="AU32" s="31">
        <f t="shared" si="50"/>
        <v>0.99560000000000004</v>
      </c>
      <c r="AV32" s="31">
        <f t="shared" si="51"/>
        <v>0.99099999999999999</v>
      </c>
      <c r="AX32" s="113"/>
      <c r="AY32" s="12" t="s">
        <v>92</v>
      </c>
      <c r="AZ32" s="31">
        <f t="shared" si="52"/>
        <v>0.99560000000000004</v>
      </c>
      <c r="BA32" s="31">
        <f t="shared" si="53"/>
        <v>0.99450000000000005</v>
      </c>
      <c r="BB32" s="31">
        <f t="shared" si="54"/>
        <v>0.99409999999999998</v>
      </c>
      <c r="BC32" s="31">
        <f t="shared" si="55"/>
        <v>0.99509999999999998</v>
      </c>
      <c r="BD32" s="31">
        <f t="shared" si="56"/>
        <v>0.995</v>
      </c>
      <c r="BE32" s="31">
        <f t="shared" si="57"/>
        <v>0.99029999999999996</v>
      </c>
    </row>
    <row r="33" spans="1:57">
      <c r="A33" s="113"/>
      <c r="B33" s="12" t="s">
        <v>92</v>
      </c>
      <c r="C33" s="31">
        <v>0.995</v>
      </c>
      <c r="D33" s="31">
        <v>0.99450000000000005</v>
      </c>
      <c r="E33" s="31">
        <v>0.99470000000000003</v>
      </c>
      <c r="F33" s="31">
        <v>0.99570000000000003</v>
      </c>
      <c r="G33" s="31">
        <v>0.99570000000000003</v>
      </c>
      <c r="H33" s="31">
        <f t="shared" si="63"/>
        <v>0.99512</v>
      </c>
      <c r="I33" s="31">
        <f>'4 - Model Robustness (70-30)'!C38</f>
        <v>0.98960000000000004</v>
      </c>
      <c r="J33" s="31">
        <f t="shared" si="64"/>
        <v>5.5199999999999694E-3</v>
      </c>
      <c r="L33" s="113"/>
      <c r="M33" s="12" t="s">
        <v>92</v>
      </c>
      <c r="N33" s="31">
        <v>0.99529999999999996</v>
      </c>
      <c r="O33" s="31">
        <v>0.99470000000000003</v>
      </c>
      <c r="P33" s="31">
        <v>0.99470000000000003</v>
      </c>
      <c r="Q33" s="31">
        <v>0.99629999999999996</v>
      </c>
      <c r="R33" s="31">
        <v>0.99560000000000004</v>
      </c>
      <c r="S33" s="31">
        <f t="shared" si="65"/>
        <v>0.99531999999999987</v>
      </c>
      <c r="T33" s="31">
        <f>'4 - Model Robustness (70-30)'!E38</f>
        <v>0.99099999999999999</v>
      </c>
      <c r="U33" s="31">
        <f t="shared" si="66"/>
        <v>4.3199999999998795E-3</v>
      </c>
      <c r="W33" s="113"/>
      <c r="X33" s="12" t="s">
        <v>93</v>
      </c>
      <c r="Y33" s="31">
        <f t="shared" si="30"/>
        <v>0.99509999999999998</v>
      </c>
      <c r="Z33" s="31">
        <f t="shared" si="31"/>
        <v>0.99429999999999996</v>
      </c>
      <c r="AA33" s="31">
        <f t="shared" si="32"/>
        <v>0.99360000000000004</v>
      </c>
      <c r="AB33" s="31">
        <f t="shared" si="33"/>
        <v>0.99560000000000004</v>
      </c>
      <c r="AC33" s="31">
        <f t="shared" si="34"/>
        <v>0.995</v>
      </c>
      <c r="AD33" s="31">
        <f t="shared" si="35"/>
        <v>0.98740000000000006</v>
      </c>
      <c r="AF33" s="113"/>
      <c r="AG33" s="12" t="s">
        <v>93</v>
      </c>
      <c r="AH33" s="31">
        <f t="shared" si="40"/>
        <v>0.99480000000000002</v>
      </c>
      <c r="AI33" s="31">
        <f t="shared" si="41"/>
        <v>0.99409999999999998</v>
      </c>
      <c r="AJ33" s="31">
        <f t="shared" si="42"/>
        <v>0.99399999999999999</v>
      </c>
      <c r="AK33" s="31">
        <f t="shared" si="43"/>
        <v>0.99509999999999998</v>
      </c>
      <c r="AL33" s="31">
        <f t="shared" si="44"/>
        <v>0.99529999999999996</v>
      </c>
      <c r="AM33" s="31">
        <f t="shared" si="45"/>
        <v>0.98860000000000003</v>
      </c>
      <c r="AO33" s="113"/>
      <c r="AP33" s="12" t="s">
        <v>93</v>
      </c>
      <c r="AQ33" s="31">
        <f t="shared" si="46"/>
        <v>0.99529999999999996</v>
      </c>
      <c r="AR33" s="31">
        <f t="shared" si="47"/>
        <v>0.99470000000000003</v>
      </c>
      <c r="AS33" s="31">
        <f t="shared" si="48"/>
        <v>0.99470000000000003</v>
      </c>
      <c r="AT33" s="31">
        <f t="shared" si="49"/>
        <v>0.99629999999999996</v>
      </c>
      <c r="AU33" s="31">
        <f t="shared" si="50"/>
        <v>0.99560000000000004</v>
      </c>
      <c r="AV33" s="31">
        <f t="shared" si="51"/>
        <v>0.99029999999999996</v>
      </c>
      <c r="AX33" s="113"/>
      <c r="AY33" s="12" t="s">
        <v>93</v>
      </c>
      <c r="AZ33" s="31">
        <f t="shared" si="52"/>
        <v>0.99560000000000004</v>
      </c>
      <c r="BA33" s="31">
        <f t="shared" si="53"/>
        <v>0.99450000000000005</v>
      </c>
      <c r="BB33" s="31">
        <f t="shared" si="54"/>
        <v>0.99409999999999998</v>
      </c>
      <c r="BC33" s="31">
        <f t="shared" si="55"/>
        <v>0.99509999999999998</v>
      </c>
      <c r="BD33" s="31">
        <f t="shared" si="56"/>
        <v>0.995</v>
      </c>
      <c r="BE33" s="31">
        <f t="shared" si="57"/>
        <v>0.98970000000000002</v>
      </c>
    </row>
    <row r="34" spans="1:57">
      <c r="A34" s="113"/>
      <c r="B34" s="12" t="s">
        <v>93</v>
      </c>
      <c r="C34" s="31">
        <v>0.995</v>
      </c>
      <c r="D34" s="31">
        <v>0.99450000000000005</v>
      </c>
      <c r="E34" s="31">
        <v>0.99470000000000003</v>
      </c>
      <c r="F34" s="31">
        <v>0.99570000000000003</v>
      </c>
      <c r="G34" s="31">
        <v>0.99570000000000003</v>
      </c>
      <c r="H34" s="31">
        <f t="shared" si="63"/>
        <v>0.99512</v>
      </c>
      <c r="I34" s="31">
        <f>'4 - Model Robustness (70-30)'!C39</f>
        <v>0.98860000000000003</v>
      </c>
      <c r="J34" s="31">
        <f t="shared" si="64"/>
        <v>6.5199999999999703E-3</v>
      </c>
      <c r="L34" s="113"/>
      <c r="M34" s="12" t="s">
        <v>93</v>
      </c>
      <c r="N34" s="31">
        <v>0.99529999999999996</v>
      </c>
      <c r="O34" s="31">
        <v>0.99470000000000003</v>
      </c>
      <c r="P34" s="31">
        <v>0.99470000000000003</v>
      </c>
      <c r="Q34" s="31">
        <v>0.99629999999999996</v>
      </c>
      <c r="R34" s="31">
        <v>0.99560000000000004</v>
      </c>
      <c r="S34" s="31">
        <f t="shared" si="65"/>
        <v>0.99531999999999987</v>
      </c>
      <c r="T34" s="31">
        <f>'4 - Model Robustness (70-30)'!E39</f>
        <v>0.99029999999999996</v>
      </c>
      <c r="U34" s="31">
        <f t="shared" si="66"/>
        <v>5.0199999999999134E-3</v>
      </c>
      <c r="W34" s="113" t="s">
        <v>99</v>
      </c>
      <c r="X34" s="113"/>
      <c r="Y34" s="31">
        <f t="shared" si="30"/>
        <v>0.99509999999999998</v>
      </c>
      <c r="Z34" s="31">
        <f t="shared" si="31"/>
        <v>0.99429999999999996</v>
      </c>
      <c r="AA34" s="31">
        <f t="shared" si="32"/>
        <v>0.99360000000000004</v>
      </c>
      <c r="AB34" s="31">
        <f t="shared" si="33"/>
        <v>0.99560000000000004</v>
      </c>
      <c r="AC34" s="31">
        <f t="shared" si="34"/>
        <v>0.995</v>
      </c>
      <c r="AD34" s="31">
        <f t="shared" si="35"/>
        <v>0.80489999999999995</v>
      </c>
      <c r="AF34" s="113" t="s">
        <v>99</v>
      </c>
      <c r="AG34" s="113"/>
      <c r="AH34" s="31">
        <f t="shared" si="40"/>
        <v>0.99480000000000002</v>
      </c>
      <c r="AI34" s="31">
        <f t="shared" si="41"/>
        <v>0.99409999999999998</v>
      </c>
      <c r="AJ34" s="31">
        <f t="shared" si="42"/>
        <v>0.99399999999999999</v>
      </c>
      <c r="AK34" s="31">
        <f t="shared" si="43"/>
        <v>0.99509999999999998</v>
      </c>
      <c r="AL34" s="31">
        <f t="shared" si="44"/>
        <v>0.99529999999999996</v>
      </c>
      <c r="AM34" s="31">
        <f t="shared" si="45"/>
        <v>0.8397</v>
      </c>
      <c r="AO34" s="113" t="s">
        <v>99</v>
      </c>
      <c r="AP34" s="113"/>
      <c r="AQ34" s="31">
        <f t="shared" si="46"/>
        <v>0.99529999999999996</v>
      </c>
      <c r="AR34" s="31">
        <f t="shared" si="47"/>
        <v>0.99470000000000003</v>
      </c>
      <c r="AS34" s="31">
        <f t="shared" si="48"/>
        <v>0.99470000000000003</v>
      </c>
      <c r="AT34" s="31">
        <f t="shared" si="49"/>
        <v>0.99629999999999996</v>
      </c>
      <c r="AU34" s="31">
        <f t="shared" si="50"/>
        <v>0.99560000000000004</v>
      </c>
      <c r="AV34" s="31">
        <f t="shared" si="51"/>
        <v>0.84919999999999995</v>
      </c>
      <c r="AX34" s="113" t="s">
        <v>99</v>
      </c>
      <c r="AY34" s="113"/>
      <c r="AZ34" s="31">
        <f t="shared" si="52"/>
        <v>0.99560000000000004</v>
      </c>
      <c r="BA34" s="31">
        <f t="shared" si="53"/>
        <v>0.99450000000000005</v>
      </c>
      <c r="BB34" s="31">
        <f t="shared" si="54"/>
        <v>0.99409999999999998</v>
      </c>
      <c r="BC34" s="31">
        <f t="shared" si="55"/>
        <v>0.99509999999999998</v>
      </c>
      <c r="BD34" s="31">
        <f t="shared" si="56"/>
        <v>0.995</v>
      </c>
      <c r="BE34" s="31">
        <f t="shared" si="57"/>
        <v>0.85740000000000005</v>
      </c>
    </row>
    <row r="35" spans="1:57">
      <c r="A35" s="113" t="s">
        <v>99</v>
      </c>
      <c r="B35" s="113"/>
      <c r="C35" s="31">
        <v>0.995</v>
      </c>
      <c r="D35" s="31">
        <v>0.99450000000000005</v>
      </c>
      <c r="E35" s="31">
        <v>0.99470000000000003</v>
      </c>
      <c r="F35" s="31">
        <v>0.99570000000000003</v>
      </c>
      <c r="G35" s="31">
        <v>0.99570000000000003</v>
      </c>
      <c r="H35" s="31">
        <f t="shared" si="63"/>
        <v>0.99512</v>
      </c>
      <c r="I35" s="31">
        <f>'4 - Model Robustness (70-30)'!C40</f>
        <v>0.82689999999999997</v>
      </c>
      <c r="J35" s="31">
        <f t="shared" si="64"/>
        <v>0.16822000000000004</v>
      </c>
      <c r="L35" s="113" t="s">
        <v>99</v>
      </c>
      <c r="M35" s="113"/>
      <c r="N35" s="31">
        <v>0.99529999999999996</v>
      </c>
      <c r="O35" s="31">
        <v>0.99470000000000003</v>
      </c>
      <c r="P35" s="31">
        <v>0.99470000000000003</v>
      </c>
      <c r="Q35" s="31">
        <v>0.99629999999999996</v>
      </c>
      <c r="R35" s="31">
        <v>0.99560000000000004</v>
      </c>
      <c r="S35" s="31">
        <f t="shared" si="65"/>
        <v>0.99531999999999987</v>
      </c>
      <c r="T35" s="31">
        <f>'4 - Model Robustness (70-30)'!E40</f>
        <v>0.84919999999999995</v>
      </c>
      <c r="U35" s="31">
        <f t="shared" si="66"/>
        <v>0.14611999999999992</v>
      </c>
    </row>
    <row r="37" spans="1:57">
      <c r="A37" s="113" t="s">
        <v>591</v>
      </c>
      <c r="B37" s="113"/>
      <c r="C37" s="116" t="s">
        <v>145</v>
      </c>
      <c r="D37" s="116"/>
      <c r="E37" s="116"/>
      <c r="F37" s="116"/>
      <c r="G37" s="116"/>
      <c r="H37" s="116"/>
      <c r="I37" s="116" t="s">
        <v>146</v>
      </c>
      <c r="J37" s="116" t="s">
        <v>147</v>
      </c>
      <c r="K37" s="50"/>
      <c r="L37" s="113" t="s">
        <v>592</v>
      </c>
      <c r="M37" s="113"/>
      <c r="N37" s="116" t="s">
        <v>145</v>
      </c>
      <c r="O37" s="116"/>
      <c r="P37" s="116"/>
      <c r="Q37" s="116"/>
      <c r="R37" s="116"/>
      <c r="S37" s="116"/>
      <c r="T37" s="116" t="s">
        <v>146</v>
      </c>
      <c r="U37" s="116" t="s">
        <v>147</v>
      </c>
      <c r="W37" s="113" t="s">
        <v>589</v>
      </c>
      <c r="X37" s="113"/>
      <c r="Y37" s="123" t="s">
        <v>597</v>
      </c>
      <c r="Z37" s="116" t="s">
        <v>146</v>
      </c>
      <c r="AA37" s="114" t="s">
        <v>588</v>
      </c>
      <c r="AB37" s="78"/>
      <c r="AC37" s="78"/>
      <c r="AF37" s="109" t="s">
        <v>591</v>
      </c>
      <c r="AG37" s="110"/>
      <c r="AH37" s="123" t="s">
        <v>597</v>
      </c>
      <c r="AI37" s="116" t="s">
        <v>146</v>
      </c>
      <c r="AJ37" s="114" t="s">
        <v>588</v>
      </c>
      <c r="AO37" s="109" t="s">
        <v>593</v>
      </c>
      <c r="AP37" s="110"/>
      <c r="AQ37" s="123" t="s">
        <v>597</v>
      </c>
      <c r="AR37" s="116" t="s">
        <v>146</v>
      </c>
      <c r="AS37" s="114" t="s">
        <v>588</v>
      </c>
      <c r="AX37" s="109" t="s">
        <v>595</v>
      </c>
      <c r="AY37" s="110"/>
      <c r="AZ37" s="123" t="s">
        <v>597</v>
      </c>
      <c r="BA37" s="116" t="s">
        <v>146</v>
      </c>
      <c r="BB37" s="114" t="s">
        <v>588</v>
      </c>
    </row>
    <row r="38" spans="1:57">
      <c r="A38" s="113"/>
      <c r="B38" s="113"/>
      <c r="C38" s="30" t="s">
        <v>149</v>
      </c>
      <c r="D38" s="30" t="s">
        <v>150</v>
      </c>
      <c r="E38" s="30" t="s">
        <v>151</v>
      </c>
      <c r="F38" s="30" t="s">
        <v>152</v>
      </c>
      <c r="G38" s="30" t="s">
        <v>153</v>
      </c>
      <c r="H38" s="54" t="s">
        <v>154</v>
      </c>
      <c r="I38" s="116"/>
      <c r="J38" s="116"/>
      <c r="K38" s="50"/>
      <c r="L38" s="113"/>
      <c r="M38" s="113"/>
      <c r="N38" s="30" t="s">
        <v>149</v>
      </c>
      <c r="O38" s="30" t="s">
        <v>150</v>
      </c>
      <c r="P38" s="30" t="s">
        <v>151</v>
      </c>
      <c r="Q38" s="30" t="s">
        <v>152</v>
      </c>
      <c r="R38" s="30" t="s">
        <v>153</v>
      </c>
      <c r="S38" s="54" t="s">
        <v>154</v>
      </c>
      <c r="T38" s="116"/>
      <c r="U38" s="116"/>
      <c r="W38" s="113"/>
      <c r="X38" s="113"/>
      <c r="Y38" s="124"/>
      <c r="Z38" s="116"/>
      <c r="AA38" s="115"/>
      <c r="AC38" s="50"/>
      <c r="AF38" s="111"/>
      <c r="AG38" s="112"/>
      <c r="AH38" s="124"/>
      <c r="AI38" s="116"/>
      <c r="AJ38" s="115"/>
      <c r="AO38" s="111"/>
      <c r="AP38" s="112"/>
      <c r="AQ38" s="124"/>
      <c r="AR38" s="116"/>
      <c r="AS38" s="115"/>
      <c r="AX38" s="111"/>
      <c r="AY38" s="112"/>
      <c r="AZ38" s="124"/>
      <c r="BA38" s="116"/>
      <c r="BB38" s="115"/>
    </row>
    <row r="39" spans="1:57">
      <c r="A39" s="113" t="s">
        <v>478</v>
      </c>
      <c r="B39" s="12" t="s">
        <v>91</v>
      </c>
      <c r="C39" s="31">
        <v>0.99809999999999999</v>
      </c>
      <c r="D39" s="31">
        <v>0.999</v>
      </c>
      <c r="E39" s="31">
        <v>0.99860000000000004</v>
      </c>
      <c r="F39" s="31">
        <v>0.99850000000000005</v>
      </c>
      <c r="G39" s="31">
        <v>0.99919999999999998</v>
      </c>
      <c r="H39" s="31">
        <f>AVERAGE(C39:G39)</f>
        <v>0.99868000000000001</v>
      </c>
      <c r="I39" s="31">
        <f>'4 - Model Robustness (70-30)'!C44</f>
        <v>0.93830000000000002</v>
      </c>
      <c r="J39" s="31">
        <f>H39-I39</f>
        <v>6.0379999999999989E-2</v>
      </c>
      <c r="L39" s="113" t="s">
        <v>478</v>
      </c>
      <c r="M39" s="12" t="s">
        <v>91</v>
      </c>
      <c r="N39" s="31">
        <v>0.99780000000000002</v>
      </c>
      <c r="O39" s="15">
        <v>0.99829999999999997</v>
      </c>
      <c r="P39" s="31">
        <v>0.998</v>
      </c>
      <c r="Q39" s="31">
        <v>0.99690000000000001</v>
      </c>
      <c r="R39" s="31">
        <v>0.99790000000000001</v>
      </c>
      <c r="S39" s="31">
        <f t="shared" ref="S39:S41" si="67">AVERAGE(N39:R39)</f>
        <v>0.99778</v>
      </c>
      <c r="T39" s="31">
        <f>'4 - Model Robustness (70-30)'!E44</f>
        <v>0.90590000000000004</v>
      </c>
      <c r="U39" s="31">
        <f t="shared" ref="U39:U41" si="68">S39-T39</f>
        <v>9.1879999999999962E-2</v>
      </c>
      <c r="W39" s="113" t="s">
        <v>478</v>
      </c>
      <c r="X39" s="12" t="s">
        <v>91</v>
      </c>
      <c r="Y39" s="31">
        <f>AVERAGE(Y3:AC3)</f>
        <v>0.99892000000000003</v>
      </c>
      <c r="Z39" s="31">
        <f>AD3</f>
        <v>0.93149999999999999</v>
      </c>
      <c r="AA39" s="31">
        <f>Z39-Y39</f>
        <v>-6.7420000000000035E-2</v>
      </c>
      <c r="AF39" s="120" t="s">
        <v>478</v>
      </c>
      <c r="AG39" s="12" t="s">
        <v>91</v>
      </c>
      <c r="AH39" s="31">
        <f>AVERAGE(AH3:AL3)</f>
        <v>0.99893999999999994</v>
      </c>
      <c r="AI39" s="31">
        <f>AM3</f>
        <v>0.93830000000000002</v>
      </c>
      <c r="AJ39" s="31">
        <f>AI39-AH39</f>
        <v>-6.0639999999999916E-2</v>
      </c>
      <c r="AO39" s="120" t="s">
        <v>478</v>
      </c>
      <c r="AP39" s="12" t="s">
        <v>91</v>
      </c>
      <c r="AQ39" s="31">
        <f>AVERAGE(AQ3:AU3)</f>
        <v>0.99925999999999993</v>
      </c>
      <c r="AR39" s="31">
        <f>AV3</f>
        <v>0.94869999999999999</v>
      </c>
      <c r="AS39" s="31">
        <f>AR39-AQ39</f>
        <v>-5.0559999999999938E-2</v>
      </c>
      <c r="AX39" s="120" t="s">
        <v>478</v>
      </c>
      <c r="AY39" s="12" t="s">
        <v>91</v>
      </c>
      <c r="AZ39" s="31">
        <f>AVERAGE(AZ3:BD3)</f>
        <v>0.99852000000000007</v>
      </c>
      <c r="BA39" s="31">
        <f>BE3</f>
        <v>0.93979999999999997</v>
      </c>
      <c r="BB39" s="31">
        <f>BA39-AZ39</f>
        <v>-5.8720000000000105E-2</v>
      </c>
    </row>
    <row r="40" spans="1:57">
      <c r="A40" s="113"/>
      <c r="B40" s="12" t="s">
        <v>92</v>
      </c>
      <c r="C40" s="31">
        <v>0.99209999999999998</v>
      </c>
      <c r="D40" s="31">
        <v>0.98980000000000001</v>
      </c>
      <c r="E40" s="31">
        <v>0.99890000000000001</v>
      </c>
      <c r="F40" s="31">
        <v>0.99280000000000002</v>
      </c>
      <c r="G40" s="31">
        <v>0.99199999999999999</v>
      </c>
      <c r="H40" s="31">
        <f t="shared" ref="H40:H41" si="69">AVERAGE(C40:G40)</f>
        <v>0.99312</v>
      </c>
      <c r="I40" s="31">
        <f>'4 - Model Robustness (70-30)'!C45</f>
        <v>0.67259999999999998</v>
      </c>
      <c r="J40" s="31">
        <f>H40-I40</f>
        <v>0.32052000000000003</v>
      </c>
      <c r="L40" s="113"/>
      <c r="M40" s="12" t="s">
        <v>92</v>
      </c>
      <c r="N40" s="31">
        <v>0.99180000000000001</v>
      </c>
      <c r="O40" s="31">
        <v>0.98980000000000001</v>
      </c>
      <c r="P40" s="31">
        <v>0.9899</v>
      </c>
      <c r="Q40" s="31">
        <v>0.99319999999999997</v>
      </c>
      <c r="R40" s="31">
        <v>0.99270000000000003</v>
      </c>
      <c r="S40" s="31">
        <f t="shared" si="67"/>
        <v>0.99147999999999992</v>
      </c>
      <c r="T40" s="31">
        <f>'4 - Model Robustness (70-30)'!E45</f>
        <v>0.68140000000000001</v>
      </c>
      <c r="U40" s="31">
        <f t="shared" si="68"/>
        <v>0.31007999999999991</v>
      </c>
      <c r="W40" s="113"/>
      <c r="X40" s="12" t="s">
        <v>92</v>
      </c>
      <c r="Y40" s="31">
        <f t="shared" ref="Y40:Y53" si="70">AVERAGE(Y4:AC4)</f>
        <v>0.98980000000000001</v>
      </c>
      <c r="Z40" s="31">
        <f t="shared" ref="Z40:Z53" si="71">AD4</f>
        <v>0.6018</v>
      </c>
      <c r="AA40" s="15">
        <f t="shared" ref="AA40:AA53" si="72">Z40-Y40</f>
        <v>-0.38800000000000001</v>
      </c>
      <c r="AF40" s="121"/>
      <c r="AG40" s="12" t="s">
        <v>92</v>
      </c>
      <c r="AH40" s="31">
        <f t="shared" ref="AH40:AH53" si="73">AVERAGE(AH4:AL4)</f>
        <v>0.99025999999999992</v>
      </c>
      <c r="AI40" s="31">
        <f t="shared" ref="AI40:AI53" si="74">AM4</f>
        <v>0.67259999999999998</v>
      </c>
      <c r="AJ40" s="31">
        <f t="shared" ref="AJ40:AJ41" si="75">AI40-AH40</f>
        <v>-0.31765999999999994</v>
      </c>
      <c r="AO40" s="121"/>
      <c r="AP40" s="12" t="s">
        <v>92</v>
      </c>
      <c r="AQ40" s="31">
        <f t="shared" ref="AQ40:AQ53" si="76">AVERAGE(AQ4:AU4)</f>
        <v>0.99094000000000015</v>
      </c>
      <c r="AR40" s="31">
        <f t="shared" ref="AR40:AR53" si="77">AV4</f>
        <v>0.65490000000000004</v>
      </c>
      <c r="AS40" s="31">
        <f t="shared" ref="AS40:AS41" si="78">AR40-AQ40</f>
        <v>-0.33604000000000012</v>
      </c>
      <c r="AX40" s="121"/>
      <c r="AY40" s="12" t="s">
        <v>92</v>
      </c>
      <c r="AZ40" s="31">
        <f t="shared" ref="AZ40:AZ53" si="79">AVERAGE(AZ4:BD4)</f>
        <v>0.99206000000000005</v>
      </c>
      <c r="BA40" s="31">
        <f t="shared" ref="BA40:BA53" si="80">BE4</f>
        <v>0.69030000000000002</v>
      </c>
      <c r="BB40" s="31">
        <f t="shared" ref="BB40:BB41" si="81">BA40-AZ40</f>
        <v>-0.30176000000000003</v>
      </c>
    </row>
    <row r="41" spans="1:57">
      <c r="A41" s="113"/>
      <c r="B41" s="12" t="s">
        <v>93</v>
      </c>
      <c r="C41" s="31">
        <v>0.99509999999999998</v>
      </c>
      <c r="D41" s="31">
        <v>0.99439999999999995</v>
      </c>
      <c r="E41" s="31">
        <v>0.99419999999999997</v>
      </c>
      <c r="F41" s="31">
        <v>0.99560000000000004</v>
      </c>
      <c r="G41" s="31">
        <v>0.99560000000000004</v>
      </c>
      <c r="H41" s="31">
        <f t="shared" si="69"/>
        <v>0.99497999999999998</v>
      </c>
      <c r="I41" s="31">
        <f>'4 - Model Robustness (70-30)'!C46</f>
        <v>0.78349999999999997</v>
      </c>
      <c r="J41" s="31">
        <f>H41-I41</f>
        <v>0.21148</v>
      </c>
      <c r="L41" s="113"/>
      <c r="M41" s="12" t="s">
        <v>93</v>
      </c>
      <c r="N41" s="31">
        <v>0.99480000000000002</v>
      </c>
      <c r="O41" s="31">
        <v>0.99399999999999999</v>
      </c>
      <c r="P41" s="31">
        <v>0.99399999999999999</v>
      </c>
      <c r="Q41" s="31">
        <v>0.99509999999999998</v>
      </c>
      <c r="R41" s="31">
        <v>0.99529999999999996</v>
      </c>
      <c r="S41" s="31">
        <f t="shared" si="67"/>
        <v>0.99464000000000008</v>
      </c>
      <c r="T41" s="31">
        <f>'4 - Model Robustness (70-30)'!E46</f>
        <v>0.77780000000000005</v>
      </c>
      <c r="U41" s="31">
        <f t="shared" si="68"/>
        <v>0.21684000000000003</v>
      </c>
      <c r="W41" s="113"/>
      <c r="X41" s="12" t="s">
        <v>93</v>
      </c>
      <c r="Y41" s="31">
        <f t="shared" si="70"/>
        <v>0.99434</v>
      </c>
      <c r="Z41" s="31">
        <f t="shared" si="71"/>
        <v>0.73119999999999996</v>
      </c>
      <c r="AA41" s="15">
        <f t="shared" si="72"/>
        <v>-0.26314000000000004</v>
      </c>
      <c r="AF41" s="121"/>
      <c r="AG41" s="12" t="s">
        <v>93</v>
      </c>
      <c r="AH41" s="31">
        <f t="shared" si="73"/>
        <v>0.99458000000000002</v>
      </c>
      <c r="AI41" s="31">
        <f t="shared" si="74"/>
        <v>0.78349999999999997</v>
      </c>
      <c r="AJ41" s="31">
        <f t="shared" si="75"/>
        <v>-0.21108000000000005</v>
      </c>
      <c r="AO41" s="121"/>
      <c r="AP41" s="12" t="s">
        <v>93</v>
      </c>
      <c r="AQ41" s="31">
        <f t="shared" si="76"/>
        <v>0.99508000000000008</v>
      </c>
      <c r="AR41" s="31">
        <f t="shared" si="77"/>
        <v>0.77490000000000003</v>
      </c>
      <c r="AS41" s="31">
        <f t="shared" si="78"/>
        <v>-0.22018000000000004</v>
      </c>
      <c r="AX41" s="121"/>
      <c r="AY41" s="12" t="s">
        <v>93</v>
      </c>
      <c r="AZ41" s="31">
        <f t="shared" si="79"/>
        <v>0.99527999999999994</v>
      </c>
      <c r="BA41" s="31">
        <f t="shared" si="80"/>
        <v>0.79590000000000005</v>
      </c>
      <c r="BB41" s="31">
        <f t="shared" si="81"/>
        <v>-0.19937999999999989</v>
      </c>
    </row>
    <row r="42" spans="1:57">
      <c r="A42" s="113"/>
      <c r="B42" s="12" t="s">
        <v>94</v>
      </c>
      <c r="C42" s="48">
        <v>7230</v>
      </c>
      <c r="D42" s="48">
        <v>7229</v>
      </c>
      <c r="E42" s="48">
        <v>7229</v>
      </c>
      <c r="F42" s="48">
        <v>7230</v>
      </c>
      <c r="G42" s="48">
        <v>7230</v>
      </c>
      <c r="H42" s="48"/>
      <c r="I42" s="48">
        <f>'4 - Model Robustness (70-30)'!C47</f>
        <v>113</v>
      </c>
      <c r="J42" s="48"/>
      <c r="K42" s="51"/>
      <c r="L42" s="113"/>
      <c r="M42" s="12" t="s">
        <v>94</v>
      </c>
      <c r="N42" s="48">
        <v>7230</v>
      </c>
      <c r="O42" s="48">
        <v>7230</v>
      </c>
      <c r="P42" s="48">
        <v>7230</v>
      </c>
      <c r="Q42" s="48">
        <v>7230</v>
      </c>
      <c r="R42" s="48">
        <v>7230</v>
      </c>
      <c r="S42" s="48"/>
      <c r="T42" s="48">
        <f>'4 - Model Robustness (70-30)'!E47</f>
        <v>113</v>
      </c>
      <c r="U42" s="48"/>
      <c r="W42" s="113"/>
      <c r="X42" s="12" t="s">
        <v>94</v>
      </c>
      <c r="Y42" s="48">
        <f t="shared" si="70"/>
        <v>7230</v>
      </c>
      <c r="Z42" s="48">
        <f t="shared" si="71"/>
        <v>113</v>
      </c>
      <c r="AA42" s="15"/>
      <c r="AF42" s="122"/>
      <c r="AG42" s="12" t="s">
        <v>94</v>
      </c>
      <c r="AH42" s="48">
        <f t="shared" si="73"/>
        <v>7229.6</v>
      </c>
      <c r="AI42" s="48">
        <f t="shared" si="74"/>
        <v>113</v>
      </c>
      <c r="AJ42" s="15"/>
      <c r="AO42" s="122"/>
      <c r="AP42" s="12" t="s">
        <v>94</v>
      </c>
      <c r="AQ42" s="48">
        <f t="shared" si="76"/>
        <v>7229.6</v>
      </c>
      <c r="AR42" s="48">
        <f t="shared" si="77"/>
        <v>113</v>
      </c>
      <c r="AS42" s="15"/>
      <c r="AX42" s="122"/>
      <c r="AY42" s="12" t="s">
        <v>94</v>
      </c>
      <c r="AZ42" s="48">
        <f t="shared" si="79"/>
        <v>7229.6</v>
      </c>
      <c r="BA42" s="48">
        <f t="shared" si="80"/>
        <v>113</v>
      </c>
      <c r="BB42" s="15"/>
    </row>
    <row r="43" spans="1:57">
      <c r="A43" s="113" t="s">
        <v>479</v>
      </c>
      <c r="B43" s="12" t="s">
        <v>91</v>
      </c>
      <c r="C43" s="31">
        <v>0.99219999999999997</v>
      </c>
      <c r="D43" s="31">
        <v>0.9899</v>
      </c>
      <c r="E43" s="31">
        <v>0.99</v>
      </c>
      <c r="F43" s="31">
        <v>0.99280000000000002</v>
      </c>
      <c r="G43" s="31">
        <v>0.99199999999999999</v>
      </c>
      <c r="H43" s="31">
        <f t="shared" ref="H43:H45" si="82">AVERAGE(C43:G43)</f>
        <v>0.99138000000000004</v>
      </c>
      <c r="I43" s="31">
        <f>'4 - Model Robustness (70-30)'!C48</f>
        <v>0.99080000000000001</v>
      </c>
      <c r="J43" s="31">
        <f>H43-I43</f>
        <v>5.8000000000002494E-4</v>
      </c>
      <c r="L43" s="113" t="s">
        <v>479</v>
      </c>
      <c r="M43" s="12" t="s">
        <v>91</v>
      </c>
      <c r="N43" s="31">
        <v>0.9919</v>
      </c>
      <c r="O43" s="31">
        <v>0.9899</v>
      </c>
      <c r="P43" s="31">
        <v>0.99</v>
      </c>
      <c r="Q43" s="31">
        <v>0.99319999999999997</v>
      </c>
      <c r="R43" s="31">
        <v>0.99270000000000003</v>
      </c>
      <c r="S43" s="31">
        <f t="shared" ref="S43:S45" si="83">AVERAGE(N43:R43)</f>
        <v>0.99153999999999998</v>
      </c>
      <c r="T43" s="31">
        <f>'4 - Model Robustness (70-30)'!E48</f>
        <v>0.99109999999999998</v>
      </c>
      <c r="U43" s="31">
        <f t="shared" ref="U43:U45" si="84">S43-T43</f>
        <v>4.3999999999999595E-4</v>
      </c>
      <c r="W43" s="113" t="s">
        <v>479</v>
      </c>
      <c r="X43" s="12" t="s">
        <v>91</v>
      </c>
      <c r="Y43" s="31">
        <f t="shared" si="70"/>
        <v>0.98987999999999998</v>
      </c>
      <c r="Z43" s="31">
        <f t="shared" si="71"/>
        <v>0.9889</v>
      </c>
      <c r="AA43" s="15">
        <f t="shared" si="72"/>
        <v>-9.7999999999998089E-4</v>
      </c>
      <c r="AF43" s="120" t="s">
        <v>479</v>
      </c>
      <c r="AG43" s="12" t="s">
        <v>91</v>
      </c>
      <c r="AH43" s="31">
        <f t="shared" si="73"/>
        <v>0.99036000000000013</v>
      </c>
      <c r="AI43" s="31">
        <f t="shared" si="74"/>
        <v>0.99080000000000001</v>
      </c>
      <c r="AJ43" s="31">
        <f>AI43-AH43</f>
        <v>4.3999999999988493E-4</v>
      </c>
      <c r="AO43" s="120" t="s">
        <v>479</v>
      </c>
      <c r="AP43" s="12" t="s">
        <v>91</v>
      </c>
      <c r="AQ43" s="31">
        <f t="shared" si="76"/>
        <v>0.99102000000000001</v>
      </c>
      <c r="AR43" s="31">
        <f t="shared" si="77"/>
        <v>0.99039999999999995</v>
      </c>
      <c r="AS43" s="31">
        <f>AR43-AQ43</f>
        <v>-6.2000000000006494E-4</v>
      </c>
      <c r="AX43" s="120" t="s">
        <v>479</v>
      </c>
      <c r="AY43" s="12" t="s">
        <v>91</v>
      </c>
      <c r="AZ43" s="31">
        <f t="shared" si="79"/>
        <v>0.99209999999999998</v>
      </c>
      <c r="BA43" s="31">
        <f t="shared" si="80"/>
        <v>0.99129999999999996</v>
      </c>
      <c r="BB43" s="31">
        <f>BA43-AZ43</f>
        <v>-8.0000000000002292E-4</v>
      </c>
    </row>
    <row r="44" spans="1:57">
      <c r="A44" s="113"/>
      <c r="B44" s="12" t="s">
        <v>92</v>
      </c>
      <c r="C44" s="31">
        <v>0.99809999999999999</v>
      </c>
      <c r="D44" s="31">
        <v>0.999</v>
      </c>
      <c r="E44" s="31">
        <v>0.99860000000000004</v>
      </c>
      <c r="F44" s="31">
        <v>0.99850000000000005</v>
      </c>
      <c r="G44" s="31">
        <v>0.99919999999999998</v>
      </c>
      <c r="H44" s="31">
        <f t="shared" si="82"/>
        <v>0.99868000000000001</v>
      </c>
      <c r="I44" s="31">
        <f>'4 - Model Robustness (70-30)'!C49</f>
        <v>0.99980000000000002</v>
      </c>
      <c r="J44" s="31">
        <f>H44-I44</f>
        <v>-1.1200000000000099E-3</v>
      </c>
      <c r="L44" s="113"/>
      <c r="M44" s="12" t="s">
        <v>92</v>
      </c>
      <c r="N44" s="31">
        <v>0.99780000000000002</v>
      </c>
      <c r="O44" s="31">
        <v>0.99829999999999997</v>
      </c>
      <c r="P44" s="31">
        <v>0.99809999999999999</v>
      </c>
      <c r="Q44" s="31">
        <v>0.997</v>
      </c>
      <c r="R44" s="31">
        <v>0.99790000000000001</v>
      </c>
      <c r="S44" s="31">
        <f t="shared" si="83"/>
        <v>0.99782000000000015</v>
      </c>
      <c r="T44" s="31">
        <f>'4 - Model Robustness (70-30)'!E49</f>
        <v>0.998</v>
      </c>
      <c r="U44" s="31">
        <f t="shared" si="84"/>
        <v>-1.7999999999984695E-4</v>
      </c>
      <c r="W44" s="113"/>
      <c r="X44" s="12" t="s">
        <v>92</v>
      </c>
      <c r="Y44" s="31">
        <f t="shared" si="70"/>
        <v>0.99896000000000007</v>
      </c>
      <c r="Z44" s="31">
        <f t="shared" si="71"/>
        <v>0.99880000000000002</v>
      </c>
      <c r="AA44" s="15">
        <f t="shared" si="72"/>
        <v>-1.6000000000004899E-4</v>
      </c>
      <c r="AF44" s="121"/>
      <c r="AG44" s="12" t="s">
        <v>92</v>
      </c>
      <c r="AH44" s="31">
        <f t="shared" si="73"/>
        <v>0.99896000000000007</v>
      </c>
      <c r="AI44" s="31">
        <f t="shared" si="74"/>
        <v>0.99980000000000002</v>
      </c>
      <c r="AJ44" s="31">
        <f t="shared" ref="AJ44:AJ45" si="85">AI44-AH44</f>
        <v>8.399999999999519E-4</v>
      </c>
      <c r="AO44" s="121"/>
      <c r="AP44" s="12" t="s">
        <v>92</v>
      </c>
      <c r="AQ44" s="31">
        <f t="shared" si="76"/>
        <v>0.99817999999999996</v>
      </c>
      <c r="AR44" s="31">
        <f t="shared" si="77"/>
        <v>0.999</v>
      </c>
      <c r="AS44" s="31">
        <f t="shared" ref="AS44:AS45" si="86">AR44-AQ44</f>
        <v>8.2000000000004292E-4</v>
      </c>
      <c r="AX44" s="121"/>
      <c r="AY44" s="12" t="s">
        <v>92</v>
      </c>
      <c r="AZ44" s="31">
        <f t="shared" si="79"/>
        <v>0.99852000000000007</v>
      </c>
      <c r="BA44" s="31">
        <f t="shared" si="80"/>
        <v>0.99880000000000002</v>
      </c>
      <c r="BB44" s="31">
        <f t="shared" ref="BB44:BB45" si="87">BA44-AZ44</f>
        <v>2.7999999999994696E-4</v>
      </c>
    </row>
    <row r="45" spans="1:57">
      <c r="A45" s="113"/>
      <c r="B45" s="12" t="s">
        <v>93</v>
      </c>
      <c r="C45" s="31">
        <v>0.99509999999999998</v>
      </c>
      <c r="D45" s="31">
        <v>0.99439999999999995</v>
      </c>
      <c r="E45" s="31">
        <v>0.99429999999999996</v>
      </c>
      <c r="F45" s="31">
        <v>0.99570000000000003</v>
      </c>
      <c r="G45" s="31">
        <v>0.99560000000000004</v>
      </c>
      <c r="H45" s="31">
        <f t="shared" si="82"/>
        <v>0.9950199999999999</v>
      </c>
      <c r="I45" s="31">
        <f>'4 - Model Robustness (70-30)'!C50</f>
        <v>0.99480000000000002</v>
      </c>
      <c r="J45" s="31">
        <f>H45-I45</f>
        <v>2.1999999999988695E-4</v>
      </c>
      <c r="L45" s="113"/>
      <c r="M45" s="12" t="s">
        <v>93</v>
      </c>
      <c r="N45" s="31">
        <v>0.99480000000000002</v>
      </c>
      <c r="O45" s="31">
        <v>0.99409999999999998</v>
      </c>
      <c r="P45" s="31">
        <v>0.99399999999999999</v>
      </c>
      <c r="Q45" s="31">
        <v>0.99509999999999998</v>
      </c>
      <c r="R45" s="31">
        <v>0.99529999999999996</v>
      </c>
      <c r="S45" s="31">
        <f t="shared" si="83"/>
        <v>0.99465999999999999</v>
      </c>
      <c r="T45" s="31">
        <f>'4 - Model Robustness (70-30)'!E50</f>
        <v>0.99450000000000005</v>
      </c>
      <c r="U45" s="31">
        <f t="shared" si="84"/>
        <v>1.5999999999993797E-4</v>
      </c>
      <c r="W45" s="113"/>
      <c r="X45" s="12" t="s">
        <v>93</v>
      </c>
      <c r="Y45" s="31">
        <f t="shared" si="70"/>
        <v>0.99439999999999995</v>
      </c>
      <c r="Z45" s="31">
        <f t="shared" si="71"/>
        <v>0.99380000000000002</v>
      </c>
      <c r="AA45" s="15">
        <f t="shared" si="72"/>
        <v>-5.9999999999993392E-4</v>
      </c>
      <c r="AF45" s="121"/>
      <c r="AG45" s="12" t="s">
        <v>93</v>
      </c>
      <c r="AH45" s="31">
        <f t="shared" si="73"/>
        <v>0.99464000000000008</v>
      </c>
      <c r="AI45" s="31">
        <f t="shared" si="74"/>
        <v>0.99480000000000002</v>
      </c>
      <c r="AJ45" s="31">
        <f t="shared" si="85"/>
        <v>1.5999999999993797E-4</v>
      </c>
      <c r="AO45" s="121"/>
      <c r="AP45" s="12" t="s">
        <v>93</v>
      </c>
      <c r="AQ45" s="31">
        <f t="shared" si="76"/>
        <v>0.99514000000000014</v>
      </c>
      <c r="AR45" s="31">
        <f t="shared" si="77"/>
        <v>0.99470000000000003</v>
      </c>
      <c r="AS45" s="31">
        <f t="shared" si="86"/>
        <v>-4.4000000000010697E-4</v>
      </c>
      <c r="AX45" s="121"/>
      <c r="AY45" s="12" t="s">
        <v>93</v>
      </c>
      <c r="AZ45" s="31">
        <f t="shared" si="79"/>
        <v>0.99531999999999987</v>
      </c>
      <c r="BA45" s="31">
        <f t="shared" si="80"/>
        <v>0.995</v>
      </c>
      <c r="BB45" s="31">
        <f t="shared" si="87"/>
        <v>-3.1999999999987594E-4</v>
      </c>
    </row>
    <row r="46" spans="1:57">
      <c r="A46" s="113"/>
      <c r="B46" s="12" t="s">
        <v>94</v>
      </c>
      <c r="C46" s="48">
        <v>7230</v>
      </c>
      <c r="D46" s="48">
        <v>7230</v>
      </c>
      <c r="E46" s="48">
        <v>7230</v>
      </c>
      <c r="F46" s="48">
        <v>7229</v>
      </c>
      <c r="G46" s="48">
        <v>7229</v>
      </c>
      <c r="H46" s="48"/>
      <c r="I46" s="48">
        <f>'4 - Model Robustness (70-30)'!C51</f>
        <v>4011</v>
      </c>
      <c r="J46" s="48"/>
      <c r="K46" s="51"/>
      <c r="L46" s="113"/>
      <c r="M46" s="12" t="s">
        <v>94</v>
      </c>
      <c r="N46" s="48">
        <v>7230</v>
      </c>
      <c r="O46" s="48">
        <v>7230</v>
      </c>
      <c r="P46" s="48">
        <v>7230</v>
      </c>
      <c r="Q46" s="48">
        <v>7230</v>
      </c>
      <c r="R46" s="48">
        <v>7229</v>
      </c>
      <c r="S46" s="48"/>
      <c r="T46" s="48">
        <f>'4 - Model Robustness (70-30)'!E51</f>
        <v>4011</v>
      </c>
      <c r="U46" s="48"/>
      <c r="W46" s="113"/>
      <c r="X46" s="12" t="s">
        <v>94</v>
      </c>
      <c r="Y46" s="48">
        <f t="shared" si="70"/>
        <v>7229.8</v>
      </c>
      <c r="Z46" s="48">
        <f t="shared" si="71"/>
        <v>4011</v>
      </c>
      <c r="AA46" s="15"/>
      <c r="AF46" s="122"/>
      <c r="AG46" s="12" t="s">
        <v>94</v>
      </c>
      <c r="AH46" s="48">
        <f t="shared" si="73"/>
        <v>7229.6</v>
      </c>
      <c r="AI46" s="48">
        <f t="shared" si="74"/>
        <v>4011</v>
      </c>
      <c r="AJ46" s="15"/>
      <c r="AO46" s="122"/>
      <c r="AP46" s="12" t="s">
        <v>94</v>
      </c>
      <c r="AQ46" s="48">
        <f t="shared" si="76"/>
        <v>7229.6</v>
      </c>
      <c r="AR46" s="48">
        <f t="shared" si="77"/>
        <v>4011</v>
      </c>
      <c r="AS46" s="15"/>
      <c r="AX46" s="122"/>
      <c r="AY46" s="12" t="s">
        <v>94</v>
      </c>
      <c r="AZ46" s="48">
        <f t="shared" si="79"/>
        <v>7229.6</v>
      </c>
      <c r="BA46" s="48">
        <f t="shared" si="80"/>
        <v>4011</v>
      </c>
      <c r="BB46" s="15"/>
    </row>
    <row r="47" spans="1:57">
      <c r="A47" s="113" t="s">
        <v>96</v>
      </c>
      <c r="B47" s="12" t="s">
        <v>91</v>
      </c>
      <c r="C47" s="31">
        <v>0.99509999999999998</v>
      </c>
      <c r="D47" s="31">
        <v>0.99439999999999995</v>
      </c>
      <c r="E47" s="31">
        <v>0.99429999999999996</v>
      </c>
      <c r="F47" s="31">
        <v>0.99570000000000003</v>
      </c>
      <c r="G47" s="31">
        <v>0.99560000000000004</v>
      </c>
      <c r="H47" s="31">
        <f t="shared" ref="H47:H53" si="88">AVERAGE(C47:G47)</f>
        <v>0.9950199999999999</v>
      </c>
      <c r="I47" s="31">
        <f>'4 - Model Robustness (70-30)'!C52</f>
        <v>0.96460000000000001</v>
      </c>
      <c r="J47" s="31">
        <f t="shared" ref="J47:J53" si="89">H47-I47</f>
        <v>3.0419999999999892E-2</v>
      </c>
      <c r="L47" s="113" t="s">
        <v>96</v>
      </c>
      <c r="M47" s="12" t="s">
        <v>91</v>
      </c>
      <c r="N47" s="31">
        <v>0.99480000000000002</v>
      </c>
      <c r="O47" s="31">
        <v>0.99409999999999998</v>
      </c>
      <c r="P47" s="31">
        <v>0.99399999999999999</v>
      </c>
      <c r="Q47" s="31">
        <v>0.99509999999999998</v>
      </c>
      <c r="R47" s="31">
        <v>0.99529999999999996</v>
      </c>
      <c r="S47" s="31">
        <f t="shared" ref="S47:S53" si="90">AVERAGE(N47:R47)</f>
        <v>0.99465999999999999</v>
      </c>
      <c r="T47" s="31">
        <f>'4 - Model Robustness (70-30)'!E52</f>
        <v>0.94850000000000001</v>
      </c>
      <c r="U47" s="31">
        <f t="shared" ref="U47:U53" si="91">S47-T47</f>
        <v>4.6159999999999979E-2</v>
      </c>
      <c r="W47" s="113" t="s">
        <v>96</v>
      </c>
      <c r="X47" s="12" t="s">
        <v>91</v>
      </c>
      <c r="Y47" s="31">
        <f t="shared" si="70"/>
        <v>0.99439999999999995</v>
      </c>
      <c r="Z47" s="31">
        <f t="shared" si="71"/>
        <v>0.96020000000000005</v>
      </c>
      <c r="AA47" s="15">
        <f t="shared" si="72"/>
        <v>-3.4199999999999897E-2</v>
      </c>
      <c r="AF47" s="120" t="s">
        <v>96</v>
      </c>
      <c r="AG47" s="12" t="s">
        <v>91</v>
      </c>
      <c r="AH47" s="31">
        <f t="shared" si="73"/>
        <v>0.99464000000000008</v>
      </c>
      <c r="AI47" s="31">
        <f t="shared" si="74"/>
        <v>0.96460000000000001</v>
      </c>
      <c r="AJ47" s="31">
        <f>AI47-AH47</f>
        <v>-3.0040000000000067E-2</v>
      </c>
      <c r="AO47" s="120" t="s">
        <v>96</v>
      </c>
      <c r="AP47" s="12" t="s">
        <v>91</v>
      </c>
      <c r="AQ47" s="31">
        <f t="shared" si="76"/>
        <v>0.99514000000000014</v>
      </c>
      <c r="AR47" s="31">
        <f t="shared" si="77"/>
        <v>0.96950000000000003</v>
      </c>
      <c r="AS47" s="31">
        <f>AR47-AQ47</f>
        <v>-2.5640000000000107E-2</v>
      </c>
      <c r="AX47" s="120" t="s">
        <v>96</v>
      </c>
      <c r="AY47" s="12" t="s">
        <v>91</v>
      </c>
      <c r="AZ47" s="31">
        <f t="shared" si="79"/>
        <v>0.99531999999999987</v>
      </c>
      <c r="BA47" s="31">
        <f t="shared" si="80"/>
        <v>0.99650000000000005</v>
      </c>
      <c r="BB47" s="31">
        <f>BA47-AZ47</f>
        <v>1.1800000000001809E-3</v>
      </c>
    </row>
    <row r="48" spans="1:57">
      <c r="A48" s="113"/>
      <c r="B48" s="12" t="s">
        <v>92</v>
      </c>
      <c r="C48" s="31">
        <v>0.99509999999999998</v>
      </c>
      <c r="D48" s="31">
        <v>0.99439999999999995</v>
      </c>
      <c r="E48" s="31">
        <v>0.99429999999999996</v>
      </c>
      <c r="F48" s="31">
        <v>0.99560000000000004</v>
      </c>
      <c r="G48" s="31">
        <v>0.99560000000000004</v>
      </c>
      <c r="H48" s="31">
        <f t="shared" si="88"/>
        <v>0.99499999999999988</v>
      </c>
      <c r="I48" s="31">
        <f>'4 - Model Robustness (70-30)'!C53</f>
        <v>0.8357</v>
      </c>
      <c r="J48" s="31">
        <f t="shared" si="89"/>
        <v>0.15929999999999989</v>
      </c>
      <c r="L48" s="113"/>
      <c r="M48" s="12" t="s">
        <v>92</v>
      </c>
      <c r="N48" s="31">
        <v>0.99480000000000002</v>
      </c>
      <c r="O48" s="31">
        <v>0.99409999999999998</v>
      </c>
      <c r="P48" s="31">
        <v>0.99399999999999999</v>
      </c>
      <c r="Q48" s="31">
        <v>0.99509999999999998</v>
      </c>
      <c r="R48" s="31">
        <v>0.99529999999999996</v>
      </c>
      <c r="S48" s="31">
        <f t="shared" si="90"/>
        <v>0.99465999999999999</v>
      </c>
      <c r="T48" s="31">
        <f>'4 - Model Robustness (70-30)'!E53</f>
        <v>0.8397</v>
      </c>
      <c r="U48" s="31">
        <f t="shared" si="91"/>
        <v>0.15495999999999999</v>
      </c>
      <c r="W48" s="113"/>
      <c r="X48" s="12" t="s">
        <v>92</v>
      </c>
      <c r="Y48" s="31">
        <f t="shared" si="70"/>
        <v>0.99437999999999993</v>
      </c>
      <c r="Z48" s="31">
        <f t="shared" si="71"/>
        <v>0.80030000000000001</v>
      </c>
      <c r="AA48" s="15">
        <f t="shared" si="72"/>
        <v>-0.19407999999999992</v>
      </c>
      <c r="AF48" s="121"/>
      <c r="AG48" s="12" t="s">
        <v>92</v>
      </c>
      <c r="AH48" s="31">
        <f t="shared" si="73"/>
        <v>0.99461999999999995</v>
      </c>
      <c r="AI48" s="31">
        <f t="shared" si="74"/>
        <v>0.8357</v>
      </c>
      <c r="AJ48" s="31">
        <f t="shared" ref="AJ48:AJ53" si="92">AI48-AH48</f>
        <v>-0.15891999999999995</v>
      </c>
      <c r="AO48" s="121"/>
      <c r="AP48" s="12" t="s">
        <v>92</v>
      </c>
      <c r="AQ48" s="31">
        <f t="shared" si="76"/>
        <v>0.99512</v>
      </c>
      <c r="AR48" s="31">
        <f t="shared" si="77"/>
        <v>0.82689999999999997</v>
      </c>
      <c r="AS48" s="31">
        <f t="shared" ref="AS48:AS53" si="93">AR48-AQ48</f>
        <v>-0.16822000000000004</v>
      </c>
      <c r="AX48" s="121"/>
      <c r="AY48" s="12" t="s">
        <v>92</v>
      </c>
      <c r="AZ48" s="31">
        <f t="shared" si="79"/>
        <v>0.99531999999999987</v>
      </c>
      <c r="BA48" s="31">
        <f t="shared" si="80"/>
        <v>0.84450000000000003</v>
      </c>
      <c r="BB48" s="31">
        <f t="shared" ref="BB48:BB53" si="94">BA48-AZ48</f>
        <v>-0.15081999999999984</v>
      </c>
    </row>
    <row r="49" spans="1:54">
      <c r="A49" s="113"/>
      <c r="B49" s="12" t="s">
        <v>93</v>
      </c>
      <c r="C49" s="31">
        <v>0.99509999999999998</v>
      </c>
      <c r="D49" s="31">
        <v>0.99439999999999995</v>
      </c>
      <c r="E49" s="31">
        <v>0.99429999999999996</v>
      </c>
      <c r="F49" s="31">
        <v>0.99560000000000004</v>
      </c>
      <c r="G49" s="31">
        <v>0.99560000000000004</v>
      </c>
      <c r="H49" s="31">
        <f t="shared" si="88"/>
        <v>0.99499999999999988</v>
      </c>
      <c r="I49" s="31">
        <f>'4 - Model Robustness (70-30)'!C54</f>
        <v>0.8891</v>
      </c>
      <c r="J49" s="31">
        <f t="shared" si="89"/>
        <v>0.10589999999999988</v>
      </c>
      <c r="L49" s="113"/>
      <c r="M49" s="12" t="s">
        <v>93</v>
      </c>
      <c r="N49" s="31">
        <v>0.99480000000000002</v>
      </c>
      <c r="O49" s="31">
        <v>0.99409999999999998</v>
      </c>
      <c r="P49" s="31">
        <v>0.99399999999999999</v>
      </c>
      <c r="Q49" s="31">
        <v>0.99509999999999998</v>
      </c>
      <c r="R49" s="31">
        <v>0.99529999999999996</v>
      </c>
      <c r="S49" s="31">
        <f t="shared" si="90"/>
        <v>0.99465999999999999</v>
      </c>
      <c r="T49" s="31">
        <f>'4 - Model Robustness (70-30)'!E54</f>
        <v>0.88619999999999999</v>
      </c>
      <c r="U49" s="31">
        <f t="shared" si="91"/>
        <v>0.10846</v>
      </c>
      <c r="W49" s="113"/>
      <c r="X49" s="12" t="s">
        <v>93</v>
      </c>
      <c r="Y49" s="31">
        <f t="shared" si="70"/>
        <v>0.99437999999999993</v>
      </c>
      <c r="Z49" s="31">
        <f t="shared" si="71"/>
        <v>0.86250000000000004</v>
      </c>
      <c r="AA49" s="15">
        <f t="shared" si="72"/>
        <v>-0.13187999999999989</v>
      </c>
      <c r="AF49" s="122"/>
      <c r="AG49" s="12" t="s">
        <v>93</v>
      </c>
      <c r="AH49" s="31">
        <f t="shared" si="73"/>
        <v>0.99461999999999995</v>
      </c>
      <c r="AI49" s="31">
        <f t="shared" si="74"/>
        <v>0.8891</v>
      </c>
      <c r="AJ49" s="31">
        <f t="shared" si="92"/>
        <v>-0.10551999999999995</v>
      </c>
      <c r="AO49" s="122"/>
      <c r="AP49" s="12" t="s">
        <v>93</v>
      </c>
      <c r="AQ49" s="31">
        <f t="shared" si="76"/>
        <v>0.99512</v>
      </c>
      <c r="AR49" s="31">
        <f t="shared" si="77"/>
        <v>0.88480000000000003</v>
      </c>
      <c r="AS49" s="31">
        <f t="shared" si="93"/>
        <v>-0.11031999999999997</v>
      </c>
      <c r="AX49" s="122"/>
      <c r="AY49" s="12" t="s">
        <v>93</v>
      </c>
      <c r="AZ49" s="31">
        <f t="shared" si="79"/>
        <v>0.99531999999999987</v>
      </c>
      <c r="BA49" s="31">
        <f t="shared" si="80"/>
        <v>0.89549999999999996</v>
      </c>
      <c r="BB49" s="31">
        <f t="shared" si="94"/>
        <v>-9.9819999999999909E-2</v>
      </c>
    </row>
    <row r="50" spans="1:54">
      <c r="A50" s="113" t="s">
        <v>97</v>
      </c>
      <c r="B50" s="12" t="s">
        <v>91</v>
      </c>
      <c r="C50" s="31">
        <v>0.99509999999999998</v>
      </c>
      <c r="D50" s="31">
        <v>0.99439999999999995</v>
      </c>
      <c r="E50" s="31">
        <v>0.99429999999999996</v>
      </c>
      <c r="F50" s="31">
        <v>0.99570000000000003</v>
      </c>
      <c r="G50" s="31">
        <v>0.99560000000000004</v>
      </c>
      <c r="H50" s="31">
        <f t="shared" si="88"/>
        <v>0.9950199999999999</v>
      </c>
      <c r="I50" s="31">
        <f>'4 - Model Robustness (70-30)'!C55</f>
        <v>0.98939999999999995</v>
      </c>
      <c r="J50" s="31">
        <f t="shared" si="89"/>
        <v>5.6199999999999584E-3</v>
      </c>
      <c r="L50" s="113" t="s">
        <v>97</v>
      </c>
      <c r="M50" s="12" t="s">
        <v>91</v>
      </c>
      <c r="N50" s="31">
        <v>0.99480000000000002</v>
      </c>
      <c r="O50" s="31">
        <v>0.99409999999999998</v>
      </c>
      <c r="P50" s="31">
        <v>0.99399999999999999</v>
      </c>
      <c r="Q50" s="31">
        <v>0.99509999999999998</v>
      </c>
      <c r="R50" s="31">
        <v>0.99529999999999996</v>
      </c>
      <c r="S50" s="31">
        <f t="shared" si="90"/>
        <v>0.99465999999999999</v>
      </c>
      <c r="T50" s="31">
        <f>'4 - Model Robustness (70-30)'!E55</f>
        <v>0.98880000000000001</v>
      </c>
      <c r="U50" s="31">
        <f t="shared" si="91"/>
        <v>5.8599999999999763E-3</v>
      </c>
      <c r="W50" s="113" t="s">
        <v>97</v>
      </c>
      <c r="X50" s="12" t="s">
        <v>91</v>
      </c>
      <c r="Y50" s="31">
        <f t="shared" si="70"/>
        <v>0.99439999999999995</v>
      </c>
      <c r="Z50" s="31">
        <f t="shared" si="71"/>
        <v>0.98729999999999996</v>
      </c>
      <c r="AA50" s="15">
        <f t="shared" si="72"/>
        <v>-7.0999999999999952E-3</v>
      </c>
      <c r="AF50" s="120" t="s">
        <v>97</v>
      </c>
      <c r="AG50" s="12" t="s">
        <v>91</v>
      </c>
      <c r="AH50" s="31">
        <f t="shared" si="73"/>
        <v>0.99464000000000008</v>
      </c>
      <c r="AI50" s="31">
        <f t="shared" si="74"/>
        <v>0.98939999999999995</v>
      </c>
      <c r="AJ50" s="31">
        <f t="shared" si="92"/>
        <v>-5.2400000000001334E-3</v>
      </c>
      <c r="AO50" s="120" t="s">
        <v>97</v>
      </c>
      <c r="AP50" s="12" t="s">
        <v>91</v>
      </c>
      <c r="AQ50" s="31">
        <f t="shared" si="76"/>
        <v>0.99514000000000014</v>
      </c>
      <c r="AR50" s="31">
        <f t="shared" si="77"/>
        <v>0.98919999999999997</v>
      </c>
      <c r="AS50" s="31">
        <f t="shared" si="93"/>
        <v>-5.9400000000001674E-3</v>
      </c>
      <c r="AX50" s="120" t="s">
        <v>97</v>
      </c>
      <c r="AY50" s="12" t="s">
        <v>91</v>
      </c>
      <c r="AZ50" s="31">
        <f t="shared" si="79"/>
        <v>0.99531999999999987</v>
      </c>
      <c r="BA50" s="31">
        <f t="shared" si="80"/>
        <v>0.9899</v>
      </c>
      <c r="BB50" s="31">
        <f t="shared" si="94"/>
        <v>-5.4199999999998694E-3</v>
      </c>
    </row>
    <row r="51" spans="1:54">
      <c r="A51" s="113"/>
      <c r="B51" s="12" t="s">
        <v>92</v>
      </c>
      <c r="C51" s="31">
        <v>0.99509999999999998</v>
      </c>
      <c r="D51" s="31">
        <v>0.99439999999999995</v>
      </c>
      <c r="E51" s="31">
        <v>0.99429999999999996</v>
      </c>
      <c r="F51" s="31">
        <v>0.99560000000000004</v>
      </c>
      <c r="G51" s="31">
        <v>0.99560000000000004</v>
      </c>
      <c r="H51" s="31">
        <f t="shared" si="88"/>
        <v>0.99499999999999988</v>
      </c>
      <c r="I51" s="31">
        <f>'4 - Model Robustness (70-30)'!C56</f>
        <v>0.98980000000000001</v>
      </c>
      <c r="J51" s="31">
        <f t="shared" si="89"/>
        <v>5.1999999999998714E-3</v>
      </c>
      <c r="L51" s="113"/>
      <c r="M51" s="12" t="s">
        <v>92</v>
      </c>
      <c r="N51" s="31">
        <v>0.99480000000000002</v>
      </c>
      <c r="O51" s="31">
        <v>0.99409999999999998</v>
      </c>
      <c r="P51" s="31">
        <v>0.99399999999999999</v>
      </c>
      <c r="Q51" s="31">
        <v>0.99509999999999998</v>
      </c>
      <c r="R51" s="31">
        <v>0.99529999999999996</v>
      </c>
      <c r="S51" s="31">
        <f t="shared" si="90"/>
        <v>0.99465999999999999</v>
      </c>
      <c r="T51" s="31">
        <f>'4 - Model Robustness (70-30)'!E56</f>
        <v>0.98929999999999996</v>
      </c>
      <c r="U51" s="31">
        <f t="shared" si="91"/>
        <v>5.3600000000000314E-3</v>
      </c>
      <c r="W51" s="113"/>
      <c r="X51" s="12" t="s">
        <v>92</v>
      </c>
      <c r="Y51" s="31">
        <f t="shared" si="70"/>
        <v>0.99437999999999993</v>
      </c>
      <c r="Z51" s="31">
        <f t="shared" si="71"/>
        <v>0.9879</v>
      </c>
      <c r="AA51" s="15">
        <f t="shared" si="72"/>
        <v>-6.4799999999999303E-3</v>
      </c>
      <c r="AF51" s="121"/>
      <c r="AG51" s="12" t="s">
        <v>92</v>
      </c>
      <c r="AH51" s="31">
        <f t="shared" si="73"/>
        <v>0.99461999999999995</v>
      </c>
      <c r="AI51" s="31">
        <f t="shared" si="74"/>
        <v>0.98980000000000001</v>
      </c>
      <c r="AJ51" s="31">
        <f t="shared" si="92"/>
        <v>-4.8199999999999354E-3</v>
      </c>
      <c r="AO51" s="121"/>
      <c r="AP51" s="12" t="s">
        <v>92</v>
      </c>
      <c r="AQ51" s="31">
        <f t="shared" si="76"/>
        <v>0.99512</v>
      </c>
      <c r="AR51" s="31">
        <f t="shared" si="77"/>
        <v>0.98960000000000004</v>
      </c>
      <c r="AS51" s="31">
        <f t="shared" si="93"/>
        <v>-5.5199999999999694E-3</v>
      </c>
      <c r="AX51" s="121"/>
      <c r="AY51" s="12" t="s">
        <v>92</v>
      </c>
      <c r="AZ51" s="31">
        <f t="shared" si="79"/>
        <v>0.99531999999999987</v>
      </c>
      <c r="BA51" s="31">
        <f t="shared" si="80"/>
        <v>0.99029999999999996</v>
      </c>
      <c r="BB51" s="31">
        <f t="shared" si="94"/>
        <v>-5.0199999999999134E-3</v>
      </c>
    </row>
    <row r="52" spans="1:54">
      <c r="A52" s="113"/>
      <c r="B52" s="12" t="s">
        <v>93</v>
      </c>
      <c r="C52" s="31">
        <v>0.99509999999999998</v>
      </c>
      <c r="D52" s="31">
        <v>0.99439999999999995</v>
      </c>
      <c r="E52" s="31">
        <v>0.99429999999999996</v>
      </c>
      <c r="F52" s="31">
        <v>0.99560000000000004</v>
      </c>
      <c r="G52" s="31">
        <v>0.99560000000000004</v>
      </c>
      <c r="H52" s="31">
        <f t="shared" si="88"/>
        <v>0.99499999999999988</v>
      </c>
      <c r="I52" s="31">
        <f>'4 - Model Robustness (70-30)'!C57</f>
        <v>0.98899999999999999</v>
      </c>
      <c r="J52" s="31">
        <f t="shared" si="89"/>
        <v>5.9999999999998943E-3</v>
      </c>
      <c r="L52" s="113"/>
      <c r="M52" s="12" t="s">
        <v>93</v>
      </c>
      <c r="N52" s="31">
        <v>0.99480000000000002</v>
      </c>
      <c r="O52" s="31">
        <v>0.99409999999999998</v>
      </c>
      <c r="P52" s="31">
        <v>0.99399999999999999</v>
      </c>
      <c r="Q52" s="31">
        <v>0.99509999999999998</v>
      </c>
      <c r="R52" s="31">
        <v>0.99529999999999996</v>
      </c>
      <c r="S52" s="31">
        <f t="shared" si="90"/>
        <v>0.99465999999999999</v>
      </c>
      <c r="T52" s="31">
        <f>'4 - Model Robustness (70-30)'!E57</f>
        <v>0.98860000000000003</v>
      </c>
      <c r="U52" s="31">
        <f t="shared" si="91"/>
        <v>6.0599999999999543E-3</v>
      </c>
      <c r="W52" s="113"/>
      <c r="X52" s="12" t="s">
        <v>93</v>
      </c>
      <c r="Y52" s="31">
        <f t="shared" si="70"/>
        <v>0.99437999999999993</v>
      </c>
      <c r="Z52" s="31">
        <f t="shared" si="71"/>
        <v>0.98660000000000003</v>
      </c>
      <c r="AA52" s="15">
        <f t="shared" si="72"/>
        <v>-7.7799999999998981E-3</v>
      </c>
      <c r="AF52" s="122"/>
      <c r="AG52" s="12" t="s">
        <v>93</v>
      </c>
      <c r="AH52" s="31">
        <f t="shared" si="73"/>
        <v>0.99461999999999995</v>
      </c>
      <c r="AI52" s="31">
        <f t="shared" si="74"/>
        <v>0.98899999999999999</v>
      </c>
      <c r="AJ52" s="31">
        <f t="shared" si="92"/>
        <v>-5.6199999999999584E-3</v>
      </c>
      <c r="AO52" s="122"/>
      <c r="AP52" s="12" t="s">
        <v>93</v>
      </c>
      <c r="AQ52" s="31">
        <f t="shared" si="76"/>
        <v>0.99512</v>
      </c>
      <c r="AR52" s="31">
        <f t="shared" si="77"/>
        <v>0.98860000000000003</v>
      </c>
      <c r="AS52" s="31">
        <f t="shared" si="93"/>
        <v>-6.5199999999999703E-3</v>
      </c>
      <c r="AX52" s="122"/>
      <c r="AY52" s="12" t="s">
        <v>93</v>
      </c>
      <c r="AZ52" s="31">
        <f t="shared" si="79"/>
        <v>0.99531999999999987</v>
      </c>
      <c r="BA52" s="31">
        <f t="shared" si="80"/>
        <v>0.98960000000000004</v>
      </c>
      <c r="BB52" s="31">
        <f t="shared" si="94"/>
        <v>-5.7199999999998363E-3</v>
      </c>
    </row>
    <row r="53" spans="1:54">
      <c r="A53" s="113" t="s">
        <v>99</v>
      </c>
      <c r="B53" s="113"/>
      <c r="C53" s="31">
        <v>0.99509999999999998</v>
      </c>
      <c r="D53" s="31">
        <v>0.99439999999999995</v>
      </c>
      <c r="E53" s="31">
        <v>0.99429999999999996</v>
      </c>
      <c r="F53" s="31">
        <v>0.99560000000000004</v>
      </c>
      <c r="G53" s="31">
        <v>0.99560000000000004</v>
      </c>
      <c r="H53" s="31">
        <f t="shared" si="88"/>
        <v>0.99499999999999988</v>
      </c>
      <c r="I53" s="31">
        <f>'4 - Model Robustness (70-30)'!C58</f>
        <v>0.8357</v>
      </c>
      <c r="J53" s="31">
        <f t="shared" si="89"/>
        <v>0.15929999999999989</v>
      </c>
      <c r="L53" s="113" t="s">
        <v>99</v>
      </c>
      <c r="M53" s="113"/>
      <c r="N53" s="31">
        <v>0.99480000000000002</v>
      </c>
      <c r="O53" s="31">
        <v>0.99409999999999998</v>
      </c>
      <c r="P53" s="31">
        <v>0.99399999999999999</v>
      </c>
      <c r="Q53" s="31">
        <v>0.99509999999999998</v>
      </c>
      <c r="R53" s="31">
        <v>0.99529999999999996</v>
      </c>
      <c r="S53" s="31">
        <f t="shared" si="90"/>
        <v>0.99465999999999999</v>
      </c>
      <c r="T53" s="31">
        <f>'4 - Model Robustness (70-30)'!E58</f>
        <v>0.8397</v>
      </c>
      <c r="U53" s="31">
        <f t="shared" si="91"/>
        <v>0.15495999999999999</v>
      </c>
      <c r="W53" s="113" t="s">
        <v>99</v>
      </c>
      <c r="X53" s="113"/>
      <c r="Y53" s="31">
        <f t="shared" si="70"/>
        <v>0.99437999999999993</v>
      </c>
      <c r="Z53" s="31">
        <f t="shared" si="71"/>
        <v>0.80030000000000001</v>
      </c>
      <c r="AA53" s="15">
        <f t="shared" si="72"/>
        <v>-0.19407999999999992</v>
      </c>
      <c r="AF53" s="125" t="s">
        <v>99</v>
      </c>
      <c r="AG53" s="126"/>
      <c r="AH53" s="31">
        <f t="shared" si="73"/>
        <v>0.99461999999999995</v>
      </c>
      <c r="AI53" s="31">
        <f t="shared" si="74"/>
        <v>0.8357</v>
      </c>
      <c r="AJ53" s="31">
        <f t="shared" si="92"/>
        <v>-0.15891999999999995</v>
      </c>
      <c r="AO53" s="125" t="s">
        <v>99</v>
      </c>
      <c r="AP53" s="126"/>
      <c r="AQ53" s="31">
        <f t="shared" si="76"/>
        <v>0.99512</v>
      </c>
      <c r="AR53" s="31">
        <f t="shared" si="77"/>
        <v>0.82689999999999997</v>
      </c>
      <c r="AS53" s="31">
        <f t="shared" si="93"/>
        <v>-0.16822000000000004</v>
      </c>
      <c r="AX53" s="125" t="s">
        <v>99</v>
      </c>
      <c r="AY53" s="126"/>
      <c r="AZ53" s="31">
        <f t="shared" si="79"/>
        <v>0.99531999999999987</v>
      </c>
      <c r="BA53" s="31">
        <f t="shared" si="80"/>
        <v>0.84450000000000003</v>
      </c>
      <c r="BB53" s="31">
        <f t="shared" si="94"/>
        <v>-0.15081999999999984</v>
      </c>
    </row>
    <row r="54" spans="1:54">
      <c r="W54" s="113" t="s">
        <v>590</v>
      </c>
      <c r="X54" s="113"/>
      <c r="Y54" s="123" t="s">
        <v>597</v>
      </c>
      <c r="Z54" s="116" t="s">
        <v>146</v>
      </c>
      <c r="AA54" s="114" t="s">
        <v>588</v>
      </c>
      <c r="AF54" s="113" t="s">
        <v>592</v>
      </c>
      <c r="AG54" s="113"/>
      <c r="AH54" s="123" t="s">
        <v>597</v>
      </c>
      <c r="AI54" s="116" t="s">
        <v>146</v>
      </c>
      <c r="AJ54" s="114" t="s">
        <v>588</v>
      </c>
      <c r="AO54" s="113" t="s">
        <v>594</v>
      </c>
      <c r="AP54" s="113"/>
      <c r="AQ54" s="123" t="s">
        <v>597</v>
      </c>
      <c r="AR54" s="116" t="s">
        <v>146</v>
      </c>
      <c r="AS54" s="114" t="s">
        <v>588</v>
      </c>
      <c r="AX54" s="113" t="s">
        <v>596</v>
      </c>
      <c r="AY54" s="113"/>
      <c r="AZ54" s="123" t="s">
        <v>597</v>
      </c>
      <c r="BA54" s="116" t="s">
        <v>146</v>
      </c>
      <c r="BB54" s="114" t="s">
        <v>588</v>
      </c>
    </row>
    <row r="55" spans="1:54">
      <c r="A55" s="113" t="s">
        <v>595</v>
      </c>
      <c r="B55" s="113"/>
      <c r="C55" s="116" t="s">
        <v>145</v>
      </c>
      <c r="D55" s="116"/>
      <c r="E55" s="116"/>
      <c r="F55" s="116"/>
      <c r="G55" s="116"/>
      <c r="H55" s="116"/>
      <c r="I55" s="116" t="s">
        <v>146</v>
      </c>
      <c r="J55" s="116" t="s">
        <v>147</v>
      </c>
      <c r="K55" s="50"/>
      <c r="L55" s="113" t="s">
        <v>596</v>
      </c>
      <c r="M55" s="113"/>
      <c r="N55" s="116" t="s">
        <v>145</v>
      </c>
      <c r="O55" s="116"/>
      <c r="P55" s="116"/>
      <c r="Q55" s="116"/>
      <c r="R55" s="116"/>
      <c r="S55" s="116"/>
      <c r="T55" s="116" t="s">
        <v>146</v>
      </c>
      <c r="U55" s="116" t="s">
        <v>147</v>
      </c>
      <c r="W55" s="113"/>
      <c r="X55" s="113"/>
      <c r="Y55" s="124"/>
      <c r="Z55" s="116"/>
      <c r="AA55" s="115"/>
      <c r="AF55" s="113"/>
      <c r="AG55" s="113"/>
      <c r="AH55" s="124"/>
      <c r="AI55" s="116"/>
      <c r="AJ55" s="115"/>
      <c r="AO55" s="113"/>
      <c r="AP55" s="113"/>
      <c r="AQ55" s="124"/>
      <c r="AR55" s="116"/>
      <c r="AS55" s="115"/>
      <c r="AX55" s="113"/>
      <c r="AY55" s="113"/>
      <c r="AZ55" s="124"/>
      <c r="BA55" s="116"/>
      <c r="BB55" s="115"/>
    </row>
    <row r="56" spans="1:54">
      <c r="A56" s="113"/>
      <c r="B56" s="113"/>
      <c r="C56" s="30" t="s">
        <v>149</v>
      </c>
      <c r="D56" s="30" t="s">
        <v>150</v>
      </c>
      <c r="E56" s="30" t="s">
        <v>151</v>
      </c>
      <c r="F56" s="30" t="s">
        <v>152</v>
      </c>
      <c r="G56" s="30" t="s">
        <v>153</v>
      </c>
      <c r="H56" s="54" t="s">
        <v>154</v>
      </c>
      <c r="I56" s="116"/>
      <c r="J56" s="116"/>
      <c r="K56" s="50"/>
      <c r="L56" s="113"/>
      <c r="M56" s="113"/>
      <c r="N56" s="30" t="s">
        <v>149</v>
      </c>
      <c r="O56" s="30" t="s">
        <v>150</v>
      </c>
      <c r="P56" s="30" t="s">
        <v>151</v>
      </c>
      <c r="Q56" s="30" t="s">
        <v>152</v>
      </c>
      <c r="R56" s="30" t="s">
        <v>153</v>
      </c>
      <c r="S56" s="54" t="s">
        <v>154</v>
      </c>
      <c r="T56" s="116"/>
      <c r="U56" s="116"/>
      <c r="W56" s="113" t="s">
        <v>478</v>
      </c>
      <c r="X56" s="12" t="s">
        <v>91</v>
      </c>
      <c r="Y56" s="15">
        <f>AVERAGE(Y20:AC20)</f>
        <v>0.99878</v>
      </c>
      <c r="Z56" s="31">
        <f t="shared" ref="Z56:Z70" si="95">AD20</f>
        <v>0.95830000000000004</v>
      </c>
      <c r="AA56" s="15">
        <f t="shared" ref="AA56:AA70" si="96">Z56-Y56</f>
        <v>-4.047999999999996E-2</v>
      </c>
      <c r="AF56" s="113" t="s">
        <v>478</v>
      </c>
      <c r="AG56" s="12" t="s">
        <v>91</v>
      </c>
      <c r="AH56" s="31">
        <f t="shared" ref="AH56:AH70" si="97">AVERAGE(AH20:AL20)</f>
        <v>0.99778</v>
      </c>
      <c r="AI56" s="31">
        <f t="shared" ref="AI56:AI70" si="98">AM20</f>
        <v>0.90590000000000004</v>
      </c>
      <c r="AJ56" s="31">
        <f>AI56-AH56</f>
        <v>-9.1879999999999962E-2</v>
      </c>
      <c r="AO56" s="113" t="s">
        <v>478</v>
      </c>
      <c r="AP56" s="12" t="s">
        <v>91</v>
      </c>
      <c r="AQ56" s="31">
        <f t="shared" ref="AQ56:AQ70" si="99">AVERAGE(AQ20:AU20)</f>
        <v>0.99871999999999994</v>
      </c>
      <c r="AR56" s="31">
        <f t="shared" ref="AR56:AR70" si="100">AV20</f>
        <v>0.96340000000000003</v>
      </c>
      <c r="AS56" s="31">
        <f>AR56-AQ56</f>
        <v>-3.5319999999999907E-2</v>
      </c>
      <c r="AX56" s="113" t="s">
        <v>478</v>
      </c>
      <c r="AY56" s="12" t="s">
        <v>91</v>
      </c>
      <c r="AZ56" s="31">
        <f t="shared" ref="AZ56:AZ70" si="101">AVERAGE(AZ20:BD20)</f>
        <v>0.99795999999999996</v>
      </c>
      <c r="BA56" s="31">
        <f t="shared" ref="BA56:BA70" si="102">BE20</f>
        <v>0.91010000000000002</v>
      </c>
      <c r="BB56" s="31">
        <f>BA56-AZ56</f>
        <v>-8.7859999999999938E-2</v>
      </c>
    </row>
    <row r="57" spans="1:54">
      <c r="A57" s="113" t="s">
        <v>478</v>
      </c>
      <c r="B57" s="12" t="s">
        <v>91</v>
      </c>
      <c r="C57" s="31">
        <v>0.999</v>
      </c>
      <c r="D57" s="31">
        <v>0.99850000000000005</v>
      </c>
      <c r="E57" s="31">
        <v>0.99860000000000004</v>
      </c>
      <c r="F57" s="31">
        <v>0.999</v>
      </c>
      <c r="G57" s="31">
        <v>0.99750000000000005</v>
      </c>
      <c r="H57" s="31">
        <f t="shared" ref="H57:H59" si="103">AVERAGE(C57:G57)</f>
        <v>0.99852000000000007</v>
      </c>
      <c r="I57" s="31">
        <f>'4 - Model Robustness (70-30)'!C62</f>
        <v>0.93979999999999997</v>
      </c>
      <c r="J57" s="31">
        <f>H57-I57</f>
        <v>5.8720000000000105E-2</v>
      </c>
      <c r="L57" s="113" t="s">
        <v>478</v>
      </c>
      <c r="M57" s="12" t="s">
        <v>91</v>
      </c>
      <c r="N57" s="31">
        <v>0.99850000000000005</v>
      </c>
      <c r="O57" s="31">
        <v>0.99870000000000003</v>
      </c>
      <c r="P57" s="31">
        <v>0.99760000000000004</v>
      </c>
      <c r="Q57" s="31">
        <v>0.99739999999999995</v>
      </c>
      <c r="R57" s="31">
        <v>0.99760000000000004</v>
      </c>
      <c r="S57" s="31">
        <f t="shared" ref="S57:S59" si="104">AVERAGE(N57:R57)</f>
        <v>0.99795999999999996</v>
      </c>
      <c r="T57" s="31">
        <f>'4 - Model Robustness (70-30)'!E62</f>
        <v>0.91010000000000002</v>
      </c>
      <c r="U57" s="31">
        <f t="shared" ref="U57:U59" si="105">S57-T57</f>
        <v>8.7859999999999938E-2</v>
      </c>
      <c r="W57" s="113"/>
      <c r="X57" s="12" t="s">
        <v>92</v>
      </c>
      <c r="Y57" s="15">
        <f t="shared" ref="Y57:Y70" si="106">AVERAGE(Y21:AC21)</f>
        <v>0.99261999999999995</v>
      </c>
      <c r="Z57" s="31">
        <f t="shared" si="95"/>
        <v>0.61060000000000003</v>
      </c>
      <c r="AA57" s="15">
        <f t="shared" si="96"/>
        <v>-0.38201999999999992</v>
      </c>
      <c r="AF57" s="113"/>
      <c r="AG57" s="12" t="s">
        <v>92</v>
      </c>
      <c r="AH57" s="31">
        <f t="shared" si="97"/>
        <v>0.99147999999999992</v>
      </c>
      <c r="AI57" s="31">
        <f t="shared" si="98"/>
        <v>0.68140000000000001</v>
      </c>
      <c r="AJ57" s="31">
        <f t="shared" ref="AJ57:AJ58" si="107">AI57-AH57</f>
        <v>-0.31007999999999991</v>
      </c>
      <c r="AO57" s="113"/>
      <c r="AP57" s="12" t="s">
        <v>92</v>
      </c>
      <c r="AQ57" s="31">
        <f t="shared" si="99"/>
        <v>0.99182000000000003</v>
      </c>
      <c r="AR57" s="31">
        <f t="shared" si="100"/>
        <v>0.69910000000000005</v>
      </c>
      <c r="AS57" s="31">
        <f t="shared" ref="AS57:AS58" si="108">AR57-AQ57</f>
        <v>-0.29271999999999998</v>
      </c>
      <c r="AX57" s="113"/>
      <c r="AY57" s="12" t="s">
        <v>92</v>
      </c>
      <c r="AZ57" s="31">
        <f t="shared" si="101"/>
        <v>0.99174000000000007</v>
      </c>
      <c r="BA57" s="31">
        <f t="shared" si="102"/>
        <v>0.71679999999999999</v>
      </c>
      <c r="BB57" s="31">
        <f t="shared" ref="BB57:BB58" si="109">BA57-AZ57</f>
        <v>-0.27494000000000007</v>
      </c>
    </row>
    <row r="58" spans="1:54">
      <c r="A58" s="113"/>
      <c r="B58" s="12" t="s">
        <v>92</v>
      </c>
      <c r="C58" s="31">
        <v>0.99270000000000003</v>
      </c>
      <c r="D58" s="31">
        <v>0.99070000000000003</v>
      </c>
      <c r="E58" s="31">
        <v>0.99109999999999998</v>
      </c>
      <c r="F58" s="31">
        <v>0.99309999999999998</v>
      </c>
      <c r="G58" s="31">
        <v>0.99270000000000003</v>
      </c>
      <c r="H58" s="31">
        <f t="shared" si="103"/>
        <v>0.99206000000000005</v>
      </c>
      <c r="I58" s="31">
        <f>'4 - Model Robustness (70-30)'!C63</f>
        <v>0.69030000000000002</v>
      </c>
      <c r="J58" s="31">
        <f>H58-I58</f>
        <v>0.30176000000000003</v>
      </c>
      <c r="L58" s="113"/>
      <c r="M58" s="12" t="s">
        <v>92</v>
      </c>
      <c r="N58" s="31">
        <v>0.99280000000000002</v>
      </c>
      <c r="O58" s="31">
        <v>0.99019999999999997</v>
      </c>
      <c r="P58" s="31">
        <v>0.99060000000000004</v>
      </c>
      <c r="Q58" s="31">
        <v>0.99280000000000002</v>
      </c>
      <c r="R58" s="31">
        <v>0.99229999999999996</v>
      </c>
      <c r="S58" s="31">
        <f t="shared" si="104"/>
        <v>0.99174000000000007</v>
      </c>
      <c r="T58" s="31">
        <f>'4 - Model Robustness (70-30)'!E63</f>
        <v>0.71679999999999999</v>
      </c>
      <c r="U58" s="31">
        <f t="shared" si="105"/>
        <v>0.27494000000000007</v>
      </c>
      <c r="W58" s="113"/>
      <c r="X58" s="12" t="s">
        <v>93</v>
      </c>
      <c r="Y58" s="15">
        <f t="shared" si="106"/>
        <v>0.99468000000000001</v>
      </c>
      <c r="Z58" s="31">
        <f t="shared" si="95"/>
        <v>0.74590000000000001</v>
      </c>
      <c r="AA58" s="15">
        <f t="shared" si="96"/>
        <v>-0.24878</v>
      </c>
      <c r="AF58" s="113"/>
      <c r="AG58" s="12" t="s">
        <v>93</v>
      </c>
      <c r="AH58" s="31">
        <f t="shared" si="97"/>
        <v>0.99464000000000008</v>
      </c>
      <c r="AI58" s="31">
        <f t="shared" si="98"/>
        <v>0.77780000000000005</v>
      </c>
      <c r="AJ58" s="31">
        <f t="shared" si="107"/>
        <v>-0.21684000000000003</v>
      </c>
      <c r="AO58" s="113"/>
      <c r="AP58" s="12" t="s">
        <v>93</v>
      </c>
      <c r="AQ58" s="31">
        <f t="shared" si="99"/>
        <v>0.99531999999999987</v>
      </c>
      <c r="AR58" s="31">
        <f t="shared" si="100"/>
        <v>0.81030000000000002</v>
      </c>
      <c r="AS58" s="31">
        <f t="shared" si="108"/>
        <v>-0.18501999999999985</v>
      </c>
      <c r="AX58" s="113"/>
      <c r="AY58" s="12" t="s">
        <v>93</v>
      </c>
      <c r="AZ58" s="31">
        <f t="shared" si="101"/>
        <v>0.99482000000000004</v>
      </c>
      <c r="BA58" s="31">
        <f t="shared" si="102"/>
        <v>0.80200000000000005</v>
      </c>
      <c r="BB58" s="31">
        <f t="shared" si="109"/>
        <v>-0.19281999999999999</v>
      </c>
    </row>
    <row r="59" spans="1:54">
      <c r="A59" s="113"/>
      <c r="B59" s="12" t="s">
        <v>93</v>
      </c>
      <c r="C59" s="31">
        <v>0.99580000000000002</v>
      </c>
      <c r="D59" s="31">
        <v>0.99460000000000004</v>
      </c>
      <c r="E59" s="31">
        <v>0.99490000000000001</v>
      </c>
      <c r="F59" s="31">
        <v>0.996</v>
      </c>
      <c r="G59" s="31">
        <v>0.99509999999999998</v>
      </c>
      <c r="H59" s="31">
        <f t="shared" si="103"/>
        <v>0.99527999999999994</v>
      </c>
      <c r="I59" s="31">
        <f>'4 - Model Robustness (70-30)'!C64</f>
        <v>0.79590000000000005</v>
      </c>
      <c r="J59" s="31">
        <f>H59-I59</f>
        <v>0.19937999999999989</v>
      </c>
      <c r="L59" s="113"/>
      <c r="M59" s="12" t="s">
        <v>93</v>
      </c>
      <c r="N59" s="31">
        <v>0.99560000000000004</v>
      </c>
      <c r="O59" s="31">
        <v>0.99439999999999995</v>
      </c>
      <c r="P59" s="31">
        <v>0.99409999999999998</v>
      </c>
      <c r="Q59" s="31">
        <v>0.99509999999999998</v>
      </c>
      <c r="R59" s="31">
        <v>0.99490000000000001</v>
      </c>
      <c r="S59" s="31">
        <f t="shared" si="104"/>
        <v>0.99482000000000004</v>
      </c>
      <c r="T59" s="31">
        <f>'4 - Model Robustness (70-30)'!E64</f>
        <v>0.80200000000000005</v>
      </c>
      <c r="U59" s="31">
        <f t="shared" si="105"/>
        <v>0.19281999999999999</v>
      </c>
      <c r="W59" s="113"/>
      <c r="X59" s="12" t="s">
        <v>94</v>
      </c>
      <c r="Y59" s="48">
        <f t="shared" si="106"/>
        <v>7229.6</v>
      </c>
      <c r="Z59" s="48">
        <f t="shared" si="95"/>
        <v>113</v>
      </c>
      <c r="AA59" s="15"/>
      <c r="AF59" s="113"/>
      <c r="AG59" s="12" t="s">
        <v>94</v>
      </c>
      <c r="AH59" s="48">
        <f t="shared" si="97"/>
        <v>7230</v>
      </c>
      <c r="AI59" s="48">
        <f t="shared" si="98"/>
        <v>113</v>
      </c>
      <c r="AJ59" s="15"/>
      <c r="AO59" s="113"/>
      <c r="AP59" s="12" t="s">
        <v>94</v>
      </c>
      <c r="AQ59" s="48">
        <f t="shared" si="99"/>
        <v>7230</v>
      </c>
      <c r="AR59" s="48">
        <f t="shared" si="100"/>
        <v>113</v>
      </c>
      <c r="AS59" s="15"/>
      <c r="AX59" s="113"/>
      <c r="AY59" s="12" t="s">
        <v>94</v>
      </c>
      <c r="AZ59" s="48">
        <f t="shared" si="101"/>
        <v>7230</v>
      </c>
      <c r="BA59" s="48">
        <f t="shared" si="102"/>
        <v>113</v>
      </c>
      <c r="BB59" s="15"/>
    </row>
    <row r="60" spans="1:54">
      <c r="A60" s="113"/>
      <c r="B60" s="12" t="s">
        <v>94</v>
      </c>
      <c r="C60" s="48">
        <v>7230</v>
      </c>
      <c r="D60" s="48">
        <v>7229</v>
      </c>
      <c r="E60" s="48">
        <v>7229</v>
      </c>
      <c r="F60" s="48">
        <v>7230</v>
      </c>
      <c r="G60" s="48">
        <v>7230</v>
      </c>
      <c r="H60" s="48"/>
      <c r="I60" s="48">
        <f>'4 - Model Robustness (70-30)'!C65</f>
        <v>113</v>
      </c>
      <c r="J60" s="48"/>
      <c r="K60" s="51"/>
      <c r="L60" s="113"/>
      <c r="M60" s="12" t="s">
        <v>94</v>
      </c>
      <c r="N60" s="48">
        <v>7230</v>
      </c>
      <c r="O60" s="48">
        <v>7230</v>
      </c>
      <c r="P60" s="48">
        <v>7230</v>
      </c>
      <c r="Q60" s="48">
        <v>7230</v>
      </c>
      <c r="R60" s="48">
        <v>7230</v>
      </c>
      <c r="S60" s="48"/>
      <c r="T60" s="48">
        <f>'4 - Model Robustness (70-30)'!E65</f>
        <v>113</v>
      </c>
      <c r="U60" s="48"/>
      <c r="W60" s="113" t="s">
        <v>479</v>
      </c>
      <c r="X60" s="12" t="s">
        <v>91</v>
      </c>
      <c r="Y60" s="15">
        <f t="shared" si="106"/>
        <v>0.99070000000000003</v>
      </c>
      <c r="Z60" s="31">
        <f t="shared" si="95"/>
        <v>0.98909999999999998</v>
      </c>
      <c r="AA60" s="15">
        <f t="shared" si="96"/>
        <v>-1.6000000000000458E-3</v>
      </c>
      <c r="AF60" s="113" t="s">
        <v>479</v>
      </c>
      <c r="AG60" s="12" t="s">
        <v>91</v>
      </c>
      <c r="AH60" s="31">
        <f t="shared" si="97"/>
        <v>0.99153999999999998</v>
      </c>
      <c r="AI60" s="31">
        <f t="shared" si="98"/>
        <v>0.99109999999999998</v>
      </c>
      <c r="AJ60" s="31">
        <f>AI60-AH60</f>
        <v>-4.3999999999999595E-4</v>
      </c>
      <c r="AO60" s="113" t="s">
        <v>479</v>
      </c>
      <c r="AP60" s="12" t="s">
        <v>91</v>
      </c>
      <c r="AQ60" s="31">
        <f t="shared" si="99"/>
        <v>0.9919</v>
      </c>
      <c r="AR60" s="31">
        <f t="shared" si="100"/>
        <v>0.99160000000000004</v>
      </c>
      <c r="AS60" s="31">
        <f>AR60-AQ60</f>
        <v>-2.9999999999996696E-4</v>
      </c>
      <c r="AX60" s="113" t="s">
        <v>479</v>
      </c>
      <c r="AY60" s="12" t="s">
        <v>91</v>
      </c>
      <c r="AZ60" s="31">
        <f t="shared" si="101"/>
        <v>0.99177999999999999</v>
      </c>
      <c r="BA60" s="31">
        <f t="shared" si="102"/>
        <v>0.99209999999999998</v>
      </c>
      <c r="BB60" s="31">
        <f>BA60-AZ60</f>
        <v>3.1999999999998696E-4</v>
      </c>
    </row>
    <row r="61" spans="1:54">
      <c r="A61" s="113" t="s">
        <v>479</v>
      </c>
      <c r="B61" s="12" t="s">
        <v>91</v>
      </c>
      <c r="C61" s="31">
        <v>0.99270000000000003</v>
      </c>
      <c r="D61" s="31">
        <v>0.99080000000000001</v>
      </c>
      <c r="E61" s="31">
        <v>0.99119999999999997</v>
      </c>
      <c r="F61" s="31">
        <v>0.99309999999999998</v>
      </c>
      <c r="G61" s="31">
        <v>0.99270000000000003</v>
      </c>
      <c r="H61" s="31">
        <f t="shared" ref="H61:H63" si="110">AVERAGE(C61:G61)</f>
        <v>0.99209999999999998</v>
      </c>
      <c r="I61" s="31">
        <f>'4 - Model Robustness (70-30)'!C66</f>
        <v>0.99129999999999996</v>
      </c>
      <c r="J61" s="31">
        <f>H61-I61</f>
        <v>8.0000000000002292E-4</v>
      </c>
      <c r="L61" s="113" t="s">
        <v>479</v>
      </c>
      <c r="M61" s="12" t="s">
        <v>91</v>
      </c>
      <c r="N61" s="31">
        <v>0.99280000000000002</v>
      </c>
      <c r="O61" s="31">
        <v>0.99029999999999996</v>
      </c>
      <c r="P61" s="31">
        <v>0.99070000000000003</v>
      </c>
      <c r="Q61" s="31">
        <v>0.99280000000000002</v>
      </c>
      <c r="R61" s="31">
        <v>0.99229999999999996</v>
      </c>
      <c r="S61" s="31">
        <f t="shared" ref="S61:S63" si="111">AVERAGE(N61:R61)</f>
        <v>0.99177999999999999</v>
      </c>
      <c r="T61" s="31">
        <f>'4 - Model Robustness (70-30)'!E66</f>
        <v>0.99209999999999998</v>
      </c>
      <c r="U61" s="31">
        <f t="shared" ref="U61:U63" si="112">S61-T61</f>
        <v>-3.1999999999998696E-4</v>
      </c>
      <c r="W61" s="113"/>
      <c r="X61" s="12" t="s">
        <v>92</v>
      </c>
      <c r="Y61" s="15">
        <f t="shared" si="106"/>
        <v>0.99878</v>
      </c>
      <c r="Z61" s="31">
        <f t="shared" si="95"/>
        <v>0.99929999999999997</v>
      </c>
      <c r="AA61" s="15">
        <f t="shared" si="96"/>
        <v>5.1999999999996493E-4</v>
      </c>
      <c r="AF61" s="113"/>
      <c r="AG61" s="12" t="s">
        <v>92</v>
      </c>
      <c r="AH61" s="31">
        <f t="shared" si="97"/>
        <v>0.99782000000000015</v>
      </c>
      <c r="AI61" s="31">
        <f t="shared" si="98"/>
        <v>0.998</v>
      </c>
      <c r="AJ61" s="31">
        <f t="shared" ref="AJ61:AJ62" si="113">AI61-AH61</f>
        <v>1.7999999999984695E-4</v>
      </c>
      <c r="AO61" s="113"/>
      <c r="AP61" s="12" t="s">
        <v>92</v>
      </c>
      <c r="AQ61" s="31">
        <f t="shared" si="99"/>
        <v>0.99876000000000009</v>
      </c>
      <c r="AR61" s="31">
        <f t="shared" si="100"/>
        <v>0.99929999999999997</v>
      </c>
      <c r="AS61" s="31">
        <f t="shared" ref="AS61:AS62" si="114">AR61-AQ61</f>
        <v>5.3999999999987391E-4</v>
      </c>
      <c r="AX61" s="113"/>
      <c r="AY61" s="12" t="s">
        <v>92</v>
      </c>
      <c r="AZ61" s="31">
        <f t="shared" si="101"/>
        <v>0.99798000000000009</v>
      </c>
      <c r="BA61" s="31">
        <f t="shared" si="102"/>
        <v>0.998</v>
      </c>
      <c r="BB61" s="31">
        <f t="shared" ref="BB61:BB62" si="115">BA61-AZ61</f>
        <v>1.9999999999908979E-5</v>
      </c>
    </row>
    <row r="62" spans="1:54">
      <c r="A62" s="113"/>
      <c r="B62" s="12" t="s">
        <v>92</v>
      </c>
      <c r="C62" s="31">
        <v>0.999</v>
      </c>
      <c r="D62" s="31">
        <v>0.99850000000000005</v>
      </c>
      <c r="E62" s="31">
        <v>0.99860000000000004</v>
      </c>
      <c r="F62" s="31">
        <v>0.999</v>
      </c>
      <c r="G62" s="31">
        <v>0.99750000000000005</v>
      </c>
      <c r="H62" s="31">
        <f t="shared" si="110"/>
        <v>0.99852000000000007</v>
      </c>
      <c r="I62" s="31">
        <f>'4 - Model Robustness (70-30)'!C67</f>
        <v>0.99880000000000002</v>
      </c>
      <c r="J62" s="31">
        <f>H62-I62</f>
        <v>-2.7999999999994696E-4</v>
      </c>
      <c r="L62" s="113"/>
      <c r="M62" s="12" t="s">
        <v>92</v>
      </c>
      <c r="N62" s="31">
        <v>0.99850000000000005</v>
      </c>
      <c r="O62" s="31">
        <v>0.99880000000000002</v>
      </c>
      <c r="P62" s="31">
        <v>0.99760000000000004</v>
      </c>
      <c r="Q62" s="31">
        <v>0.99739999999999995</v>
      </c>
      <c r="R62" s="31">
        <v>0.99760000000000004</v>
      </c>
      <c r="S62" s="31">
        <f t="shared" si="111"/>
        <v>0.99798000000000009</v>
      </c>
      <c r="T62" s="31">
        <f>'4 - Model Robustness (70-30)'!E67</f>
        <v>0.998</v>
      </c>
      <c r="U62" s="31">
        <f t="shared" si="112"/>
        <v>-1.9999999999908979E-5</v>
      </c>
      <c r="W62" s="113"/>
      <c r="X62" s="12" t="s">
        <v>93</v>
      </c>
      <c r="Y62" s="15">
        <f t="shared" si="106"/>
        <v>0.99473999999999996</v>
      </c>
      <c r="Z62" s="31">
        <f t="shared" si="95"/>
        <v>0.99419999999999997</v>
      </c>
      <c r="AA62" s="15">
        <f t="shared" si="96"/>
        <v>-5.3999999999998494E-4</v>
      </c>
      <c r="AF62" s="113"/>
      <c r="AG62" s="12" t="s">
        <v>93</v>
      </c>
      <c r="AH62" s="31">
        <f t="shared" si="97"/>
        <v>0.99465999999999999</v>
      </c>
      <c r="AI62" s="31">
        <f t="shared" si="98"/>
        <v>0.99450000000000005</v>
      </c>
      <c r="AJ62" s="31">
        <f t="shared" si="113"/>
        <v>-1.5999999999993797E-4</v>
      </c>
      <c r="AO62" s="113"/>
      <c r="AP62" s="12" t="s">
        <v>93</v>
      </c>
      <c r="AQ62" s="31">
        <f t="shared" si="99"/>
        <v>0.99531999999999987</v>
      </c>
      <c r="AR62" s="31">
        <f t="shared" si="100"/>
        <v>0.99539999999999995</v>
      </c>
      <c r="AS62" s="31">
        <f t="shared" si="114"/>
        <v>8.0000000000080007E-5</v>
      </c>
      <c r="AX62" s="113"/>
      <c r="AY62" s="12" t="s">
        <v>93</v>
      </c>
      <c r="AZ62" s="31">
        <f t="shared" si="101"/>
        <v>0.99487999999999999</v>
      </c>
      <c r="BA62" s="31">
        <f t="shared" si="102"/>
        <v>0.995</v>
      </c>
      <c r="BB62" s="31">
        <f t="shared" si="115"/>
        <v>1.2000000000000899E-4</v>
      </c>
    </row>
    <row r="63" spans="1:54">
      <c r="A63" s="113"/>
      <c r="B63" s="12" t="s">
        <v>93</v>
      </c>
      <c r="C63" s="31">
        <v>0.99590000000000001</v>
      </c>
      <c r="D63" s="31">
        <v>0.99460000000000004</v>
      </c>
      <c r="E63" s="31">
        <v>0.99490000000000001</v>
      </c>
      <c r="F63" s="31">
        <v>0.99609999999999999</v>
      </c>
      <c r="G63" s="31">
        <v>0.99509999999999998</v>
      </c>
      <c r="H63" s="31">
        <f t="shared" si="110"/>
        <v>0.99531999999999987</v>
      </c>
      <c r="I63" s="31">
        <f>'4 - Model Robustness (70-30)'!C68</f>
        <v>0.995</v>
      </c>
      <c r="J63" s="31">
        <f>H63-I63</f>
        <v>3.1999999999987594E-4</v>
      </c>
      <c r="L63" s="113"/>
      <c r="M63" s="12" t="s">
        <v>93</v>
      </c>
      <c r="N63" s="31">
        <v>0.99570000000000003</v>
      </c>
      <c r="O63" s="31">
        <v>0.99450000000000005</v>
      </c>
      <c r="P63" s="31">
        <v>0.99409999999999998</v>
      </c>
      <c r="Q63" s="31">
        <v>0.99509999999999998</v>
      </c>
      <c r="R63" s="31">
        <v>0.995</v>
      </c>
      <c r="S63" s="31">
        <f t="shared" si="111"/>
        <v>0.99487999999999999</v>
      </c>
      <c r="T63" s="31">
        <f>'4 - Model Robustness (70-30)'!E68</f>
        <v>0.995</v>
      </c>
      <c r="U63" s="31">
        <f t="shared" si="112"/>
        <v>-1.2000000000000899E-4</v>
      </c>
      <c r="W63" s="113"/>
      <c r="X63" s="12" t="s">
        <v>94</v>
      </c>
      <c r="Y63" s="48">
        <f t="shared" si="106"/>
        <v>7229.6</v>
      </c>
      <c r="Z63" s="48">
        <f t="shared" si="95"/>
        <v>4011</v>
      </c>
      <c r="AA63" s="15"/>
      <c r="AF63" s="113"/>
      <c r="AG63" s="12" t="s">
        <v>94</v>
      </c>
      <c r="AH63" s="48">
        <f t="shared" si="97"/>
        <v>7229.8</v>
      </c>
      <c r="AI63" s="48">
        <f t="shared" si="98"/>
        <v>4011</v>
      </c>
      <c r="AJ63" s="15"/>
      <c r="AO63" s="113"/>
      <c r="AP63" s="12" t="s">
        <v>94</v>
      </c>
      <c r="AQ63" s="48">
        <f t="shared" si="99"/>
        <v>7229.8</v>
      </c>
      <c r="AR63" s="48">
        <f t="shared" si="100"/>
        <v>4011</v>
      </c>
      <c r="AS63" s="15"/>
      <c r="AX63" s="113"/>
      <c r="AY63" s="12" t="s">
        <v>94</v>
      </c>
      <c r="AZ63" s="48">
        <f t="shared" si="101"/>
        <v>7229.8</v>
      </c>
      <c r="BA63" s="48">
        <f t="shared" si="102"/>
        <v>4011</v>
      </c>
      <c r="BB63" s="15"/>
    </row>
    <row r="64" spans="1:54">
      <c r="A64" s="113"/>
      <c r="B64" s="12" t="s">
        <v>94</v>
      </c>
      <c r="C64" s="48">
        <v>7230</v>
      </c>
      <c r="D64" s="48">
        <v>7230</v>
      </c>
      <c r="E64" s="48">
        <v>7230</v>
      </c>
      <c r="F64" s="48">
        <v>7229</v>
      </c>
      <c r="G64" s="48">
        <v>7229</v>
      </c>
      <c r="H64" s="48"/>
      <c r="I64" s="48">
        <f>'4 - Model Robustness (70-30)'!C69</f>
        <v>4011</v>
      </c>
      <c r="J64" s="48"/>
      <c r="K64" s="51"/>
      <c r="L64" s="113"/>
      <c r="M64" s="12" t="s">
        <v>94</v>
      </c>
      <c r="N64" s="48">
        <v>7230</v>
      </c>
      <c r="O64" s="48">
        <v>7230</v>
      </c>
      <c r="P64" s="48">
        <v>7230</v>
      </c>
      <c r="Q64" s="48">
        <v>7230</v>
      </c>
      <c r="R64" s="48">
        <v>7229</v>
      </c>
      <c r="S64" s="48"/>
      <c r="T64" s="48">
        <f>'4 - Model Robustness (70-30)'!E69</f>
        <v>4011</v>
      </c>
      <c r="U64" s="48"/>
      <c r="W64" s="113" t="s">
        <v>96</v>
      </c>
      <c r="X64" s="12" t="s">
        <v>91</v>
      </c>
      <c r="Y64" s="15">
        <f t="shared" si="106"/>
        <v>0.99473999999999996</v>
      </c>
      <c r="Z64" s="31">
        <f t="shared" si="95"/>
        <v>0.97370000000000001</v>
      </c>
      <c r="AA64" s="15">
        <f t="shared" si="96"/>
        <v>-2.1039999999999948E-2</v>
      </c>
      <c r="AF64" s="113" t="s">
        <v>96</v>
      </c>
      <c r="AG64" s="12" t="s">
        <v>91</v>
      </c>
      <c r="AH64" s="31">
        <f t="shared" si="97"/>
        <v>0.99465999999999999</v>
      </c>
      <c r="AI64" s="31">
        <f t="shared" si="98"/>
        <v>0.94850000000000001</v>
      </c>
      <c r="AJ64" s="31">
        <f>AI64-AH64</f>
        <v>-4.6159999999999979E-2</v>
      </c>
      <c r="AO64" s="113" t="s">
        <v>96</v>
      </c>
      <c r="AP64" s="12" t="s">
        <v>91</v>
      </c>
      <c r="AQ64" s="31">
        <f t="shared" si="99"/>
        <v>0.99531999999999987</v>
      </c>
      <c r="AR64" s="31">
        <f t="shared" si="100"/>
        <v>0.97750000000000004</v>
      </c>
      <c r="AS64" s="31">
        <f>AR64-AQ64</f>
        <v>-1.7819999999999836E-2</v>
      </c>
      <c r="AX64" s="113" t="s">
        <v>96</v>
      </c>
      <c r="AY64" s="12" t="s">
        <v>91</v>
      </c>
      <c r="AZ64" s="31">
        <f t="shared" si="101"/>
        <v>0.99487999999999999</v>
      </c>
      <c r="BA64" s="31">
        <f t="shared" si="102"/>
        <v>0.95109999999999995</v>
      </c>
      <c r="BB64" s="31">
        <f>BA64-AZ64</f>
        <v>-4.3780000000000041E-2</v>
      </c>
    </row>
    <row r="65" spans="1:54">
      <c r="A65" s="113" t="s">
        <v>96</v>
      </c>
      <c r="B65" s="12" t="s">
        <v>91</v>
      </c>
      <c r="C65" s="31">
        <v>0.99590000000000001</v>
      </c>
      <c r="D65" s="31">
        <v>0.99460000000000004</v>
      </c>
      <c r="E65" s="31">
        <v>0.99490000000000001</v>
      </c>
      <c r="F65" s="31">
        <v>0.99609999999999999</v>
      </c>
      <c r="G65" s="31">
        <v>0.99509999999999998</v>
      </c>
      <c r="H65" s="31">
        <f t="shared" ref="H65:H71" si="116">AVERAGE(C65:G65)</f>
        <v>0.99531999999999987</v>
      </c>
      <c r="I65" s="31">
        <f>'4 - Model Robustness (70-30)'!C70</f>
        <v>0.99650000000000005</v>
      </c>
      <c r="J65" s="31">
        <f t="shared" ref="J65:J71" si="117">H65-I65</f>
        <v>-1.1800000000001809E-3</v>
      </c>
      <c r="L65" s="113" t="s">
        <v>96</v>
      </c>
      <c r="M65" s="12" t="s">
        <v>91</v>
      </c>
      <c r="N65" s="31">
        <v>0.99570000000000003</v>
      </c>
      <c r="O65" s="31">
        <v>0.99450000000000005</v>
      </c>
      <c r="P65" s="31">
        <v>0.99409999999999998</v>
      </c>
      <c r="Q65" s="31">
        <v>0.99509999999999998</v>
      </c>
      <c r="R65" s="31">
        <v>0.995</v>
      </c>
      <c r="S65" s="31">
        <f t="shared" ref="S65:S71" si="118">AVERAGE(N65:R65)</f>
        <v>0.99487999999999999</v>
      </c>
      <c r="T65" s="31">
        <f>'4 - Model Robustness (70-30)'!E70</f>
        <v>0.95109999999999995</v>
      </c>
      <c r="U65" s="31">
        <f t="shared" ref="U65:U71" si="119">S65-T65</f>
        <v>4.3780000000000041E-2</v>
      </c>
      <c r="W65" s="113"/>
      <c r="X65" s="12" t="s">
        <v>92</v>
      </c>
      <c r="Y65" s="15">
        <f t="shared" si="106"/>
        <v>0.99471999999999983</v>
      </c>
      <c r="Z65" s="31">
        <f t="shared" si="95"/>
        <v>0.80489999999999995</v>
      </c>
      <c r="AA65" s="15">
        <f t="shared" si="96"/>
        <v>-0.18981999999999988</v>
      </c>
      <c r="AF65" s="113"/>
      <c r="AG65" s="12" t="s">
        <v>92</v>
      </c>
      <c r="AH65" s="31">
        <f t="shared" si="97"/>
        <v>0.99465999999999999</v>
      </c>
      <c r="AI65" s="31">
        <f t="shared" si="98"/>
        <v>0.8397</v>
      </c>
      <c r="AJ65" s="31">
        <f t="shared" ref="AJ65:AJ70" si="120">AI65-AH65</f>
        <v>-0.15495999999999999</v>
      </c>
      <c r="AO65" s="113"/>
      <c r="AP65" s="12" t="s">
        <v>92</v>
      </c>
      <c r="AQ65" s="31">
        <f t="shared" si="99"/>
        <v>0.99531999999999987</v>
      </c>
      <c r="AR65" s="31">
        <f t="shared" si="100"/>
        <v>0.84919999999999995</v>
      </c>
      <c r="AS65" s="31">
        <f t="shared" ref="AS65:AS70" si="121">AR65-AQ65</f>
        <v>-0.14611999999999992</v>
      </c>
      <c r="AX65" s="113"/>
      <c r="AY65" s="12" t="s">
        <v>92</v>
      </c>
      <c r="AZ65" s="31">
        <f t="shared" si="101"/>
        <v>0.99485999999999986</v>
      </c>
      <c r="BA65" s="31">
        <f t="shared" si="102"/>
        <v>0.85740000000000005</v>
      </c>
      <c r="BB65" s="31">
        <f t="shared" ref="BB65:BB70" si="122">BA65-AZ65</f>
        <v>-0.1374599999999998</v>
      </c>
    </row>
    <row r="66" spans="1:54">
      <c r="A66" s="113"/>
      <c r="B66" s="12" t="s">
        <v>92</v>
      </c>
      <c r="C66" s="31">
        <v>0.99590000000000001</v>
      </c>
      <c r="D66" s="31">
        <v>0.99460000000000004</v>
      </c>
      <c r="E66" s="31">
        <v>0.99490000000000001</v>
      </c>
      <c r="F66" s="31">
        <v>0.99609999999999999</v>
      </c>
      <c r="G66" s="31">
        <v>0.99509999999999998</v>
      </c>
      <c r="H66" s="31">
        <f t="shared" si="116"/>
        <v>0.99531999999999987</v>
      </c>
      <c r="I66" s="31">
        <f>'4 - Model Robustness (70-30)'!C71</f>
        <v>0.84450000000000003</v>
      </c>
      <c r="J66" s="31">
        <f t="shared" si="117"/>
        <v>0.15081999999999984</v>
      </c>
      <c r="L66" s="113"/>
      <c r="M66" s="12" t="s">
        <v>92</v>
      </c>
      <c r="N66" s="31">
        <v>0.99560000000000004</v>
      </c>
      <c r="O66" s="31">
        <v>0.99450000000000005</v>
      </c>
      <c r="P66" s="31">
        <v>0.99409999999999998</v>
      </c>
      <c r="Q66" s="31">
        <v>0.99509999999999998</v>
      </c>
      <c r="R66" s="31">
        <v>0.995</v>
      </c>
      <c r="S66" s="31">
        <f t="shared" si="118"/>
        <v>0.99485999999999986</v>
      </c>
      <c r="T66" s="31">
        <f>'4 - Model Robustness (70-30)'!E71</f>
        <v>0.85740000000000005</v>
      </c>
      <c r="U66" s="31">
        <f t="shared" si="119"/>
        <v>0.1374599999999998</v>
      </c>
      <c r="W66" s="113"/>
      <c r="X66" s="12" t="s">
        <v>93</v>
      </c>
      <c r="Y66" s="15">
        <f t="shared" si="106"/>
        <v>0.99471999999999983</v>
      </c>
      <c r="Z66" s="31">
        <f t="shared" si="95"/>
        <v>0.87009999999999998</v>
      </c>
      <c r="AA66" s="15">
        <f t="shared" si="96"/>
        <v>-0.12461999999999984</v>
      </c>
      <c r="AF66" s="113"/>
      <c r="AG66" s="12" t="s">
        <v>93</v>
      </c>
      <c r="AH66" s="31">
        <f t="shared" si="97"/>
        <v>0.99465999999999999</v>
      </c>
      <c r="AI66" s="31">
        <f t="shared" si="98"/>
        <v>0.88619999999999999</v>
      </c>
      <c r="AJ66" s="31">
        <f t="shared" si="120"/>
        <v>-0.10846</v>
      </c>
      <c r="AO66" s="113"/>
      <c r="AP66" s="12" t="s">
        <v>93</v>
      </c>
      <c r="AQ66" s="31">
        <f t="shared" si="99"/>
        <v>0.99531999999999987</v>
      </c>
      <c r="AR66" s="31">
        <f t="shared" si="100"/>
        <v>0.90280000000000005</v>
      </c>
      <c r="AS66" s="31">
        <f t="shared" si="121"/>
        <v>-9.2519999999999825E-2</v>
      </c>
      <c r="AX66" s="113"/>
      <c r="AY66" s="12" t="s">
        <v>93</v>
      </c>
      <c r="AZ66" s="31">
        <f t="shared" si="101"/>
        <v>0.99485999999999986</v>
      </c>
      <c r="BA66" s="31">
        <f t="shared" si="102"/>
        <v>0.89849999999999997</v>
      </c>
      <c r="BB66" s="31">
        <f t="shared" si="122"/>
        <v>-9.635999999999989E-2</v>
      </c>
    </row>
    <row r="67" spans="1:54">
      <c r="A67" s="113"/>
      <c r="B67" s="12" t="s">
        <v>93</v>
      </c>
      <c r="C67" s="31">
        <v>0.99590000000000001</v>
      </c>
      <c r="D67" s="31">
        <v>0.99460000000000004</v>
      </c>
      <c r="E67" s="31">
        <v>0.99490000000000001</v>
      </c>
      <c r="F67" s="31">
        <v>0.99609999999999999</v>
      </c>
      <c r="G67" s="31">
        <v>0.99509999999999998</v>
      </c>
      <c r="H67" s="31">
        <f t="shared" si="116"/>
        <v>0.99531999999999987</v>
      </c>
      <c r="I67" s="31">
        <f>'4 - Model Robustness (70-30)'!C72</f>
        <v>0.89549999999999996</v>
      </c>
      <c r="J67" s="31">
        <f t="shared" si="117"/>
        <v>9.9819999999999909E-2</v>
      </c>
      <c r="L67" s="113"/>
      <c r="M67" s="12" t="s">
        <v>93</v>
      </c>
      <c r="N67" s="31">
        <v>0.99560000000000004</v>
      </c>
      <c r="O67" s="31">
        <v>0.99450000000000005</v>
      </c>
      <c r="P67" s="31">
        <v>0.99409999999999998</v>
      </c>
      <c r="Q67" s="31">
        <v>0.99509999999999998</v>
      </c>
      <c r="R67" s="31">
        <v>0.995</v>
      </c>
      <c r="S67" s="31">
        <f t="shared" si="118"/>
        <v>0.99485999999999986</v>
      </c>
      <c r="T67" s="31">
        <f>'4 - Model Robustness (70-30)'!E72</f>
        <v>0.89849999999999997</v>
      </c>
      <c r="U67" s="31">
        <f t="shared" si="119"/>
        <v>9.635999999999989E-2</v>
      </c>
      <c r="W67" s="113" t="s">
        <v>97</v>
      </c>
      <c r="X67" s="12" t="s">
        <v>91</v>
      </c>
      <c r="Y67" s="15">
        <f t="shared" si="106"/>
        <v>0.99473999999999996</v>
      </c>
      <c r="Z67" s="31">
        <f t="shared" si="95"/>
        <v>0.98829999999999996</v>
      </c>
      <c r="AA67" s="15">
        <f t="shared" si="96"/>
        <v>-6.4400000000000013E-3</v>
      </c>
      <c r="AF67" s="113" t="s">
        <v>97</v>
      </c>
      <c r="AG67" s="12" t="s">
        <v>91</v>
      </c>
      <c r="AH67" s="31">
        <f t="shared" si="97"/>
        <v>0.99465999999999999</v>
      </c>
      <c r="AI67" s="31">
        <f t="shared" si="98"/>
        <v>0.98880000000000001</v>
      </c>
      <c r="AJ67" s="31">
        <f t="shared" si="120"/>
        <v>-5.8599999999999763E-3</v>
      </c>
      <c r="AO67" s="113" t="s">
        <v>97</v>
      </c>
      <c r="AP67" s="12" t="s">
        <v>91</v>
      </c>
      <c r="AQ67" s="31">
        <f t="shared" si="99"/>
        <v>0.99531999999999987</v>
      </c>
      <c r="AR67" s="31">
        <f t="shared" si="100"/>
        <v>0.99080000000000001</v>
      </c>
      <c r="AS67" s="31">
        <f t="shared" si="121"/>
        <v>-4.5199999999998575E-3</v>
      </c>
      <c r="AX67" s="113" t="s">
        <v>97</v>
      </c>
      <c r="AY67" s="12" t="s">
        <v>91</v>
      </c>
      <c r="AZ67" s="31">
        <f t="shared" si="101"/>
        <v>0.99487999999999999</v>
      </c>
      <c r="BA67" s="31">
        <f t="shared" si="102"/>
        <v>0.98980000000000001</v>
      </c>
      <c r="BB67" s="31">
        <f t="shared" si="122"/>
        <v>-5.0799999999999734E-3</v>
      </c>
    </row>
    <row r="68" spans="1:54">
      <c r="A68" s="113" t="s">
        <v>97</v>
      </c>
      <c r="B68" s="12" t="s">
        <v>91</v>
      </c>
      <c r="C68" s="31">
        <v>0.99590000000000001</v>
      </c>
      <c r="D68" s="31">
        <v>0.99460000000000004</v>
      </c>
      <c r="E68" s="31">
        <v>0.99490000000000001</v>
      </c>
      <c r="F68" s="31">
        <v>0.99609999999999999</v>
      </c>
      <c r="G68" s="31">
        <v>0.99509999999999998</v>
      </c>
      <c r="H68" s="31">
        <f t="shared" si="116"/>
        <v>0.99531999999999987</v>
      </c>
      <c r="I68" s="31">
        <f>'4 - Model Robustness (70-30)'!C73</f>
        <v>0.9899</v>
      </c>
      <c r="J68" s="31">
        <f t="shared" si="117"/>
        <v>5.4199999999998694E-3</v>
      </c>
      <c r="L68" s="113" t="s">
        <v>97</v>
      </c>
      <c r="M68" s="12" t="s">
        <v>91</v>
      </c>
      <c r="N68" s="31">
        <v>0.99570000000000003</v>
      </c>
      <c r="O68" s="31">
        <v>0.99450000000000005</v>
      </c>
      <c r="P68" s="31">
        <v>0.99409999999999998</v>
      </c>
      <c r="Q68" s="31">
        <v>0.99509999999999998</v>
      </c>
      <c r="R68" s="31">
        <v>0.995</v>
      </c>
      <c r="S68" s="31">
        <f t="shared" si="118"/>
        <v>0.99487999999999999</v>
      </c>
      <c r="T68" s="31">
        <f>'4 - Model Robustness (70-30)'!E73</f>
        <v>0.98980000000000001</v>
      </c>
      <c r="U68" s="31">
        <f t="shared" si="119"/>
        <v>5.0799999999999734E-3</v>
      </c>
      <c r="W68" s="113"/>
      <c r="X68" s="12" t="s">
        <v>92</v>
      </c>
      <c r="Y68" s="15">
        <f t="shared" si="106"/>
        <v>0.99471999999999983</v>
      </c>
      <c r="Z68" s="31">
        <f t="shared" si="95"/>
        <v>0.98860000000000003</v>
      </c>
      <c r="AA68" s="15">
        <f t="shared" si="96"/>
        <v>-6.1199999999997923E-3</v>
      </c>
      <c r="AF68" s="113"/>
      <c r="AG68" s="12" t="s">
        <v>92</v>
      </c>
      <c r="AH68" s="31">
        <f t="shared" si="97"/>
        <v>0.99465999999999999</v>
      </c>
      <c r="AI68" s="31">
        <f t="shared" si="98"/>
        <v>0.98929999999999996</v>
      </c>
      <c r="AJ68" s="31">
        <f t="shared" si="120"/>
        <v>-5.3600000000000314E-3</v>
      </c>
      <c r="AO68" s="113"/>
      <c r="AP68" s="12" t="s">
        <v>92</v>
      </c>
      <c r="AQ68" s="31">
        <f t="shared" si="99"/>
        <v>0.99531999999999987</v>
      </c>
      <c r="AR68" s="31">
        <f t="shared" si="100"/>
        <v>0.99099999999999999</v>
      </c>
      <c r="AS68" s="31">
        <f t="shared" si="121"/>
        <v>-4.3199999999998795E-3</v>
      </c>
      <c r="AX68" s="113"/>
      <c r="AY68" s="12" t="s">
        <v>92</v>
      </c>
      <c r="AZ68" s="31">
        <f t="shared" si="101"/>
        <v>0.99485999999999986</v>
      </c>
      <c r="BA68" s="31">
        <f t="shared" si="102"/>
        <v>0.99029999999999996</v>
      </c>
      <c r="BB68" s="31">
        <f t="shared" si="122"/>
        <v>-4.5599999999998975E-3</v>
      </c>
    </row>
    <row r="69" spans="1:54">
      <c r="A69" s="113"/>
      <c r="B69" s="12" t="s">
        <v>92</v>
      </c>
      <c r="C69" s="31">
        <v>0.99590000000000001</v>
      </c>
      <c r="D69" s="31">
        <v>0.99460000000000004</v>
      </c>
      <c r="E69" s="31">
        <v>0.99490000000000001</v>
      </c>
      <c r="F69" s="31">
        <v>0.99609999999999999</v>
      </c>
      <c r="G69" s="31">
        <v>0.99509999999999998</v>
      </c>
      <c r="H69" s="31">
        <f t="shared" si="116"/>
        <v>0.99531999999999987</v>
      </c>
      <c r="I69" s="31">
        <f>'4 - Model Robustness (70-30)'!C74</f>
        <v>0.99029999999999996</v>
      </c>
      <c r="J69" s="31">
        <f t="shared" si="117"/>
        <v>5.0199999999999134E-3</v>
      </c>
      <c r="L69" s="113"/>
      <c r="M69" s="12" t="s">
        <v>92</v>
      </c>
      <c r="N69" s="31">
        <v>0.99560000000000004</v>
      </c>
      <c r="O69" s="31">
        <v>0.99450000000000005</v>
      </c>
      <c r="P69" s="31">
        <v>0.99409999999999998</v>
      </c>
      <c r="Q69" s="31">
        <v>0.99509999999999998</v>
      </c>
      <c r="R69" s="31">
        <v>0.995</v>
      </c>
      <c r="S69" s="31">
        <f t="shared" si="118"/>
        <v>0.99485999999999986</v>
      </c>
      <c r="T69" s="31">
        <f>'4 - Model Robustness (70-30)'!E74</f>
        <v>0.99029999999999996</v>
      </c>
      <c r="U69" s="31">
        <f t="shared" si="119"/>
        <v>4.5599999999998975E-3</v>
      </c>
      <c r="W69" s="113"/>
      <c r="X69" s="12" t="s">
        <v>93</v>
      </c>
      <c r="Y69" s="15">
        <f t="shared" si="106"/>
        <v>0.99471999999999983</v>
      </c>
      <c r="Z69" s="31">
        <f t="shared" si="95"/>
        <v>0.98740000000000006</v>
      </c>
      <c r="AA69" s="15">
        <f t="shared" si="96"/>
        <v>-7.3199999999997711E-3</v>
      </c>
      <c r="AF69" s="113"/>
      <c r="AG69" s="12" t="s">
        <v>93</v>
      </c>
      <c r="AH69" s="31">
        <f t="shared" si="97"/>
        <v>0.99465999999999999</v>
      </c>
      <c r="AI69" s="31">
        <f t="shared" si="98"/>
        <v>0.98860000000000003</v>
      </c>
      <c r="AJ69" s="31">
        <f t="shared" si="120"/>
        <v>-6.0599999999999543E-3</v>
      </c>
      <c r="AO69" s="113"/>
      <c r="AP69" s="12" t="s">
        <v>93</v>
      </c>
      <c r="AQ69" s="31">
        <f t="shared" si="99"/>
        <v>0.99531999999999987</v>
      </c>
      <c r="AR69" s="31">
        <f t="shared" si="100"/>
        <v>0.99029999999999996</v>
      </c>
      <c r="AS69" s="31">
        <f t="shared" si="121"/>
        <v>-5.0199999999999134E-3</v>
      </c>
      <c r="AX69" s="113"/>
      <c r="AY69" s="12" t="s">
        <v>93</v>
      </c>
      <c r="AZ69" s="31">
        <f t="shared" si="101"/>
        <v>0.99485999999999986</v>
      </c>
      <c r="BA69" s="31">
        <f t="shared" si="102"/>
        <v>0.98970000000000002</v>
      </c>
      <c r="BB69" s="31">
        <f t="shared" si="122"/>
        <v>-5.1599999999998314E-3</v>
      </c>
    </row>
    <row r="70" spans="1:54">
      <c r="A70" s="113"/>
      <c r="B70" s="12" t="s">
        <v>93</v>
      </c>
      <c r="C70" s="31">
        <v>0.99590000000000001</v>
      </c>
      <c r="D70" s="31">
        <v>0.99460000000000004</v>
      </c>
      <c r="E70" s="31">
        <v>0.99490000000000001</v>
      </c>
      <c r="F70" s="31">
        <v>0.99609999999999999</v>
      </c>
      <c r="G70" s="31">
        <v>0.99509999999999998</v>
      </c>
      <c r="H70" s="31">
        <f t="shared" si="116"/>
        <v>0.99531999999999987</v>
      </c>
      <c r="I70" s="31">
        <f>'4 - Model Robustness (70-30)'!C75</f>
        <v>0.98960000000000004</v>
      </c>
      <c r="J70" s="31">
        <f t="shared" si="117"/>
        <v>5.7199999999998363E-3</v>
      </c>
      <c r="L70" s="113"/>
      <c r="M70" s="12" t="s">
        <v>93</v>
      </c>
      <c r="N70" s="31">
        <v>0.99560000000000004</v>
      </c>
      <c r="O70" s="31">
        <v>0.99450000000000005</v>
      </c>
      <c r="P70" s="31">
        <v>0.99409999999999998</v>
      </c>
      <c r="Q70" s="31">
        <v>0.99509999999999998</v>
      </c>
      <c r="R70" s="31">
        <v>0.995</v>
      </c>
      <c r="S70" s="31">
        <f t="shared" si="118"/>
        <v>0.99485999999999986</v>
      </c>
      <c r="T70" s="31">
        <f>'4 - Model Robustness (70-30)'!E75</f>
        <v>0.98970000000000002</v>
      </c>
      <c r="U70" s="31">
        <f t="shared" si="119"/>
        <v>5.1599999999998314E-3</v>
      </c>
      <c r="W70" s="113" t="s">
        <v>99</v>
      </c>
      <c r="X70" s="113"/>
      <c r="Y70" s="15">
        <f t="shared" si="106"/>
        <v>0.99471999999999983</v>
      </c>
      <c r="Z70" s="31">
        <f t="shared" si="95"/>
        <v>0.80489999999999995</v>
      </c>
      <c r="AA70" s="15">
        <f t="shared" si="96"/>
        <v>-0.18981999999999988</v>
      </c>
      <c r="AF70" s="113" t="s">
        <v>99</v>
      </c>
      <c r="AG70" s="113"/>
      <c r="AH70" s="31">
        <f t="shared" si="97"/>
        <v>0.99465999999999999</v>
      </c>
      <c r="AI70" s="31">
        <f t="shared" si="98"/>
        <v>0.8397</v>
      </c>
      <c r="AJ70" s="31">
        <f t="shared" si="120"/>
        <v>-0.15495999999999999</v>
      </c>
      <c r="AO70" s="113" t="s">
        <v>99</v>
      </c>
      <c r="AP70" s="113"/>
      <c r="AQ70" s="31">
        <f t="shared" si="99"/>
        <v>0.99531999999999987</v>
      </c>
      <c r="AR70" s="31">
        <f t="shared" si="100"/>
        <v>0.84919999999999995</v>
      </c>
      <c r="AS70" s="31">
        <f t="shared" si="121"/>
        <v>-0.14611999999999992</v>
      </c>
      <c r="AX70" s="113" t="s">
        <v>99</v>
      </c>
      <c r="AY70" s="113"/>
      <c r="AZ70" s="31">
        <f t="shared" si="101"/>
        <v>0.99485999999999986</v>
      </c>
      <c r="BA70" s="31">
        <f t="shared" si="102"/>
        <v>0.85740000000000005</v>
      </c>
      <c r="BB70" s="31">
        <f t="shared" si="122"/>
        <v>-0.1374599999999998</v>
      </c>
    </row>
    <row r="71" spans="1:54">
      <c r="A71" s="113" t="s">
        <v>99</v>
      </c>
      <c r="B71" s="113"/>
      <c r="C71" s="31">
        <v>0.99590000000000001</v>
      </c>
      <c r="D71" s="31">
        <v>0.99460000000000004</v>
      </c>
      <c r="E71" s="31">
        <v>0.99490000000000001</v>
      </c>
      <c r="F71" s="31">
        <v>0.99609999999999999</v>
      </c>
      <c r="G71" s="31">
        <v>0.99509999999999998</v>
      </c>
      <c r="H71" s="31">
        <f t="shared" si="116"/>
        <v>0.99531999999999987</v>
      </c>
      <c r="I71" s="31">
        <f>'4 - Model Robustness (70-30)'!C76</f>
        <v>0.84450000000000003</v>
      </c>
      <c r="J71" s="31">
        <f t="shared" si="117"/>
        <v>0.15081999999999984</v>
      </c>
      <c r="L71" s="113" t="s">
        <v>99</v>
      </c>
      <c r="M71" s="113"/>
      <c r="N71" s="31">
        <v>0.99560000000000004</v>
      </c>
      <c r="O71" s="31">
        <v>0.99450000000000005</v>
      </c>
      <c r="P71" s="31">
        <v>0.99409999999999998</v>
      </c>
      <c r="Q71" s="31">
        <v>0.99509999999999998</v>
      </c>
      <c r="R71" s="31">
        <v>0.995</v>
      </c>
      <c r="S71" s="31">
        <f t="shared" si="118"/>
        <v>0.99485999999999986</v>
      </c>
      <c r="T71" s="31">
        <f>'4 - Model Robustness (70-30)'!E76</f>
        <v>0.85740000000000005</v>
      </c>
      <c r="U71" s="31">
        <f t="shared" si="119"/>
        <v>0.1374599999999998</v>
      </c>
    </row>
  </sheetData>
  <mergeCells count="208">
    <mergeCell ref="AO60:AO63"/>
    <mergeCell ref="AO64:AO66"/>
    <mergeCell ref="AO67:AO69"/>
    <mergeCell ref="AO70:AP70"/>
    <mergeCell ref="AR54:AR55"/>
    <mergeCell ref="AI54:AI55"/>
    <mergeCell ref="Z54:Z55"/>
    <mergeCell ref="AX37:AY38"/>
    <mergeCell ref="BA37:BA38"/>
    <mergeCell ref="AX39:AX42"/>
    <mergeCell ref="AX43:AX46"/>
    <mergeCell ref="AX47:AX49"/>
    <mergeCell ref="AX50:AX52"/>
    <mergeCell ref="AX53:AY53"/>
    <mergeCell ref="AX54:AY55"/>
    <mergeCell ref="BA54:BA55"/>
    <mergeCell ref="AX56:AX59"/>
    <mergeCell ref="AX60:AX63"/>
    <mergeCell ref="AX64:AX66"/>
    <mergeCell ref="AX67:AX69"/>
    <mergeCell ref="AX70:AY70"/>
    <mergeCell ref="AO56:AO59"/>
    <mergeCell ref="AZ37:AZ38"/>
    <mergeCell ref="AZ54:AZ55"/>
    <mergeCell ref="W56:W59"/>
    <mergeCell ref="W60:W63"/>
    <mergeCell ref="W64:W66"/>
    <mergeCell ref="W67:W69"/>
    <mergeCell ref="W70:X70"/>
    <mergeCell ref="Z37:Z38"/>
    <mergeCell ref="AF37:AG38"/>
    <mergeCell ref="AF39:AF42"/>
    <mergeCell ref="AF43:AF46"/>
    <mergeCell ref="AF47:AF49"/>
    <mergeCell ref="AF50:AF52"/>
    <mergeCell ref="AF53:AG53"/>
    <mergeCell ref="AF54:AG55"/>
    <mergeCell ref="AF56:AF59"/>
    <mergeCell ref="AF60:AF63"/>
    <mergeCell ref="AF64:AF66"/>
    <mergeCell ref="AF67:AF69"/>
    <mergeCell ref="AF70:AG70"/>
    <mergeCell ref="W37:X38"/>
    <mergeCell ref="W39:W42"/>
    <mergeCell ref="W43:W46"/>
    <mergeCell ref="W47:W49"/>
    <mergeCell ref="W50:W52"/>
    <mergeCell ref="W53:X53"/>
    <mergeCell ref="W54:X55"/>
    <mergeCell ref="AI37:AI38"/>
    <mergeCell ref="AO37:AP38"/>
    <mergeCell ref="AR37:AR38"/>
    <mergeCell ref="AO39:AO42"/>
    <mergeCell ref="AO43:AO46"/>
    <mergeCell ref="AO47:AO49"/>
    <mergeCell ref="AO50:AO52"/>
    <mergeCell ref="AO53:AP53"/>
    <mergeCell ref="AO54:AP55"/>
    <mergeCell ref="AA37:AA38"/>
    <mergeCell ref="AA54:AA55"/>
    <mergeCell ref="AJ37:AJ38"/>
    <mergeCell ref="AJ54:AJ55"/>
    <mergeCell ref="Y37:Y38"/>
    <mergeCell ref="AH37:AH38"/>
    <mergeCell ref="Y54:Y55"/>
    <mergeCell ref="AH54:AH55"/>
    <mergeCell ref="AQ37:AQ38"/>
    <mergeCell ref="AQ54:AQ55"/>
    <mergeCell ref="AD1:AD2"/>
    <mergeCell ref="Y1:AC1"/>
    <mergeCell ref="W1:X2"/>
    <mergeCell ref="C1:H1"/>
    <mergeCell ref="A1:B2"/>
    <mergeCell ref="W17:X17"/>
    <mergeCell ref="A17:B17"/>
    <mergeCell ref="AF14:AF16"/>
    <mergeCell ref="AF11:AF13"/>
    <mergeCell ref="AF7:AF10"/>
    <mergeCell ref="AF3:AF6"/>
    <mergeCell ref="W3:W6"/>
    <mergeCell ref="W14:W16"/>
    <mergeCell ref="W11:W13"/>
    <mergeCell ref="W7:W10"/>
    <mergeCell ref="A7:A10"/>
    <mergeCell ref="A3:A6"/>
    <mergeCell ref="A14:A16"/>
    <mergeCell ref="A11:A13"/>
    <mergeCell ref="AF17:AG17"/>
    <mergeCell ref="I1:I2"/>
    <mergeCell ref="L17:M17"/>
    <mergeCell ref="AM1:AM2"/>
    <mergeCell ref="AH1:AL1"/>
    <mergeCell ref="AF1:AG2"/>
    <mergeCell ref="AX20:AX23"/>
    <mergeCell ref="AO20:AO23"/>
    <mergeCell ref="AO24:AO27"/>
    <mergeCell ref="AO28:AO30"/>
    <mergeCell ref="AO31:AO33"/>
    <mergeCell ref="AO34:AP34"/>
    <mergeCell ref="AX34:AY34"/>
    <mergeCell ref="AX24:AX27"/>
    <mergeCell ref="AX28:AX30"/>
    <mergeCell ref="AX31:AX33"/>
    <mergeCell ref="AX1:AY2"/>
    <mergeCell ref="AM18:AM19"/>
    <mergeCell ref="AF34:AG34"/>
    <mergeCell ref="AF20:AF23"/>
    <mergeCell ref="AF24:AF27"/>
    <mergeCell ref="AF28:AF30"/>
    <mergeCell ref="AF31:AF33"/>
    <mergeCell ref="AH18:AL18"/>
    <mergeCell ref="AZ1:BD1"/>
    <mergeCell ref="BE1:BE2"/>
    <mergeCell ref="AX7:AX10"/>
    <mergeCell ref="AX17:AY17"/>
    <mergeCell ref="AO17:AP17"/>
    <mergeCell ref="AO18:AP19"/>
    <mergeCell ref="AQ18:AU18"/>
    <mergeCell ref="AV18:AV19"/>
    <mergeCell ref="AO7:AO10"/>
    <mergeCell ref="AO11:AO13"/>
    <mergeCell ref="AO14:AO16"/>
    <mergeCell ref="AO3:AO6"/>
    <mergeCell ref="AX18:AY19"/>
    <mergeCell ref="AO1:AP2"/>
    <mergeCell ref="AQ1:AU1"/>
    <mergeCell ref="AV1:AV2"/>
    <mergeCell ref="AX11:AX13"/>
    <mergeCell ref="AX14:AX16"/>
    <mergeCell ref="AZ18:BD18"/>
    <mergeCell ref="BE18:BE19"/>
    <mergeCell ref="AX3:AX6"/>
    <mergeCell ref="W28:W30"/>
    <mergeCell ref="W31:W33"/>
    <mergeCell ref="W34:X34"/>
    <mergeCell ref="Y18:AC18"/>
    <mergeCell ref="AD18:AD19"/>
    <mergeCell ref="W20:W23"/>
    <mergeCell ref="W24:W27"/>
    <mergeCell ref="W18:X19"/>
    <mergeCell ref="AF18:AG19"/>
    <mergeCell ref="A65:A67"/>
    <mergeCell ref="L65:L67"/>
    <mergeCell ref="A21:A24"/>
    <mergeCell ref="A39:A42"/>
    <mergeCell ref="A32:A34"/>
    <mergeCell ref="A35:B35"/>
    <mergeCell ref="A19:B20"/>
    <mergeCell ref="A25:A28"/>
    <mergeCell ref="A29:A31"/>
    <mergeCell ref="A37:B38"/>
    <mergeCell ref="L19:M20"/>
    <mergeCell ref="I19:I20"/>
    <mergeCell ref="C19:H19"/>
    <mergeCell ref="L43:L46"/>
    <mergeCell ref="I37:I38"/>
    <mergeCell ref="L39:L42"/>
    <mergeCell ref="C37:H37"/>
    <mergeCell ref="J19:J20"/>
    <mergeCell ref="J37:J38"/>
    <mergeCell ref="L21:L24"/>
    <mergeCell ref="L25:L28"/>
    <mergeCell ref="L29:L31"/>
    <mergeCell ref="L32:L34"/>
    <mergeCell ref="L37:M38"/>
    <mergeCell ref="C55:H55"/>
    <mergeCell ref="N55:S55"/>
    <mergeCell ref="N37:S37"/>
    <mergeCell ref="N19:S19"/>
    <mergeCell ref="N1:S1"/>
    <mergeCell ref="L14:L16"/>
    <mergeCell ref="L1:M2"/>
    <mergeCell ref="J1:J2"/>
    <mergeCell ref="U55:U56"/>
    <mergeCell ref="U1:U2"/>
    <mergeCell ref="U19:U20"/>
    <mergeCell ref="U37:U38"/>
    <mergeCell ref="T37:T38"/>
    <mergeCell ref="T19:T20"/>
    <mergeCell ref="T1:T2"/>
    <mergeCell ref="L3:L6"/>
    <mergeCell ref="L7:L10"/>
    <mergeCell ref="L11:L13"/>
    <mergeCell ref="L35:M35"/>
    <mergeCell ref="BB37:BB38"/>
    <mergeCell ref="BB54:BB55"/>
    <mergeCell ref="AS37:AS38"/>
    <mergeCell ref="AS54:AS55"/>
    <mergeCell ref="A71:B71"/>
    <mergeCell ref="L71:M71"/>
    <mergeCell ref="A47:A49"/>
    <mergeCell ref="L47:L49"/>
    <mergeCell ref="A50:A52"/>
    <mergeCell ref="L50:L52"/>
    <mergeCell ref="A53:B53"/>
    <mergeCell ref="L53:M53"/>
    <mergeCell ref="A43:A46"/>
    <mergeCell ref="A68:A70"/>
    <mergeCell ref="L68:L70"/>
    <mergeCell ref="T55:T56"/>
    <mergeCell ref="A57:A60"/>
    <mergeCell ref="L57:L60"/>
    <mergeCell ref="A61:A64"/>
    <mergeCell ref="L61:L64"/>
    <mergeCell ref="J55:J56"/>
    <mergeCell ref="A55:B56"/>
    <mergeCell ref="I55:I56"/>
    <mergeCell ref="L55:M56"/>
  </mergeCells>
  <conditionalFormatting sqref="C7:I9 C3:I5 N7:T9 N3:T5 C25:I27 C21:I23 N25:T27 N21:T23 C47:I53 C43:I45 C39:I41 N43:T45 N39:T41 C61:I63 C57:I59 N57:T59 N61:T63 K57:K59 K61:K63 K65:K71 K39:K41 K43:K45 K47:K53 K21:K23 K25:K27 K29:K35 K3:K5 K7:K9 K11:K17 C11:I17 N29:T35 C29:I35 N11:T17 C65:I71 N47:T53 N65:T7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5:U71 J55:J71 U37:U53 J37:J53 J19:J35 U19:U35 U1:U17 J1:J1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:AD9 Y3:AD5 Y11:AD1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4:AD26 Y20:AD22 Y28:AD3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9:AA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6:AA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1:AM17 AH7:AM9 AH3:AM5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4:AM26 AH20:AM22 AH28:AM34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39:AJ5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56:AJ7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4:AV26 AQ20:AV22 AQ28:AV34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3:AW5 AQ7:AW9 AQ11:AW17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39:AS5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56:AS7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20:BE22 AZ3:BF5 AZ24:BE26 AZ7:BF9 AZ28:BE34 AZ11:BF1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39:BB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56:BB7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2A97-969B-41CD-A5C2-068C9C785994}">
  <dimension ref="A1:E29"/>
  <sheetViews>
    <sheetView zoomScale="115" zoomScaleNormal="115" workbookViewId="0">
      <selection activeCell="E5" sqref="E5"/>
    </sheetView>
  </sheetViews>
  <sheetFormatPr defaultRowHeight="15"/>
  <cols>
    <col min="2" max="2" width="44.28515625" bestFit="1" customWidth="1"/>
    <col min="3" max="3" width="7" style="64" bestFit="1" customWidth="1"/>
    <col min="4" max="4" width="8.28515625" style="64" bestFit="1" customWidth="1"/>
    <col min="5" max="5" width="10.85546875" bestFit="1" customWidth="1"/>
  </cols>
  <sheetData>
    <row r="1" spans="1:5" s="5" customFormat="1">
      <c r="A1" s="5" t="s">
        <v>161</v>
      </c>
    </row>
    <row r="3" spans="1:5">
      <c r="A3" s="5" t="s">
        <v>457</v>
      </c>
    </row>
    <row r="4" spans="1:5">
      <c r="A4" s="5" t="s">
        <v>470</v>
      </c>
      <c r="B4" s="5" t="s">
        <v>162</v>
      </c>
      <c r="C4" s="63" t="s">
        <v>163</v>
      </c>
      <c r="D4" s="63" t="s">
        <v>164</v>
      </c>
      <c r="E4" s="5" t="s">
        <v>165</v>
      </c>
    </row>
    <row r="5" spans="1:5">
      <c r="A5">
        <v>1</v>
      </c>
      <c r="B5" t="s">
        <v>166</v>
      </c>
      <c r="C5" s="52">
        <v>7.0000000000000007E-2</v>
      </c>
      <c r="D5" s="52">
        <v>3.2</v>
      </c>
      <c r="E5" t="str">
        <f t="shared" ref="E5:E12" si="0">IF(C5&gt;D$29,"Equal","Not Equal")</f>
        <v>Equal</v>
      </c>
    </row>
    <row r="6" spans="1:5">
      <c r="A6">
        <v>2</v>
      </c>
      <c r="B6" t="s">
        <v>167</v>
      </c>
      <c r="C6" s="52">
        <v>0.43859999999999999</v>
      </c>
      <c r="D6" s="52">
        <v>0.6</v>
      </c>
      <c r="E6" t="str">
        <f t="shared" si="0"/>
        <v>Equal</v>
      </c>
    </row>
    <row r="7" spans="1:5">
      <c r="A7">
        <v>3</v>
      </c>
      <c r="B7" t="s">
        <v>168</v>
      </c>
      <c r="C7" s="52">
        <v>0.49130000000000001</v>
      </c>
      <c r="D7" s="52">
        <v>0.47370000000000001</v>
      </c>
      <c r="E7" t="str">
        <f t="shared" si="0"/>
        <v>Equal</v>
      </c>
    </row>
    <row r="8" spans="1:5">
      <c r="A8">
        <v>4</v>
      </c>
      <c r="B8" t="s">
        <v>169</v>
      </c>
      <c r="C8" s="52">
        <v>0.46689999999999998</v>
      </c>
      <c r="D8" s="52">
        <v>0.52939999999999998</v>
      </c>
      <c r="E8" t="str">
        <f t="shared" si="0"/>
        <v>Equal</v>
      </c>
    </row>
    <row r="9" spans="1:5">
      <c r="A9">
        <v>5</v>
      </c>
      <c r="B9" t="s">
        <v>170</v>
      </c>
      <c r="C9" s="52">
        <v>0.25679999999999997</v>
      </c>
      <c r="D9" s="52">
        <v>1.2857000000000001</v>
      </c>
      <c r="E9" t="str">
        <f t="shared" si="0"/>
        <v>Equal</v>
      </c>
    </row>
    <row r="10" spans="1:5">
      <c r="A10">
        <v>6</v>
      </c>
      <c r="B10" t="s">
        <v>171</v>
      </c>
      <c r="C10" s="52">
        <v>5.7799999999999997E-2</v>
      </c>
      <c r="D10" s="52">
        <v>3.6</v>
      </c>
      <c r="E10" t="str">
        <f t="shared" si="0"/>
        <v>Equal</v>
      </c>
    </row>
    <row r="11" spans="1:5">
      <c r="A11">
        <v>7</v>
      </c>
      <c r="B11" t="s">
        <v>172</v>
      </c>
      <c r="C11" s="52">
        <v>0.59299999999999997</v>
      </c>
      <c r="D11" s="52">
        <v>0.28570000000000001</v>
      </c>
      <c r="E11" t="str">
        <f t="shared" si="0"/>
        <v>Equal</v>
      </c>
    </row>
    <row r="12" spans="1:5">
      <c r="A12">
        <v>8</v>
      </c>
      <c r="B12" t="s">
        <v>173</v>
      </c>
      <c r="C12" s="52">
        <v>1</v>
      </c>
      <c r="D12" s="52">
        <v>0</v>
      </c>
      <c r="E12" t="str">
        <f t="shared" si="0"/>
        <v>Equal</v>
      </c>
    </row>
    <row r="13" spans="1:5">
      <c r="A13">
        <v>9</v>
      </c>
      <c r="B13" t="s">
        <v>469</v>
      </c>
      <c r="C13" s="52">
        <v>8.9499999999999996E-2</v>
      </c>
      <c r="D13" s="52">
        <v>2.8824000000000001</v>
      </c>
      <c r="E13" t="str">
        <f t="shared" ref="E13:E16" si="1">IF(C13&gt;D$29,"Equal","Not Equal")</f>
        <v>Equal</v>
      </c>
    </row>
    <row r="14" spans="1:5">
      <c r="A14">
        <v>10</v>
      </c>
      <c r="B14" t="s">
        <v>472</v>
      </c>
      <c r="C14" s="52">
        <v>1.84E-2</v>
      </c>
      <c r="D14" s="52">
        <v>5.5555000000000003</v>
      </c>
      <c r="E14" t="str">
        <f t="shared" si="1"/>
        <v>Not Equal</v>
      </c>
    </row>
    <row r="15" spans="1:5">
      <c r="A15">
        <v>11</v>
      </c>
      <c r="B15" t="s">
        <v>471</v>
      </c>
      <c r="C15" s="52">
        <v>0.66979999999999995</v>
      </c>
      <c r="D15" s="52">
        <v>0.18179999999999999</v>
      </c>
      <c r="E15" t="str">
        <f t="shared" si="1"/>
        <v>Equal</v>
      </c>
    </row>
    <row r="16" spans="1:5">
      <c r="A16">
        <v>12</v>
      </c>
      <c r="B16" t="s">
        <v>473</v>
      </c>
      <c r="C16" s="52">
        <v>0.4652</v>
      </c>
      <c r="D16" s="52">
        <v>0.5333</v>
      </c>
      <c r="E16" t="str">
        <f t="shared" si="1"/>
        <v>Equal</v>
      </c>
    </row>
    <row r="17" spans="1:5" hidden="1"/>
    <row r="18" spans="1:5" hidden="1">
      <c r="A18" s="5" t="s">
        <v>458</v>
      </c>
    </row>
    <row r="19" spans="1:5" hidden="1">
      <c r="B19" s="5" t="s">
        <v>162</v>
      </c>
      <c r="C19" s="63" t="s">
        <v>163</v>
      </c>
      <c r="D19" s="63" t="s">
        <v>164</v>
      </c>
      <c r="E19" s="5" t="s">
        <v>165</v>
      </c>
    </row>
    <row r="20" spans="1:5" hidden="1">
      <c r="B20" t="s">
        <v>166</v>
      </c>
      <c r="C20" s="52">
        <v>0.491297124215893</v>
      </c>
      <c r="D20" s="52">
        <v>0.47368421052631499</v>
      </c>
      <c r="E20" t="str">
        <f t="shared" ref="E20:E27" si="2">IF(C20&gt;D$29,"Equal","Not Equal")</f>
        <v>Equal</v>
      </c>
    </row>
    <row r="21" spans="1:5" hidden="1">
      <c r="B21" t="s">
        <v>167</v>
      </c>
      <c r="C21" s="52">
        <v>0.405380556458942</v>
      </c>
      <c r="D21" s="52">
        <v>0.69230769230769196</v>
      </c>
      <c r="E21" t="str">
        <f t="shared" si="2"/>
        <v>Equal</v>
      </c>
    </row>
    <row r="22" spans="1:5" hidden="1">
      <c r="B22" t="s">
        <v>168</v>
      </c>
      <c r="C22" s="52">
        <v>0.10829365589900899</v>
      </c>
      <c r="D22" s="52">
        <v>2.57894736842105</v>
      </c>
      <c r="E22" t="str">
        <f t="shared" si="2"/>
        <v>Equal</v>
      </c>
    </row>
    <row r="23" spans="1:5" hidden="1">
      <c r="B23" t="s">
        <v>169</v>
      </c>
      <c r="C23" s="52">
        <v>0.63735188823393696</v>
      </c>
      <c r="D23" s="52">
        <v>0.22222222222222199</v>
      </c>
      <c r="E23" t="str">
        <f t="shared" si="2"/>
        <v>Equal</v>
      </c>
    </row>
    <row r="24" spans="1:5" hidden="1">
      <c r="B24" t="s">
        <v>170</v>
      </c>
      <c r="C24" s="52">
        <v>4.55002638963585E-2</v>
      </c>
      <c r="D24" s="52">
        <v>4</v>
      </c>
      <c r="E24" t="str">
        <f t="shared" si="2"/>
        <v>Not Equal</v>
      </c>
    </row>
    <row r="25" spans="1:5" hidden="1">
      <c r="B25" t="s">
        <v>171</v>
      </c>
      <c r="C25" s="52">
        <v>8.3264516663550406E-2</v>
      </c>
      <c r="D25" s="52">
        <v>3</v>
      </c>
      <c r="E25" t="str">
        <f t="shared" si="2"/>
        <v>Equal</v>
      </c>
    </row>
    <row r="26" spans="1:5" hidden="1">
      <c r="B26" t="s">
        <v>172</v>
      </c>
      <c r="C26" s="52">
        <v>1</v>
      </c>
      <c r="D26" s="52">
        <v>0</v>
      </c>
      <c r="E26" t="str">
        <f t="shared" si="2"/>
        <v>Equal</v>
      </c>
    </row>
    <row r="27" spans="1:5" hidden="1">
      <c r="B27" t="s">
        <v>173</v>
      </c>
      <c r="C27" s="52">
        <v>0.78151129499871297</v>
      </c>
      <c r="D27" s="52">
        <v>7.69230769230769E-2</v>
      </c>
      <c r="E27" t="str">
        <f t="shared" si="2"/>
        <v>Equal</v>
      </c>
    </row>
    <row r="29" spans="1:5">
      <c r="C29" s="5" t="s">
        <v>174</v>
      </c>
      <c r="D29" s="5">
        <v>0.05</v>
      </c>
    </row>
  </sheetData>
  <conditionalFormatting sqref="E5:E16">
    <cfRule type="cellIs" dxfId="3" priority="3" operator="equal">
      <formula>"Not Equal"</formula>
    </cfRule>
    <cfRule type="cellIs" dxfId="2" priority="4" operator="equal">
      <formula>"Equal"</formula>
    </cfRule>
  </conditionalFormatting>
  <conditionalFormatting sqref="E20:E27">
    <cfRule type="cellIs" dxfId="1" priority="1" operator="equal">
      <formula>"Not Equal"</formula>
    </cfRule>
    <cfRule type="cellIs" dxfId="0" priority="2" operator="equal">
      <formula>"Equal"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65A9-0984-4B73-9998-38C259E365CE}">
  <dimension ref="A1:E30"/>
  <sheetViews>
    <sheetView zoomScale="85" zoomScaleNormal="85" workbookViewId="0">
      <selection activeCell="E3" sqref="E3"/>
    </sheetView>
  </sheetViews>
  <sheetFormatPr defaultRowHeight="15"/>
  <cols>
    <col min="1" max="1" width="21.42578125" style="33" customWidth="1"/>
    <col min="2" max="2" width="12.140625" style="32" bestFit="1" customWidth="1"/>
    <col min="3" max="3" width="14" style="32" bestFit="1" customWidth="1"/>
    <col min="4" max="4" width="17.28515625" style="32" bestFit="1" customWidth="1"/>
    <col min="5" max="5" width="15.42578125" style="33" bestFit="1" customWidth="1"/>
    <col min="6" max="16384" width="9.140625" style="33"/>
  </cols>
  <sheetData>
    <row r="1" spans="1:5">
      <c r="A1" s="35" t="s">
        <v>175</v>
      </c>
      <c r="B1" s="36"/>
      <c r="C1" s="37" t="s">
        <v>176</v>
      </c>
      <c r="D1" s="37" t="s">
        <v>177</v>
      </c>
      <c r="E1" s="37" t="s">
        <v>178</v>
      </c>
    </row>
    <row r="2" spans="1:5">
      <c r="A2" s="128" t="s">
        <v>110</v>
      </c>
      <c r="B2" s="35" t="s">
        <v>88</v>
      </c>
      <c r="C2" s="36">
        <v>1.228</v>
      </c>
      <c r="D2" s="36">
        <v>1.4103000000000001</v>
      </c>
      <c r="E2" s="36">
        <v>1.6161000000000001</v>
      </c>
    </row>
    <row r="3" spans="1:5">
      <c r="A3" s="128"/>
      <c r="B3" s="35" t="s">
        <v>100</v>
      </c>
      <c r="C3" s="36">
        <v>0.61899999999999999</v>
      </c>
      <c r="D3" s="36">
        <v>0.80279999999999996</v>
      </c>
      <c r="E3" s="36">
        <v>1.458</v>
      </c>
    </row>
    <row r="4" spans="1:5">
      <c r="A4" s="128"/>
      <c r="B4" s="35" t="s">
        <v>101</v>
      </c>
      <c r="C4" s="36">
        <v>28.864999999999998</v>
      </c>
      <c r="D4" s="36">
        <v>32.069099999999999</v>
      </c>
      <c r="E4" s="36">
        <v>34.066400000000002</v>
      </c>
    </row>
    <row r="5" spans="1:5">
      <c r="A5" s="128"/>
      <c r="B5" s="35" t="s">
        <v>102</v>
      </c>
      <c r="C5" s="36">
        <v>19.431999999999999</v>
      </c>
      <c r="D5" s="36">
        <v>23.105699999999999</v>
      </c>
      <c r="E5" s="36">
        <v>23.864000000000001</v>
      </c>
    </row>
    <row r="6" spans="1:5">
      <c r="A6" s="128" t="s">
        <v>112</v>
      </c>
      <c r="B6" s="35" t="s">
        <v>88</v>
      </c>
      <c r="C6" s="36">
        <v>10.294</v>
      </c>
      <c r="D6" s="36">
        <v>10.6556</v>
      </c>
      <c r="E6" s="36">
        <v>10.929500000000001</v>
      </c>
    </row>
    <row r="7" spans="1:5">
      <c r="A7" s="128"/>
      <c r="B7" s="35" t="s">
        <v>100</v>
      </c>
      <c r="C7" s="36">
        <v>18.891999999999999</v>
      </c>
      <c r="D7" s="36">
        <v>20.203800000000001</v>
      </c>
      <c r="E7" s="36">
        <v>22.513100000000001</v>
      </c>
    </row>
    <row r="8" spans="1:5">
      <c r="A8" s="128"/>
      <c r="B8" s="35" t="s">
        <v>101</v>
      </c>
      <c r="C8" s="36">
        <v>256.09800000000001</v>
      </c>
      <c r="D8" s="36">
        <v>256.75619999999998</v>
      </c>
      <c r="E8" s="36">
        <v>257.35300000000001</v>
      </c>
    </row>
    <row r="9" spans="1:5">
      <c r="A9" s="128"/>
      <c r="B9" s="35" t="s">
        <v>102</v>
      </c>
      <c r="C9" s="36">
        <v>44.536999999999999</v>
      </c>
      <c r="D9" s="36">
        <v>44.661900000000003</v>
      </c>
      <c r="E9" s="36">
        <v>44.73</v>
      </c>
    </row>
    <row r="10" spans="1:5">
      <c r="A10" s="127" t="s">
        <v>179</v>
      </c>
      <c r="B10" s="35" t="s">
        <v>88</v>
      </c>
      <c r="C10" s="36">
        <f>C6-C2</f>
        <v>9.0660000000000007</v>
      </c>
      <c r="D10" s="36">
        <f t="shared" ref="D10:E10" si="0">D6-D2</f>
        <v>9.2453000000000003</v>
      </c>
      <c r="E10" s="36">
        <f t="shared" si="0"/>
        <v>9.3134000000000015</v>
      </c>
    </row>
    <row r="11" spans="1:5">
      <c r="A11" s="127"/>
      <c r="B11" s="35" t="s">
        <v>100</v>
      </c>
      <c r="C11" s="36">
        <f t="shared" ref="C11:E13" si="1">C7-C3</f>
        <v>18.273</v>
      </c>
      <c r="D11" s="36">
        <f t="shared" si="1"/>
        <v>19.401</v>
      </c>
      <c r="E11" s="36">
        <f t="shared" si="1"/>
        <v>21.055100000000003</v>
      </c>
    </row>
    <row r="12" spans="1:5">
      <c r="A12" s="127"/>
      <c r="B12" s="35" t="s">
        <v>101</v>
      </c>
      <c r="C12" s="36">
        <f t="shared" si="1"/>
        <v>227.233</v>
      </c>
      <c r="D12" s="36">
        <f t="shared" si="1"/>
        <v>224.68709999999999</v>
      </c>
      <c r="E12" s="36">
        <f t="shared" si="1"/>
        <v>223.28660000000002</v>
      </c>
    </row>
    <row r="13" spans="1:5">
      <c r="A13" s="127"/>
      <c r="B13" s="35" t="s">
        <v>102</v>
      </c>
      <c r="C13" s="36">
        <f t="shared" si="1"/>
        <v>25.105</v>
      </c>
      <c r="D13" s="36">
        <f t="shared" si="1"/>
        <v>21.556200000000004</v>
      </c>
      <c r="E13" s="36">
        <f t="shared" si="1"/>
        <v>20.865999999999996</v>
      </c>
    </row>
    <row r="14" spans="1:5">
      <c r="A14" s="34"/>
      <c r="B14" s="33"/>
      <c r="E14" s="32"/>
    </row>
    <row r="15" spans="1:5">
      <c r="A15" s="34"/>
      <c r="B15" s="33"/>
      <c r="E15" s="32"/>
    </row>
    <row r="18" spans="1:5">
      <c r="A18" s="35" t="s">
        <v>180</v>
      </c>
      <c r="B18" s="38"/>
      <c r="C18" s="37" t="s">
        <v>181</v>
      </c>
      <c r="D18" s="37" t="s">
        <v>182</v>
      </c>
      <c r="E18" s="37" t="s">
        <v>183</v>
      </c>
    </row>
    <row r="19" spans="1:5">
      <c r="A19" s="128" t="s">
        <v>110</v>
      </c>
      <c r="B19" s="35" t="s">
        <v>88</v>
      </c>
      <c r="C19" s="36">
        <v>36.36</v>
      </c>
      <c r="D19" s="36">
        <v>40.979100000000003</v>
      </c>
      <c r="E19" s="38">
        <v>48.488500000000002</v>
      </c>
    </row>
    <row r="20" spans="1:5">
      <c r="A20" s="128"/>
      <c r="B20" s="35" t="s">
        <v>100</v>
      </c>
      <c r="C20" s="36">
        <v>33.938800000000001</v>
      </c>
      <c r="D20" s="36">
        <v>37.827300000000001</v>
      </c>
      <c r="E20" s="38">
        <v>50.910800000000002</v>
      </c>
    </row>
    <row r="21" spans="1:5">
      <c r="A21" s="128"/>
      <c r="B21" s="35" t="s">
        <v>101</v>
      </c>
      <c r="C21" s="36">
        <v>429.19740000000002</v>
      </c>
      <c r="D21" s="36">
        <v>449.1053</v>
      </c>
      <c r="E21" s="38">
        <v>477.6789</v>
      </c>
    </row>
    <row r="22" spans="1:5">
      <c r="A22" s="128"/>
      <c r="B22" s="35" t="s">
        <v>102</v>
      </c>
      <c r="C22" s="36">
        <v>412.21440000000001</v>
      </c>
      <c r="D22" s="36">
        <v>424.8295</v>
      </c>
      <c r="E22" s="38">
        <v>453.44220000000001</v>
      </c>
    </row>
    <row r="23" spans="1:5">
      <c r="A23" s="128" t="s">
        <v>112</v>
      </c>
      <c r="B23" s="35" t="s">
        <v>88</v>
      </c>
      <c r="C23" s="36">
        <v>109.1129</v>
      </c>
      <c r="D23" s="36">
        <v>118.5742</v>
      </c>
      <c r="E23" s="38">
        <v>140.65710000000001</v>
      </c>
    </row>
    <row r="24" spans="1:5">
      <c r="A24" s="128"/>
      <c r="B24" s="35" t="s">
        <v>100</v>
      </c>
      <c r="C24" s="36">
        <v>196.41149999999999</v>
      </c>
      <c r="D24" s="36">
        <v>208.77770000000001</v>
      </c>
      <c r="E24" s="38">
        <v>223.06710000000001</v>
      </c>
    </row>
    <row r="25" spans="1:5">
      <c r="A25" s="128"/>
      <c r="B25" s="35" t="s">
        <v>101</v>
      </c>
      <c r="C25" s="36">
        <v>441.35359999999997</v>
      </c>
      <c r="D25" s="36">
        <v>445.42250000000001</v>
      </c>
      <c r="E25" s="38">
        <v>467.952</v>
      </c>
    </row>
    <row r="26" spans="1:5">
      <c r="A26" s="128"/>
      <c r="B26" s="35" t="s">
        <v>102</v>
      </c>
      <c r="C26" s="36">
        <v>407.37430000000001</v>
      </c>
      <c r="D26" s="36">
        <v>419.25400000000002</v>
      </c>
      <c r="E26" s="38">
        <v>431.62090000000001</v>
      </c>
    </row>
    <row r="27" spans="1:5">
      <c r="A27" s="127" t="s">
        <v>179</v>
      </c>
      <c r="B27" s="35" t="s">
        <v>88</v>
      </c>
      <c r="C27" s="36">
        <f>C23-C19</f>
        <v>72.752899999999997</v>
      </c>
      <c r="D27" s="36">
        <f t="shared" ref="D27:E27" si="2">D23-D19</f>
        <v>77.595100000000002</v>
      </c>
      <c r="E27" s="36">
        <f t="shared" si="2"/>
        <v>92.168600000000012</v>
      </c>
    </row>
    <row r="28" spans="1:5">
      <c r="A28" s="127"/>
      <c r="B28" s="35" t="s">
        <v>100</v>
      </c>
      <c r="C28" s="36">
        <f t="shared" ref="C28" si="3">C24-C20</f>
        <v>162.47269999999997</v>
      </c>
      <c r="D28" s="36">
        <f t="shared" ref="D28:E28" si="4">D24-D20</f>
        <v>170.9504</v>
      </c>
      <c r="E28" s="36">
        <f t="shared" si="4"/>
        <v>172.15630000000002</v>
      </c>
    </row>
    <row r="29" spans="1:5">
      <c r="A29" s="127"/>
      <c r="B29" s="35" t="s">
        <v>101</v>
      </c>
      <c r="C29" s="36">
        <f t="shared" ref="C29" si="5">C25-C21</f>
        <v>12.156199999999956</v>
      </c>
      <c r="D29" s="36">
        <f t="shared" ref="D29:E29" si="6">D25-D21</f>
        <v>-3.6827999999999861</v>
      </c>
      <c r="E29" s="36">
        <f t="shared" si="6"/>
        <v>-9.7269000000000005</v>
      </c>
    </row>
    <row r="30" spans="1:5">
      <c r="A30" s="127"/>
      <c r="B30" s="35" t="s">
        <v>102</v>
      </c>
      <c r="C30" s="36">
        <f t="shared" ref="C30" si="7">C26-C22</f>
        <v>-4.8401000000000067</v>
      </c>
      <c r="D30" s="36">
        <f t="shared" ref="D30:E30" si="8">D26-D22</f>
        <v>-5.5754999999999768</v>
      </c>
      <c r="E30" s="36">
        <f t="shared" si="8"/>
        <v>-21.821300000000008</v>
      </c>
    </row>
  </sheetData>
  <mergeCells count="6">
    <mergeCell ref="A27:A30"/>
    <mergeCell ref="A2:A5"/>
    <mergeCell ref="A6:A9"/>
    <mergeCell ref="A19:A22"/>
    <mergeCell ref="A23:A26"/>
    <mergeCell ref="A10:A13"/>
  </mergeCells>
  <conditionalFormatting sqref="C2:E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E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E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E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F88C-9491-40F2-A843-2FC883210A84}">
  <dimension ref="A1:J11"/>
  <sheetViews>
    <sheetView workbookViewId="0">
      <selection activeCell="G29" sqref="G28:G29"/>
    </sheetView>
  </sheetViews>
  <sheetFormatPr defaultRowHeight="15"/>
  <cols>
    <col min="1" max="1" width="23.28515625" bestFit="1" customWidth="1"/>
    <col min="2" max="2" width="9.5703125" bestFit="1" customWidth="1"/>
    <col min="3" max="3" width="10.5703125" bestFit="1" customWidth="1"/>
  </cols>
  <sheetData>
    <row r="1" spans="1:10">
      <c r="A1" s="5" t="s">
        <v>184</v>
      </c>
      <c r="B1" s="5" t="s">
        <v>185</v>
      </c>
      <c r="C1" s="5" t="s">
        <v>186</v>
      </c>
      <c r="H1" t="s">
        <v>184</v>
      </c>
      <c r="I1" t="s">
        <v>185</v>
      </c>
      <c r="J1" t="s">
        <v>186</v>
      </c>
    </row>
    <row r="2" spans="1:10">
      <c r="A2" s="5" t="s">
        <v>187</v>
      </c>
      <c r="B2" s="52">
        <f>E2/1024</f>
        <v>291.41015625</v>
      </c>
      <c r="C2" s="52">
        <f t="shared" ref="C2:C3" si="0">F2/1024</f>
        <v>1701.1025390625</v>
      </c>
      <c r="E2">
        <v>298404</v>
      </c>
      <c r="F2">
        <v>1741929</v>
      </c>
      <c r="H2" t="s">
        <v>187</v>
      </c>
      <c r="I2">
        <v>291.41015625</v>
      </c>
      <c r="J2">
        <v>1701.1025390625</v>
      </c>
    </row>
    <row r="3" spans="1:10">
      <c r="A3" s="5" t="s">
        <v>188</v>
      </c>
      <c r="B3" s="52">
        <f t="shared" ref="B3" si="1">E3/1024</f>
        <v>286.41015625</v>
      </c>
      <c r="C3" s="52">
        <f t="shared" si="0"/>
        <v>1154.8369140625</v>
      </c>
      <c r="E3">
        <v>293284</v>
      </c>
      <c r="F3">
        <v>1182553</v>
      </c>
      <c r="H3" t="s">
        <v>188</v>
      </c>
      <c r="I3">
        <v>286.41015625</v>
      </c>
      <c r="J3">
        <v>1154.8369140625</v>
      </c>
    </row>
    <row r="5" spans="1:10">
      <c r="A5" s="5" t="s">
        <v>189</v>
      </c>
      <c r="B5" s="5" t="s">
        <v>185</v>
      </c>
      <c r="C5" s="5" t="s">
        <v>186</v>
      </c>
      <c r="H5" t="s">
        <v>189</v>
      </c>
      <c r="I5" t="s">
        <v>185</v>
      </c>
      <c r="J5" t="s">
        <v>186</v>
      </c>
    </row>
    <row r="6" spans="1:10">
      <c r="A6" s="5" t="s">
        <v>187</v>
      </c>
      <c r="B6" s="52">
        <f>E6/1024</f>
        <v>833.37890625</v>
      </c>
      <c r="C6" s="52">
        <f t="shared" ref="C6:C7" si="2">F6/1024</f>
        <v>15877.9912109375</v>
      </c>
      <c r="E6">
        <v>853380</v>
      </c>
      <c r="F6">
        <v>16259063</v>
      </c>
      <c r="H6" t="s">
        <v>187</v>
      </c>
      <c r="I6">
        <v>833.37890625</v>
      </c>
      <c r="J6">
        <v>15877.9912109375</v>
      </c>
    </row>
    <row r="7" spans="1:10">
      <c r="A7" s="5" t="s">
        <v>188</v>
      </c>
      <c r="B7" s="52">
        <f t="shared" ref="B7" si="3">E7/1024</f>
        <v>1813.69140625</v>
      </c>
      <c r="C7" s="52">
        <f t="shared" si="2"/>
        <v>3135.4208984375</v>
      </c>
      <c r="E7">
        <v>1857220</v>
      </c>
      <c r="F7">
        <v>3210671</v>
      </c>
      <c r="H7" t="s">
        <v>188</v>
      </c>
      <c r="I7">
        <v>1813.69140625</v>
      </c>
      <c r="J7">
        <v>3135.4208984375</v>
      </c>
    </row>
    <row r="9" spans="1:10">
      <c r="A9" s="5" t="s">
        <v>190</v>
      </c>
      <c r="B9" s="5" t="s">
        <v>185</v>
      </c>
      <c r="C9" s="5" t="s">
        <v>186</v>
      </c>
      <c r="H9" t="s">
        <v>190</v>
      </c>
      <c r="I9" t="s">
        <v>185</v>
      </c>
      <c r="J9" t="s">
        <v>186</v>
      </c>
    </row>
    <row r="10" spans="1:10">
      <c r="A10" s="5" t="s">
        <v>187</v>
      </c>
      <c r="B10" s="53">
        <f>(B6-B2)/B2</f>
        <v>1.8598142116057426</v>
      </c>
      <c r="C10" s="53">
        <f t="shared" ref="C10:C11" si="4">(C6-C2)/C2</f>
        <v>8.3339412800406905</v>
      </c>
      <c r="H10" t="s">
        <v>187</v>
      </c>
      <c r="I10">
        <v>1.8598142116057426</v>
      </c>
      <c r="J10">
        <v>8.3339412800406905</v>
      </c>
    </row>
    <row r="11" spans="1:10">
      <c r="A11" s="5" t="s">
        <v>188</v>
      </c>
      <c r="B11" s="53">
        <f t="shared" ref="B11" si="5">(B7-B3)/B3</f>
        <v>5.3324968290121522</v>
      </c>
      <c r="C11" s="53">
        <f t="shared" si="4"/>
        <v>1.7150334910993419</v>
      </c>
      <c r="H11" t="s">
        <v>188</v>
      </c>
      <c r="I11">
        <v>5.3324968290121522</v>
      </c>
      <c r="J11">
        <v>1.7150334910993419</v>
      </c>
    </row>
  </sheetData>
  <conditionalFormatting sqref="B2:C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C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6EA2-CA14-4ABB-82EA-C82F2F2AB1C4}">
  <dimension ref="A1:O37"/>
  <sheetViews>
    <sheetView zoomScale="115" zoomScaleNormal="115" workbookViewId="0">
      <selection activeCell="H3" sqref="H3"/>
    </sheetView>
  </sheetViews>
  <sheetFormatPr defaultRowHeight="13.5"/>
  <cols>
    <col min="1" max="1" width="12.140625" style="68" bestFit="1" customWidth="1"/>
    <col min="2" max="2" width="8.5703125" style="68" bestFit="1" customWidth="1"/>
    <col min="3" max="3" width="15.28515625" style="72" hidden="1" customWidth="1"/>
    <col min="4" max="4" width="14.85546875" style="72" hidden="1" customWidth="1"/>
    <col min="5" max="5" width="19.140625" style="72" bestFit="1" customWidth="1"/>
    <col min="6" max="6" width="15.28515625" style="45" hidden="1" customWidth="1"/>
    <col min="7" max="7" width="14.85546875" style="45" hidden="1" customWidth="1"/>
    <col min="8" max="8" width="19.140625" style="45" bestFit="1" customWidth="1"/>
    <col min="9" max="9" width="9.140625" style="45"/>
    <col min="10" max="10" width="12.140625" style="45" bestFit="1" customWidth="1"/>
    <col min="11" max="16384" width="9.140625" style="45"/>
  </cols>
  <sheetData>
    <row r="1" spans="1:15" ht="15" customHeight="1">
      <c r="A1" s="97" t="s">
        <v>462</v>
      </c>
      <c r="B1" s="97"/>
      <c r="C1" s="131" t="s">
        <v>185</v>
      </c>
      <c r="D1" s="131"/>
      <c r="E1" s="131"/>
      <c r="F1" s="130" t="s">
        <v>186</v>
      </c>
      <c r="G1" s="130"/>
      <c r="H1" s="130"/>
      <c r="J1" s="97" t="s">
        <v>468</v>
      </c>
      <c r="K1" s="97"/>
      <c r="L1" s="130" t="s">
        <v>185</v>
      </c>
      <c r="M1" s="130"/>
      <c r="N1" s="130" t="s">
        <v>186</v>
      </c>
      <c r="O1" s="130"/>
    </row>
    <row r="2" spans="1:15" s="69" customFormat="1" ht="30" customHeight="1">
      <c r="A2" s="97"/>
      <c r="B2" s="97"/>
      <c r="C2" s="71" t="s">
        <v>459</v>
      </c>
      <c r="D2" s="71" t="s">
        <v>460</v>
      </c>
      <c r="E2" s="71" t="s">
        <v>461</v>
      </c>
      <c r="F2" s="71" t="s">
        <v>459</v>
      </c>
      <c r="G2" s="71" t="s">
        <v>460</v>
      </c>
      <c r="H2" s="71" t="s">
        <v>461</v>
      </c>
      <c r="J2" s="97"/>
      <c r="K2" s="97"/>
      <c r="L2" s="69" t="s">
        <v>466</v>
      </c>
      <c r="M2" s="69" t="s">
        <v>467</v>
      </c>
      <c r="N2" s="69" t="s">
        <v>466</v>
      </c>
      <c r="O2" s="69" t="s">
        <v>467</v>
      </c>
    </row>
    <row r="3" spans="1:15">
      <c r="A3" s="129" t="s">
        <v>90</v>
      </c>
      <c r="B3" s="68" t="s">
        <v>91</v>
      </c>
      <c r="C3" s="72">
        <v>0.75</v>
      </c>
      <c r="D3" s="72">
        <v>0.86550000000000005</v>
      </c>
      <c r="E3" s="72">
        <v>0.92310000000000003</v>
      </c>
      <c r="F3" s="72">
        <v>0.66669999999999996</v>
      </c>
      <c r="G3" s="72">
        <v>0.75690000000000002</v>
      </c>
      <c r="H3" s="72">
        <v>0.83330000000000004</v>
      </c>
      <c r="J3" s="129" t="s">
        <v>90</v>
      </c>
      <c r="K3" s="68" t="s">
        <v>91</v>
      </c>
      <c r="L3" s="45">
        <f t="shared" ref="L3:L18" si="0">E22</f>
        <v>0.93149999999999999</v>
      </c>
      <c r="M3" s="72">
        <f>E3</f>
        <v>0.92310000000000003</v>
      </c>
      <c r="N3" s="45">
        <f>H22</f>
        <v>0.93830000000000002</v>
      </c>
      <c r="O3" s="72">
        <f>H3</f>
        <v>0.83330000000000004</v>
      </c>
    </row>
    <row r="4" spans="1:15">
      <c r="A4" s="129"/>
      <c r="B4" s="68" t="s">
        <v>92</v>
      </c>
      <c r="C4" s="72">
        <v>0.75</v>
      </c>
      <c r="D4" s="72">
        <v>9.9699999999999997E-2</v>
      </c>
      <c r="E4" s="72">
        <v>0.1062</v>
      </c>
      <c r="F4" s="72">
        <v>1</v>
      </c>
      <c r="G4" s="72">
        <v>0.15970000000000001</v>
      </c>
      <c r="H4" s="72">
        <v>0.17699999999999999</v>
      </c>
      <c r="J4" s="129"/>
      <c r="K4" s="68" t="s">
        <v>92</v>
      </c>
      <c r="L4" s="45">
        <f t="shared" si="0"/>
        <v>0.6018</v>
      </c>
      <c r="M4" s="72">
        <f>E4</f>
        <v>0.1062</v>
      </c>
      <c r="N4" s="45">
        <f t="shared" ref="N4:N18" si="1">H23</f>
        <v>0.67259999999999998</v>
      </c>
      <c r="O4" s="72">
        <f t="shared" ref="O4:O18" si="2">H4</f>
        <v>0.17699999999999999</v>
      </c>
    </row>
    <row r="5" spans="1:15">
      <c r="A5" s="129"/>
      <c r="B5" s="68" t="s">
        <v>93</v>
      </c>
      <c r="C5" s="72">
        <v>0.75</v>
      </c>
      <c r="D5" s="72">
        <v>0.17879999999999999</v>
      </c>
      <c r="E5" s="72">
        <v>0.1905</v>
      </c>
      <c r="F5" s="72">
        <v>0.8</v>
      </c>
      <c r="G5" s="72">
        <v>0.26379999999999998</v>
      </c>
      <c r="H5" s="72">
        <v>0.29199999999999998</v>
      </c>
      <c r="J5" s="129"/>
      <c r="K5" s="68" t="s">
        <v>93</v>
      </c>
      <c r="L5" s="45">
        <f t="shared" si="0"/>
        <v>0.73119999999999996</v>
      </c>
      <c r="M5" s="72">
        <f>E5</f>
        <v>0.1905</v>
      </c>
      <c r="N5" s="45">
        <f t="shared" si="1"/>
        <v>0.78349999999999997</v>
      </c>
      <c r="O5" s="72">
        <f t="shared" si="2"/>
        <v>0.29199999999999998</v>
      </c>
    </row>
    <row r="6" spans="1:15" s="70" customFormat="1">
      <c r="A6" s="129"/>
      <c r="B6" s="73" t="s">
        <v>94</v>
      </c>
      <c r="C6" s="70">
        <v>4</v>
      </c>
      <c r="D6" s="70">
        <v>1033</v>
      </c>
      <c r="E6" s="70">
        <v>113</v>
      </c>
      <c r="F6" s="70">
        <v>4</v>
      </c>
      <c r="G6" s="70">
        <v>1033</v>
      </c>
      <c r="H6" s="70">
        <v>113</v>
      </c>
      <c r="J6" s="129"/>
      <c r="K6" s="73" t="s">
        <v>94</v>
      </c>
      <c r="L6" s="132">
        <f t="shared" si="0"/>
        <v>113</v>
      </c>
      <c r="M6" s="132"/>
      <c r="N6" s="132"/>
      <c r="O6" s="132"/>
    </row>
    <row r="7" spans="1:15">
      <c r="A7" s="129" t="s">
        <v>95</v>
      </c>
      <c r="B7" s="68" t="s">
        <v>91</v>
      </c>
      <c r="C7" s="72">
        <v>0.99760000000000004</v>
      </c>
      <c r="D7" s="72">
        <v>0.97470000000000001</v>
      </c>
      <c r="E7" s="72">
        <v>0.97540000000000004</v>
      </c>
      <c r="F7" s="72">
        <v>0.99529999999999996</v>
      </c>
      <c r="G7" s="72">
        <v>0.97640000000000005</v>
      </c>
      <c r="H7" s="72">
        <v>0.97729999999999995</v>
      </c>
      <c r="J7" s="129" t="s">
        <v>95</v>
      </c>
      <c r="K7" s="68" t="s">
        <v>91</v>
      </c>
      <c r="L7" s="45">
        <f t="shared" si="0"/>
        <v>0.9889</v>
      </c>
      <c r="M7" s="72">
        <f>E7</f>
        <v>0.97540000000000004</v>
      </c>
      <c r="N7" s="45">
        <f t="shared" si="1"/>
        <v>0.99080000000000001</v>
      </c>
      <c r="O7" s="72">
        <f t="shared" si="2"/>
        <v>0.97729999999999995</v>
      </c>
    </row>
    <row r="8" spans="1:15">
      <c r="A8" s="129"/>
      <c r="B8" s="68" t="s">
        <v>92</v>
      </c>
      <c r="C8" s="72">
        <v>0.99760000000000004</v>
      </c>
      <c r="D8" s="72">
        <v>0.99960000000000004</v>
      </c>
      <c r="E8" s="72">
        <v>0.99980000000000002</v>
      </c>
      <c r="F8" s="72">
        <v>0.99760000000000004</v>
      </c>
      <c r="G8" s="72">
        <v>0.99850000000000005</v>
      </c>
      <c r="H8" s="72">
        <v>0.999</v>
      </c>
      <c r="J8" s="129"/>
      <c r="K8" s="68" t="s">
        <v>92</v>
      </c>
      <c r="L8" s="45">
        <f t="shared" si="0"/>
        <v>0.99880000000000002</v>
      </c>
      <c r="M8" s="72">
        <f>E8</f>
        <v>0.99980000000000002</v>
      </c>
      <c r="N8" s="45">
        <f t="shared" si="1"/>
        <v>0.99880000000000002</v>
      </c>
      <c r="O8" s="72">
        <f t="shared" si="2"/>
        <v>0.999</v>
      </c>
    </row>
    <row r="9" spans="1:15">
      <c r="A9" s="129"/>
      <c r="B9" s="68" t="s">
        <v>93</v>
      </c>
      <c r="C9" s="72">
        <v>0.99760000000000004</v>
      </c>
      <c r="D9" s="72">
        <v>0.98699999999999999</v>
      </c>
      <c r="E9" s="72">
        <v>0.98740000000000006</v>
      </c>
      <c r="F9" s="72">
        <v>0.99760000000000004</v>
      </c>
      <c r="G9" s="72">
        <v>0.98729999999999996</v>
      </c>
      <c r="H9" s="72">
        <v>0.98799999999999999</v>
      </c>
      <c r="J9" s="129"/>
      <c r="K9" s="68" t="s">
        <v>93</v>
      </c>
      <c r="L9" s="45">
        <f t="shared" si="0"/>
        <v>0.99380000000000002</v>
      </c>
      <c r="M9" s="72">
        <f>E9</f>
        <v>0.98740000000000006</v>
      </c>
      <c r="N9" s="45">
        <f t="shared" si="1"/>
        <v>0.99480000000000002</v>
      </c>
      <c r="O9" s="72">
        <f t="shared" si="2"/>
        <v>0.98799999999999999</v>
      </c>
    </row>
    <row r="10" spans="1:15" s="70" customFormat="1">
      <c r="A10" s="129"/>
      <c r="B10" s="73" t="s">
        <v>94</v>
      </c>
      <c r="C10" s="70">
        <v>425</v>
      </c>
      <c r="D10" s="70">
        <v>35901</v>
      </c>
      <c r="E10" s="70">
        <v>4011</v>
      </c>
      <c r="F10" s="70">
        <v>425</v>
      </c>
      <c r="G10" s="70">
        <v>35901</v>
      </c>
      <c r="H10" s="70">
        <f>4011</f>
        <v>4011</v>
      </c>
      <c r="J10" s="129"/>
      <c r="K10" s="73" t="s">
        <v>94</v>
      </c>
      <c r="L10" s="132">
        <f t="shared" si="0"/>
        <v>4011</v>
      </c>
      <c r="M10" s="132"/>
      <c r="N10" s="132"/>
      <c r="O10" s="132"/>
    </row>
    <row r="11" spans="1:15">
      <c r="A11" s="129" t="s">
        <v>96</v>
      </c>
      <c r="B11" s="68" t="s">
        <v>91</v>
      </c>
      <c r="C11" s="72">
        <v>0.87380000000000002</v>
      </c>
      <c r="D11" s="72">
        <v>0.92010000000000003</v>
      </c>
      <c r="E11" s="72">
        <v>0.94930000000000003</v>
      </c>
      <c r="F11" s="72">
        <v>0.83330000000000004</v>
      </c>
      <c r="G11" s="72">
        <v>0.86660000000000004</v>
      </c>
      <c r="H11" s="72">
        <v>0.90529999999999999</v>
      </c>
      <c r="J11" s="129" t="s">
        <v>96</v>
      </c>
      <c r="K11" s="68" t="s">
        <v>91</v>
      </c>
      <c r="L11" s="45">
        <f t="shared" si="0"/>
        <v>0.96020000000000005</v>
      </c>
      <c r="M11" s="72">
        <f t="shared" ref="M11:M18" si="3">E11</f>
        <v>0.94930000000000003</v>
      </c>
      <c r="N11" s="45">
        <f t="shared" si="1"/>
        <v>0.96460000000000001</v>
      </c>
      <c r="O11" s="72">
        <f t="shared" si="2"/>
        <v>0.90529999999999999</v>
      </c>
    </row>
    <row r="12" spans="1:15">
      <c r="A12" s="129"/>
      <c r="B12" s="68" t="s">
        <v>92</v>
      </c>
      <c r="C12" s="72">
        <v>0.87380000000000002</v>
      </c>
      <c r="D12" s="72">
        <v>0.54959999999999998</v>
      </c>
      <c r="E12" s="72">
        <v>0.55300000000000005</v>
      </c>
      <c r="F12" s="72">
        <v>0.99760000000000004</v>
      </c>
      <c r="G12" s="72">
        <v>0.57909999999999995</v>
      </c>
      <c r="H12" s="72">
        <v>0.58799999999999997</v>
      </c>
      <c r="J12" s="129"/>
      <c r="K12" s="68" t="s">
        <v>92</v>
      </c>
      <c r="L12" s="45">
        <f t="shared" si="0"/>
        <v>0.80030000000000001</v>
      </c>
      <c r="M12" s="72">
        <f t="shared" si="3"/>
        <v>0.55300000000000005</v>
      </c>
      <c r="N12" s="45">
        <f t="shared" si="1"/>
        <v>0.8357</v>
      </c>
      <c r="O12" s="72">
        <f t="shared" si="2"/>
        <v>0.58799999999999997</v>
      </c>
    </row>
    <row r="13" spans="1:15">
      <c r="A13" s="129"/>
      <c r="B13" s="68" t="s">
        <v>93</v>
      </c>
      <c r="C13" s="72">
        <v>0.87380000000000002</v>
      </c>
      <c r="D13" s="72">
        <v>0.58289999999999997</v>
      </c>
      <c r="E13" s="72">
        <v>0.58899999999999997</v>
      </c>
      <c r="F13" s="72">
        <v>0.89880000000000004</v>
      </c>
      <c r="G13" s="72">
        <v>0.62560000000000004</v>
      </c>
      <c r="H13" s="72">
        <v>0.64</v>
      </c>
      <c r="J13" s="129"/>
      <c r="K13" s="68" t="s">
        <v>93</v>
      </c>
      <c r="L13" s="45">
        <f t="shared" si="0"/>
        <v>0.86250000000000004</v>
      </c>
      <c r="M13" s="72">
        <f t="shared" si="3"/>
        <v>0.58899999999999997</v>
      </c>
      <c r="N13" s="45">
        <f t="shared" si="1"/>
        <v>0.8891</v>
      </c>
      <c r="O13" s="72">
        <f t="shared" si="2"/>
        <v>0.64</v>
      </c>
    </row>
    <row r="14" spans="1:15">
      <c r="A14" s="129" t="s">
        <v>97</v>
      </c>
      <c r="B14" s="68" t="s">
        <v>91</v>
      </c>
      <c r="C14" s="72">
        <v>0.99529999999999996</v>
      </c>
      <c r="D14" s="72">
        <v>0.97170000000000001</v>
      </c>
      <c r="E14" s="72">
        <v>0.97399999999999998</v>
      </c>
      <c r="F14" s="72">
        <v>0.99690000000000001</v>
      </c>
      <c r="G14" s="72">
        <v>0.97019999999999995</v>
      </c>
      <c r="H14" s="72">
        <v>0.97340000000000004</v>
      </c>
      <c r="J14" s="129" t="s">
        <v>97</v>
      </c>
      <c r="K14" s="68" t="s">
        <v>91</v>
      </c>
      <c r="L14" s="45">
        <f t="shared" si="0"/>
        <v>0.98729999999999996</v>
      </c>
      <c r="M14" s="72">
        <f t="shared" si="3"/>
        <v>0.97399999999999998</v>
      </c>
      <c r="N14" s="45">
        <f t="shared" si="1"/>
        <v>0.98939999999999995</v>
      </c>
      <c r="O14" s="72">
        <f t="shared" si="2"/>
        <v>0.97340000000000004</v>
      </c>
    </row>
    <row r="15" spans="1:15">
      <c r="A15" s="129"/>
      <c r="B15" s="68" t="s">
        <v>92</v>
      </c>
      <c r="C15" s="72">
        <v>0.99529999999999996</v>
      </c>
      <c r="D15" s="72">
        <v>0.97440000000000004</v>
      </c>
      <c r="E15" s="72">
        <v>0.97529999999999994</v>
      </c>
      <c r="F15" s="72">
        <v>0.99529999999999996</v>
      </c>
      <c r="G15" s="72">
        <v>0.97509999999999997</v>
      </c>
      <c r="H15" s="72">
        <v>0.97650000000000003</v>
      </c>
      <c r="J15" s="129"/>
      <c r="K15" s="68" t="s">
        <v>92</v>
      </c>
      <c r="L15" s="45">
        <f t="shared" si="0"/>
        <v>0.9879</v>
      </c>
      <c r="M15" s="72">
        <f t="shared" si="3"/>
        <v>0.97529999999999994</v>
      </c>
      <c r="N15" s="45">
        <f t="shared" si="1"/>
        <v>0.98980000000000001</v>
      </c>
      <c r="O15" s="72">
        <f t="shared" si="2"/>
        <v>0.97650000000000003</v>
      </c>
    </row>
    <row r="16" spans="1:15">
      <c r="A16" s="129"/>
      <c r="B16" s="68" t="s">
        <v>93</v>
      </c>
      <c r="C16" s="72">
        <v>0.99529999999999996</v>
      </c>
      <c r="D16" s="72">
        <v>0.96440000000000003</v>
      </c>
      <c r="E16" s="72">
        <v>0.96560000000000001</v>
      </c>
      <c r="F16" s="72">
        <v>0.99580000000000002</v>
      </c>
      <c r="G16" s="72">
        <v>0.96709999999999996</v>
      </c>
      <c r="H16" s="72">
        <v>0.96899999999999997</v>
      </c>
      <c r="J16" s="129"/>
      <c r="K16" s="68" t="s">
        <v>93</v>
      </c>
      <c r="L16" s="45">
        <f t="shared" si="0"/>
        <v>0.98660000000000003</v>
      </c>
      <c r="M16" s="72">
        <f t="shared" si="3"/>
        <v>0.96560000000000001</v>
      </c>
      <c r="N16" s="45">
        <f t="shared" si="1"/>
        <v>0.98899999999999999</v>
      </c>
      <c r="O16" s="72">
        <f t="shared" si="2"/>
        <v>0.96899999999999997</v>
      </c>
    </row>
    <row r="17" spans="1:15" ht="15" customHeight="1">
      <c r="A17" s="130" t="s">
        <v>113</v>
      </c>
      <c r="B17" s="130"/>
      <c r="C17" s="72">
        <v>0.87380000000000002</v>
      </c>
      <c r="D17" s="72">
        <v>0.54959999999999998</v>
      </c>
      <c r="E17" s="72">
        <v>0.55300000000000005</v>
      </c>
      <c r="F17" s="72">
        <v>0.99760000000000004</v>
      </c>
      <c r="G17" s="72">
        <v>0.57909999999999995</v>
      </c>
      <c r="H17" s="72">
        <v>0.58799999999999997</v>
      </c>
      <c r="K17" s="2" t="s">
        <v>113</v>
      </c>
      <c r="L17" s="45">
        <f t="shared" si="0"/>
        <v>0.80030000000000001</v>
      </c>
      <c r="M17" s="72">
        <f t="shared" si="3"/>
        <v>0.55300000000000005</v>
      </c>
      <c r="N17" s="45">
        <f t="shared" si="1"/>
        <v>0.8357</v>
      </c>
      <c r="O17" s="72">
        <f t="shared" si="2"/>
        <v>0.58799999999999997</v>
      </c>
    </row>
    <row r="18" spans="1:15" ht="15" customHeight="1">
      <c r="A18" s="130" t="s">
        <v>99</v>
      </c>
      <c r="B18" s="130"/>
      <c r="C18" s="72">
        <v>0.99529999999999996</v>
      </c>
      <c r="D18" s="72">
        <v>0.97440000000000004</v>
      </c>
      <c r="E18" s="72">
        <v>0.97529999999999994</v>
      </c>
      <c r="F18" s="45">
        <v>0.99529999999999996</v>
      </c>
      <c r="G18" s="45">
        <v>0.97509999999999997</v>
      </c>
      <c r="H18" s="72">
        <v>0.97650000000000003</v>
      </c>
      <c r="K18" s="2" t="s">
        <v>99</v>
      </c>
      <c r="L18" s="45">
        <f t="shared" si="0"/>
        <v>0.9879</v>
      </c>
      <c r="M18" s="72">
        <f t="shared" si="3"/>
        <v>0.97529999999999994</v>
      </c>
      <c r="N18" s="45">
        <f t="shared" si="1"/>
        <v>0.98980000000000001</v>
      </c>
      <c r="O18" s="72">
        <f t="shared" si="2"/>
        <v>0.97650000000000003</v>
      </c>
    </row>
    <row r="20" spans="1:15" ht="13.5" customHeight="1">
      <c r="A20" s="97" t="s">
        <v>463</v>
      </c>
      <c r="B20" s="97"/>
      <c r="C20" s="131" t="s">
        <v>185</v>
      </c>
      <c r="D20" s="131"/>
      <c r="E20" s="131"/>
      <c r="F20" s="130" t="s">
        <v>186</v>
      </c>
      <c r="G20" s="130"/>
      <c r="H20" s="130"/>
    </row>
    <row r="21" spans="1:15" ht="27">
      <c r="A21" s="97"/>
      <c r="B21" s="97"/>
      <c r="C21" s="71" t="s">
        <v>465</v>
      </c>
      <c r="D21" s="71" t="s">
        <v>460</v>
      </c>
      <c r="E21" s="71" t="s">
        <v>464</v>
      </c>
      <c r="F21" s="71" t="s">
        <v>465</v>
      </c>
      <c r="G21" s="71" t="s">
        <v>460</v>
      </c>
      <c r="H21" s="71" t="s">
        <v>464</v>
      </c>
    </row>
    <row r="22" spans="1:15">
      <c r="A22" s="129" t="s">
        <v>90</v>
      </c>
      <c r="B22" s="68" t="s">
        <v>91</v>
      </c>
      <c r="C22" s="72">
        <v>0.88890000000000002</v>
      </c>
      <c r="D22" s="45">
        <v>0.98250000000000004</v>
      </c>
      <c r="E22" s="45">
        <v>0.93149999999999999</v>
      </c>
      <c r="F22" s="72">
        <v>0.82350000000000001</v>
      </c>
      <c r="G22" s="45">
        <v>0.99009999999999998</v>
      </c>
      <c r="H22" s="45">
        <v>0.93830000000000002</v>
      </c>
    </row>
    <row r="23" spans="1:15">
      <c r="A23" s="129"/>
      <c r="B23" s="68" t="s">
        <v>92</v>
      </c>
      <c r="C23" s="72">
        <v>0.7742</v>
      </c>
      <c r="D23" s="72">
        <v>0.81410000000000005</v>
      </c>
      <c r="E23" s="72">
        <v>0.6018</v>
      </c>
      <c r="F23" s="72">
        <v>0.9032</v>
      </c>
      <c r="G23" s="72">
        <v>0.77539999999999998</v>
      </c>
      <c r="H23" s="72">
        <v>0.67259999999999998</v>
      </c>
    </row>
    <row r="24" spans="1:15">
      <c r="A24" s="129"/>
      <c r="B24" s="68" t="s">
        <v>93</v>
      </c>
      <c r="C24" s="72">
        <v>0.8276</v>
      </c>
      <c r="D24" s="72">
        <v>0.89039999999999997</v>
      </c>
      <c r="E24" s="72">
        <v>0.73119999999999996</v>
      </c>
      <c r="F24" s="72">
        <v>0.86150000000000004</v>
      </c>
      <c r="G24" s="72">
        <v>0.86970000000000003</v>
      </c>
      <c r="H24" s="72">
        <v>0.78349999999999997</v>
      </c>
    </row>
    <row r="25" spans="1:15" s="70" customFormat="1">
      <c r="A25" s="129"/>
      <c r="B25" s="73" t="s">
        <v>94</v>
      </c>
      <c r="C25" s="70">
        <v>31</v>
      </c>
      <c r="D25" s="70">
        <v>1033</v>
      </c>
      <c r="E25" s="70">
        <v>113</v>
      </c>
      <c r="F25" s="70">
        <v>31</v>
      </c>
      <c r="G25" s="70">
        <v>1033</v>
      </c>
      <c r="H25" s="70">
        <v>113</v>
      </c>
    </row>
    <row r="26" spans="1:15">
      <c r="A26" s="129" t="s">
        <v>95</v>
      </c>
      <c r="B26" s="68" t="s">
        <v>91</v>
      </c>
      <c r="C26" s="72">
        <v>0.99839999999999995</v>
      </c>
      <c r="D26" s="45">
        <v>0.99470000000000003</v>
      </c>
      <c r="E26" s="45">
        <v>0.9889</v>
      </c>
      <c r="F26" s="72">
        <v>0.99929999999999997</v>
      </c>
      <c r="G26" s="45">
        <v>0.99360000000000004</v>
      </c>
      <c r="H26" s="45">
        <v>0.99080000000000001</v>
      </c>
    </row>
    <row r="27" spans="1:15">
      <c r="A27" s="129"/>
      <c r="B27" s="68" t="s">
        <v>92</v>
      </c>
      <c r="C27" s="72">
        <v>0.99929999999999997</v>
      </c>
      <c r="D27" s="72">
        <v>0.99960000000000004</v>
      </c>
      <c r="E27" s="72">
        <v>0.99880000000000002</v>
      </c>
      <c r="F27" s="72">
        <v>0.99860000000000004</v>
      </c>
      <c r="G27" s="72">
        <v>0.99980000000000002</v>
      </c>
      <c r="H27" s="72">
        <v>0.99880000000000002</v>
      </c>
    </row>
    <row r="28" spans="1:15">
      <c r="A28" s="129"/>
      <c r="B28" s="68" t="s">
        <v>93</v>
      </c>
      <c r="C28" s="72">
        <v>0.99880000000000002</v>
      </c>
      <c r="D28" s="72">
        <v>0.99709999999999999</v>
      </c>
      <c r="E28" s="72">
        <v>0.99380000000000002</v>
      </c>
      <c r="F28" s="72">
        <v>0.99890000000000001</v>
      </c>
      <c r="G28" s="72">
        <v>0.99670000000000003</v>
      </c>
      <c r="H28" s="72">
        <v>0.99480000000000002</v>
      </c>
    </row>
    <row r="29" spans="1:15" s="70" customFormat="1">
      <c r="A29" s="129"/>
      <c r="B29" s="73" t="s">
        <v>94</v>
      </c>
      <c r="C29" s="70">
        <v>4258</v>
      </c>
      <c r="D29" s="70">
        <v>35901</v>
      </c>
      <c r="E29" s="70">
        <v>4011</v>
      </c>
      <c r="F29" s="70">
        <v>4258</v>
      </c>
      <c r="G29" s="70">
        <v>35901</v>
      </c>
      <c r="H29" s="70">
        <v>4011</v>
      </c>
    </row>
    <row r="30" spans="1:15">
      <c r="A30" s="129" t="s">
        <v>96</v>
      </c>
      <c r="B30" s="68" t="s">
        <v>91</v>
      </c>
      <c r="C30" s="72">
        <v>0.94359999999999999</v>
      </c>
      <c r="D30" s="45">
        <v>0.98860000000000003</v>
      </c>
      <c r="E30" s="45">
        <v>0.96020000000000005</v>
      </c>
      <c r="F30" s="72">
        <v>0.91139999999999999</v>
      </c>
      <c r="G30" s="45">
        <v>0.99180000000000001</v>
      </c>
      <c r="H30" s="45">
        <v>0.96460000000000001</v>
      </c>
    </row>
    <row r="31" spans="1:15">
      <c r="A31" s="129"/>
      <c r="B31" s="68" t="s">
        <v>92</v>
      </c>
      <c r="C31" s="72">
        <v>0.88670000000000004</v>
      </c>
      <c r="D31" s="72">
        <v>0.90690000000000004</v>
      </c>
      <c r="E31" s="72">
        <v>0.80030000000000001</v>
      </c>
      <c r="F31" s="72">
        <v>0.95089999999999997</v>
      </c>
      <c r="G31" s="72">
        <v>0.88759999999999994</v>
      </c>
      <c r="H31" s="72">
        <v>0.8357</v>
      </c>
    </row>
    <row r="32" spans="1:15">
      <c r="A32" s="129"/>
      <c r="B32" s="68" t="s">
        <v>93</v>
      </c>
      <c r="C32" s="72">
        <v>0.91320000000000001</v>
      </c>
      <c r="D32" s="72">
        <v>0.94379999999999997</v>
      </c>
      <c r="E32" s="72">
        <v>0.86250000000000004</v>
      </c>
      <c r="F32" s="72">
        <v>0.93020000000000003</v>
      </c>
      <c r="G32" s="72">
        <v>0.93320000000000003</v>
      </c>
      <c r="H32" s="72">
        <v>0.8891</v>
      </c>
    </row>
    <row r="33" spans="1:8">
      <c r="A33" s="129" t="s">
        <v>97</v>
      </c>
      <c r="B33" s="68" t="s">
        <v>91</v>
      </c>
      <c r="C33" s="72">
        <v>0.99760000000000004</v>
      </c>
      <c r="D33" s="45">
        <v>0.99429999999999996</v>
      </c>
      <c r="E33" s="45">
        <v>0.98729999999999996</v>
      </c>
      <c r="F33" s="72">
        <v>0.998</v>
      </c>
      <c r="G33" s="45">
        <v>0.99350000000000005</v>
      </c>
      <c r="H33" s="45">
        <v>0.98939999999999995</v>
      </c>
    </row>
    <row r="34" spans="1:8">
      <c r="A34" s="129"/>
      <c r="B34" s="68" t="s">
        <v>92</v>
      </c>
      <c r="C34" s="72">
        <v>0.99770000000000003</v>
      </c>
      <c r="D34" s="72">
        <v>0.99439999999999995</v>
      </c>
      <c r="E34" s="72">
        <v>0.9879</v>
      </c>
      <c r="F34" s="72">
        <v>0.99790000000000001</v>
      </c>
      <c r="G34" s="72">
        <v>0.99350000000000005</v>
      </c>
      <c r="H34" s="72">
        <v>0.98980000000000001</v>
      </c>
    </row>
    <row r="35" spans="1:8">
      <c r="A35" s="129"/>
      <c r="B35" s="68" t="s">
        <v>93</v>
      </c>
      <c r="C35" s="72">
        <v>0.99760000000000004</v>
      </c>
      <c r="D35" s="72">
        <v>0.99409999999999998</v>
      </c>
      <c r="E35" s="72">
        <v>0.98660000000000003</v>
      </c>
      <c r="F35" s="72">
        <v>0.99790000000000001</v>
      </c>
      <c r="G35" s="72">
        <v>0.99309999999999998</v>
      </c>
      <c r="H35" s="72">
        <v>0.98899999999999999</v>
      </c>
    </row>
    <row r="36" spans="1:8">
      <c r="A36" s="130" t="s">
        <v>113</v>
      </c>
      <c r="B36" s="130"/>
      <c r="C36" s="72">
        <v>0.88670000000000004</v>
      </c>
      <c r="D36" s="72">
        <v>0.90690000000000004</v>
      </c>
      <c r="E36" s="72">
        <v>0.80030000000000001</v>
      </c>
      <c r="F36" s="72">
        <v>0.95089999999999997</v>
      </c>
      <c r="G36" s="72">
        <v>0.88759999999999994</v>
      </c>
      <c r="H36" s="45">
        <v>0.8357</v>
      </c>
    </row>
    <row r="37" spans="1:8">
      <c r="A37" s="130" t="s">
        <v>99</v>
      </c>
      <c r="B37" s="130"/>
      <c r="C37" s="72">
        <v>0.99770000000000003</v>
      </c>
      <c r="D37" s="72">
        <v>0.99439999999999995</v>
      </c>
      <c r="E37" s="45">
        <v>0.9879</v>
      </c>
      <c r="F37" s="72">
        <v>0.99790000000000001</v>
      </c>
      <c r="G37" s="72">
        <v>0.99350000000000005</v>
      </c>
      <c r="H37" s="72">
        <v>0.98980000000000001</v>
      </c>
    </row>
  </sheetData>
  <mergeCells count="27">
    <mergeCell ref="J11:J13"/>
    <mergeCell ref="J14:J16"/>
    <mergeCell ref="L1:M1"/>
    <mergeCell ref="N1:O1"/>
    <mergeCell ref="J1:K2"/>
    <mergeCell ref="L6:O6"/>
    <mergeCell ref="L10:O10"/>
    <mergeCell ref="J3:J6"/>
    <mergeCell ref="J7:J10"/>
    <mergeCell ref="F20:H20"/>
    <mergeCell ref="C20:E20"/>
    <mergeCell ref="A30:A32"/>
    <mergeCell ref="A33:A35"/>
    <mergeCell ref="A36:B36"/>
    <mergeCell ref="A37:B37"/>
    <mergeCell ref="A20:B21"/>
    <mergeCell ref="A22:A25"/>
    <mergeCell ref="A26:A29"/>
    <mergeCell ref="A17:B17"/>
    <mergeCell ref="A18:B18"/>
    <mergeCell ref="A11:A13"/>
    <mergeCell ref="A14:A16"/>
    <mergeCell ref="F1:H1"/>
    <mergeCell ref="C1:E1"/>
    <mergeCell ref="A1:B2"/>
    <mergeCell ref="A3:A6"/>
    <mergeCell ref="A7:A10"/>
  </mergeCells>
  <conditionalFormatting sqref="C11:H18 C7:H9 C3:H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:H37 C26:H28 C21:H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O16 J10:K10 J7:O9 J1:O5 J6:K6 K17:O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1A3D-3198-4E74-B21C-D552FE3B017E}">
  <dimension ref="A1:M17"/>
  <sheetViews>
    <sheetView topLeftCell="A19" zoomScale="115" zoomScaleNormal="115" workbookViewId="0">
      <selection activeCell="G1" sqref="G1"/>
    </sheetView>
  </sheetViews>
  <sheetFormatPr defaultRowHeight="15"/>
  <cols>
    <col min="1" max="1" width="15.85546875" style="57" bestFit="1" customWidth="1"/>
    <col min="2" max="2" width="9.28515625" style="57" bestFit="1" customWidth="1"/>
    <col min="3" max="3" width="7.5703125" style="57" bestFit="1" customWidth="1"/>
    <col min="4" max="4" width="9" style="57" bestFit="1" customWidth="1"/>
    <col min="5" max="5" width="7.5703125" style="57" bestFit="1" customWidth="1"/>
    <col min="6" max="6" width="6.85546875" style="57" bestFit="1" customWidth="1"/>
    <col min="7" max="7" width="9.140625" style="57"/>
    <col min="8" max="8" width="15.85546875" style="57" bestFit="1" customWidth="1"/>
    <col min="9" max="9" width="9.28515625" style="57" bestFit="1" customWidth="1"/>
    <col min="10" max="10" width="6.5703125" style="57" bestFit="1" customWidth="1"/>
    <col min="11" max="11" width="8.85546875" style="57" bestFit="1" customWidth="1"/>
    <col min="12" max="13" width="6.5703125" style="57" bestFit="1" customWidth="1"/>
    <col min="14" max="16384" width="9.140625" style="57"/>
  </cols>
  <sheetData>
    <row r="1" spans="1:13">
      <c r="A1" s="134" t="s">
        <v>474</v>
      </c>
      <c r="B1" s="134"/>
      <c r="C1" s="59" t="s">
        <v>475</v>
      </c>
      <c r="D1" s="59" t="s">
        <v>186</v>
      </c>
      <c r="E1" s="59" t="s">
        <v>476</v>
      </c>
      <c r="F1" s="59" t="s">
        <v>477</v>
      </c>
      <c r="H1" s="134" t="s">
        <v>480</v>
      </c>
      <c r="I1" s="134"/>
      <c r="J1" s="59" t="s">
        <v>475</v>
      </c>
      <c r="K1" s="59" t="s">
        <v>186</v>
      </c>
      <c r="L1" s="59" t="s">
        <v>476</v>
      </c>
      <c r="M1" s="59" t="s">
        <v>477</v>
      </c>
    </row>
    <row r="2" spans="1:13">
      <c r="A2" s="133" t="s">
        <v>478</v>
      </c>
      <c r="B2" s="59" t="s">
        <v>91</v>
      </c>
      <c r="C2" s="74">
        <v>4.3400000000000001E-2</v>
      </c>
      <c r="D2" s="74">
        <v>5.4100000000000002E-2</v>
      </c>
      <c r="E2" s="74">
        <v>3.3799999999999997E-2</v>
      </c>
      <c r="F2" s="74">
        <v>2.0199999999999999E-2</v>
      </c>
      <c r="H2" s="133" t="s">
        <v>478</v>
      </c>
      <c r="I2" s="59" t="s">
        <v>91</v>
      </c>
      <c r="J2" s="74">
        <v>4.0099999999999997E-2</v>
      </c>
      <c r="K2" s="74">
        <v>5.9700000000000003E-2</v>
      </c>
      <c r="L2" s="74">
        <v>2.8299999999999999E-2</v>
      </c>
      <c r="M2" s="74">
        <v>2.9100000000000001E-2</v>
      </c>
    </row>
    <row r="3" spans="1:13">
      <c r="A3" s="133"/>
      <c r="B3" s="59" t="s">
        <v>92</v>
      </c>
      <c r="C3" s="74">
        <v>0.85529999999999995</v>
      </c>
      <c r="D3" s="74">
        <v>0.84209999999999996</v>
      </c>
      <c r="E3" s="74">
        <v>0.88160000000000005</v>
      </c>
      <c r="F3" s="74">
        <v>0.88160000000000005</v>
      </c>
      <c r="H3" s="133"/>
      <c r="I3" s="59" t="s">
        <v>92</v>
      </c>
      <c r="J3" s="74">
        <v>0.92110000000000003</v>
      </c>
      <c r="K3" s="74">
        <v>0.82889999999999997</v>
      </c>
      <c r="L3" s="74">
        <v>0.81579999999999997</v>
      </c>
      <c r="M3" s="74">
        <v>0.55259999999999998</v>
      </c>
    </row>
    <row r="4" spans="1:13">
      <c r="A4" s="133"/>
      <c r="B4" s="59" t="s">
        <v>93</v>
      </c>
      <c r="C4" s="74">
        <v>8.2699999999999996E-2</v>
      </c>
      <c r="D4" s="74">
        <v>0.1017</v>
      </c>
      <c r="E4" s="74">
        <v>6.5000000000000002E-2</v>
      </c>
      <c r="F4" s="74">
        <v>3.95E-2</v>
      </c>
      <c r="H4" s="133"/>
      <c r="I4" s="59" t="s">
        <v>93</v>
      </c>
      <c r="J4" s="74">
        <v>7.6799999999999993E-2</v>
      </c>
      <c r="K4" s="74">
        <v>0.1114</v>
      </c>
      <c r="L4" s="74">
        <v>5.4800000000000001E-2</v>
      </c>
      <c r="M4" s="74">
        <v>5.5300000000000002E-2</v>
      </c>
    </row>
    <row r="5" spans="1:13">
      <c r="A5" s="133"/>
      <c r="B5" s="59" t="s">
        <v>94</v>
      </c>
      <c r="C5" s="133">
        <v>76</v>
      </c>
      <c r="D5" s="133"/>
      <c r="E5" s="133"/>
      <c r="F5" s="133"/>
      <c r="H5" s="133"/>
      <c r="I5" s="59" t="s">
        <v>94</v>
      </c>
      <c r="J5" s="133">
        <v>76</v>
      </c>
      <c r="K5" s="133"/>
      <c r="L5" s="133"/>
      <c r="M5" s="133"/>
    </row>
    <row r="6" spans="1:13">
      <c r="A6" s="133" t="s">
        <v>479</v>
      </c>
      <c r="B6" s="59" t="s">
        <v>91</v>
      </c>
      <c r="C6" s="74">
        <v>0.99970000000000003</v>
      </c>
      <c r="D6" s="74">
        <v>0.99970000000000003</v>
      </c>
      <c r="E6" s="74">
        <v>0.99980000000000002</v>
      </c>
      <c r="F6" s="74">
        <v>0.99970000000000003</v>
      </c>
      <c r="H6" s="133" t="s">
        <v>479</v>
      </c>
      <c r="I6" s="59" t="s">
        <v>91</v>
      </c>
      <c r="J6" s="74">
        <v>0.99980000000000002</v>
      </c>
      <c r="K6" s="74">
        <v>0.99970000000000003</v>
      </c>
      <c r="L6" s="74">
        <v>0.99960000000000004</v>
      </c>
      <c r="M6" s="74">
        <v>0.99909999999999999</v>
      </c>
    </row>
    <row r="7" spans="1:13">
      <c r="A7" s="133"/>
      <c r="B7" s="59" t="s">
        <v>92</v>
      </c>
      <c r="C7" s="74">
        <v>0.96250000000000002</v>
      </c>
      <c r="D7" s="74">
        <v>0.97070000000000001</v>
      </c>
      <c r="E7" s="74">
        <v>0.94979999999999998</v>
      </c>
      <c r="F7" s="74">
        <v>0.91479999999999995</v>
      </c>
      <c r="H7" s="133"/>
      <c r="I7" s="59" t="s">
        <v>92</v>
      </c>
      <c r="J7" s="74">
        <v>0.95599999999999996</v>
      </c>
      <c r="K7" s="74">
        <v>0.97399999999999998</v>
      </c>
      <c r="L7" s="74">
        <v>0.94430000000000003</v>
      </c>
      <c r="M7" s="74">
        <v>0.96330000000000005</v>
      </c>
    </row>
    <row r="8" spans="1:13">
      <c r="A8" s="133"/>
      <c r="B8" s="59" t="s">
        <v>93</v>
      </c>
      <c r="C8" s="74">
        <v>0.98070000000000002</v>
      </c>
      <c r="D8" s="74">
        <v>0.98499999999999999</v>
      </c>
      <c r="E8" s="74">
        <v>0.97409999999999997</v>
      </c>
      <c r="F8" s="74">
        <v>0.95540000000000003</v>
      </c>
      <c r="H8" s="133"/>
      <c r="I8" s="59" t="s">
        <v>93</v>
      </c>
      <c r="J8" s="74">
        <v>0.97740000000000005</v>
      </c>
      <c r="K8" s="74">
        <v>0.98670000000000002</v>
      </c>
      <c r="L8" s="74">
        <v>0.97119999999999995</v>
      </c>
      <c r="M8" s="74">
        <v>0.98089999999999999</v>
      </c>
    </row>
    <row r="9" spans="1:13">
      <c r="A9" s="133"/>
      <c r="B9" s="59" t="s">
        <v>94</v>
      </c>
      <c r="C9" s="133">
        <v>38151</v>
      </c>
      <c r="D9" s="133"/>
      <c r="E9" s="133"/>
      <c r="F9" s="133"/>
      <c r="H9" s="133"/>
      <c r="I9" s="59" t="s">
        <v>94</v>
      </c>
      <c r="J9" s="133">
        <v>38151</v>
      </c>
      <c r="K9" s="133"/>
      <c r="L9" s="133"/>
      <c r="M9" s="133"/>
    </row>
    <row r="10" spans="1:13">
      <c r="A10" s="133" t="s">
        <v>96</v>
      </c>
      <c r="B10" s="59" t="s">
        <v>91</v>
      </c>
      <c r="C10" s="74">
        <v>0.52159999999999995</v>
      </c>
      <c r="D10" s="74">
        <v>0.52690000000000003</v>
      </c>
      <c r="E10" s="74">
        <v>0.51680000000000004</v>
      </c>
      <c r="F10" s="74">
        <v>0.51</v>
      </c>
      <c r="H10" s="133" t="s">
        <v>96</v>
      </c>
      <c r="I10" s="59" t="s">
        <v>91</v>
      </c>
      <c r="J10" s="74">
        <v>0.52</v>
      </c>
      <c r="K10" s="74">
        <v>0.52969999999999995</v>
      </c>
      <c r="L10" s="74">
        <v>0.51400000000000001</v>
      </c>
      <c r="M10" s="74">
        <v>0.5141</v>
      </c>
    </row>
    <row r="11" spans="1:13">
      <c r="A11" s="133"/>
      <c r="B11" s="59" t="s">
        <v>92</v>
      </c>
      <c r="C11" s="74">
        <v>0.90890000000000004</v>
      </c>
      <c r="D11" s="74">
        <v>0.90639999999999998</v>
      </c>
      <c r="E11" s="74">
        <v>0.91569999999999996</v>
      </c>
      <c r="F11" s="74">
        <v>0.8982</v>
      </c>
      <c r="H11" s="133"/>
      <c r="I11" s="59" t="s">
        <v>92</v>
      </c>
      <c r="J11" s="74">
        <v>0.9385</v>
      </c>
      <c r="K11" s="74">
        <v>0.90149999999999997</v>
      </c>
      <c r="L11" s="74">
        <v>0.88</v>
      </c>
      <c r="M11" s="74">
        <v>0.75800000000000001</v>
      </c>
    </row>
    <row r="12" spans="1:13">
      <c r="A12" s="133"/>
      <c r="B12" s="59" t="s">
        <v>93</v>
      </c>
      <c r="C12" s="74">
        <v>0.53169999999999995</v>
      </c>
      <c r="D12" s="74">
        <v>0.54330000000000001</v>
      </c>
      <c r="E12" s="74">
        <v>0.51959999999999995</v>
      </c>
      <c r="F12" s="74">
        <v>0.49740000000000001</v>
      </c>
      <c r="H12" s="133"/>
      <c r="I12" s="59" t="s">
        <v>93</v>
      </c>
      <c r="J12" s="74">
        <v>0.52710000000000001</v>
      </c>
      <c r="K12" s="74">
        <v>0.54900000000000004</v>
      </c>
      <c r="L12" s="74">
        <v>0.51300000000000001</v>
      </c>
      <c r="M12" s="74">
        <v>0.5181</v>
      </c>
    </row>
    <row r="13" spans="1:13">
      <c r="A13" s="133" t="s">
        <v>97</v>
      </c>
      <c r="B13" s="59" t="s">
        <v>91</v>
      </c>
      <c r="C13" s="74">
        <v>0.99780000000000002</v>
      </c>
      <c r="D13" s="74">
        <v>0.99780000000000002</v>
      </c>
      <c r="E13" s="74">
        <v>0.99780000000000002</v>
      </c>
      <c r="F13" s="74">
        <v>0.99780000000000002</v>
      </c>
      <c r="H13" s="133" t="s">
        <v>97</v>
      </c>
      <c r="I13" s="59" t="s">
        <v>91</v>
      </c>
      <c r="J13" s="74">
        <v>0.99790000000000001</v>
      </c>
      <c r="K13" s="74">
        <v>0.99780000000000002</v>
      </c>
      <c r="L13" s="74">
        <v>0.99770000000000003</v>
      </c>
      <c r="M13" s="74">
        <v>0.99709999999999999</v>
      </c>
    </row>
    <row r="14" spans="1:13">
      <c r="A14" s="133"/>
      <c r="B14" s="59" t="s">
        <v>92</v>
      </c>
      <c r="C14" s="74">
        <v>0.96230000000000004</v>
      </c>
      <c r="D14" s="74">
        <v>0.97040000000000004</v>
      </c>
      <c r="E14" s="74">
        <v>0.9496</v>
      </c>
      <c r="F14" s="74">
        <v>0.91469999999999996</v>
      </c>
      <c r="H14" s="133"/>
      <c r="I14" s="59" t="s">
        <v>92</v>
      </c>
      <c r="J14" s="74">
        <v>0.95599999999999996</v>
      </c>
      <c r="K14" s="74">
        <v>0.97370000000000001</v>
      </c>
      <c r="L14" s="74">
        <v>0.94399999999999995</v>
      </c>
      <c r="M14" s="74">
        <v>0.96250000000000002</v>
      </c>
    </row>
    <row r="15" spans="1:13">
      <c r="A15" s="133"/>
      <c r="B15" s="59" t="s">
        <v>93</v>
      </c>
      <c r="C15" s="74">
        <v>0.97899999999999998</v>
      </c>
      <c r="D15" s="74">
        <v>0.98319999999999996</v>
      </c>
      <c r="E15" s="74">
        <v>0.97230000000000005</v>
      </c>
      <c r="F15" s="74">
        <v>0.9536</v>
      </c>
      <c r="H15" s="133"/>
      <c r="I15" s="59" t="s">
        <v>93</v>
      </c>
      <c r="J15" s="74">
        <v>0.97570000000000001</v>
      </c>
      <c r="K15" s="74">
        <v>0.9849</v>
      </c>
      <c r="L15" s="74">
        <v>0.96930000000000005</v>
      </c>
      <c r="M15" s="74">
        <v>0.97899999999999998</v>
      </c>
    </row>
    <row r="16" spans="1:13">
      <c r="A16" s="38"/>
      <c r="B16" s="38" t="s">
        <v>98</v>
      </c>
      <c r="C16" s="74">
        <v>0.90890000000000004</v>
      </c>
      <c r="D16" s="74">
        <v>0.90639999999999998</v>
      </c>
      <c r="E16" s="74">
        <v>0.91569999999999996</v>
      </c>
      <c r="F16" s="74">
        <v>0.8982</v>
      </c>
      <c r="H16" s="38"/>
      <c r="I16" s="38" t="s">
        <v>98</v>
      </c>
      <c r="J16" s="74">
        <v>0.9385</v>
      </c>
      <c r="K16" s="74">
        <v>0.90149999999999997</v>
      </c>
      <c r="L16" s="74">
        <v>0.88</v>
      </c>
      <c r="M16" s="74">
        <v>0.75800000000000001</v>
      </c>
    </row>
    <row r="17" spans="1:13">
      <c r="A17" s="38"/>
      <c r="B17" s="38" t="s">
        <v>99</v>
      </c>
      <c r="C17" s="59">
        <v>0.96230000000000004</v>
      </c>
      <c r="D17" s="59">
        <v>0.97040000000000004</v>
      </c>
      <c r="E17" s="59">
        <v>0.9496</v>
      </c>
      <c r="F17" s="74">
        <v>0.91469999999999996</v>
      </c>
      <c r="H17" s="38"/>
      <c r="I17" s="38" t="s">
        <v>99</v>
      </c>
      <c r="J17" s="74">
        <v>0.95599999999999996</v>
      </c>
      <c r="K17" s="74">
        <v>0.97370000000000001</v>
      </c>
      <c r="L17" s="74">
        <v>0.94399999999999995</v>
      </c>
      <c r="M17" s="74">
        <v>0.96250000000000002</v>
      </c>
    </row>
  </sheetData>
  <mergeCells count="14">
    <mergeCell ref="A1:B1"/>
    <mergeCell ref="H10:H12"/>
    <mergeCell ref="H13:H15"/>
    <mergeCell ref="A2:A5"/>
    <mergeCell ref="A6:A9"/>
    <mergeCell ref="A10:A12"/>
    <mergeCell ref="A13:A15"/>
    <mergeCell ref="C5:F5"/>
    <mergeCell ref="C9:F9"/>
    <mergeCell ref="J5:M5"/>
    <mergeCell ref="J9:M9"/>
    <mergeCell ref="H2:H5"/>
    <mergeCell ref="H6:H9"/>
    <mergeCell ref="H1:I1"/>
  </mergeCells>
  <conditionalFormatting sqref="C2:F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F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F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F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F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F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F1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F1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F1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F1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F1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F1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F1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F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M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M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M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M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:M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:M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M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M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M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:M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4:M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:M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6:M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:M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CD80-9AF4-418B-B8A1-298468107502}">
  <dimension ref="A1:N244"/>
  <sheetViews>
    <sheetView zoomScaleNormal="100" workbookViewId="0">
      <selection activeCell="C3" sqref="C3"/>
    </sheetView>
  </sheetViews>
  <sheetFormatPr defaultRowHeight="13.5"/>
  <cols>
    <col min="1" max="11" width="9.140625" style="67"/>
    <col min="12" max="16384" width="9.140625" style="7"/>
  </cols>
  <sheetData>
    <row r="1" spans="1:14" s="6" customFormat="1">
      <c r="A1" s="65" t="s">
        <v>6</v>
      </c>
      <c r="B1" s="65" t="s">
        <v>9</v>
      </c>
      <c r="C1" s="65" t="s">
        <v>8</v>
      </c>
      <c r="D1" s="65" t="s">
        <v>7</v>
      </c>
      <c r="E1" s="65" t="s">
        <v>11</v>
      </c>
      <c r="F1" s="65" t="s">
        <v>12</v>
      </c>
      <c r="G1" s="65" t="s">
        <v>10</v>
      </c>
      <c r="H1" s="65" t="s">
        <v>13</v>
      </c>
      <c r="I1" s="65" t="s">
        <v>14</v>
      </c>
      <c r="J1" s="65" t="s">
        <v>15</v>
      </c>
      <c r="K1" s="65" t="s">
        <v>16</v>
      </c>
      <c r="N1" s="6" t="s">
        <v>191</v>
      </c>
    </row>
    <row r="2" spans="1:14">
      <c r="A2" s="66" t="s">
        <v>192</v>
      </c>
      <c r="B2" s="67" t="s">
        <v>192</v>
      </c>
      <c r="C2" s="67" t="s">
        <v>193</v>
      </c>
      <c r="D2" s="67" t="s">
        <v>194</v>
      </c>
      <c r="E2" s="67" t="s">
        <v>195</v>
      </c>
      <c r="F2" s="67" t="s">
        <v>194</v>
      </c>
      <c r="G2" s="67" t="s">
        <v>193</v>
      </c>
      <c r="H2" s="67" t="s">
        <v>195</v>
      </c>
      <c r="I2" s="67" t="s">
        <v>196</v>
      </c>
      <c r="J2" s="67" t="s">
        <v>194</v>
      </c>
      <c r="K2" s="67" t="s">
        <v>197</v>
      </c>
    </row>
    <row r="3" spans="1:14">
      <c r="A3" s="66" t="s">
        <v>197</v>
      </c>
      <c r="B3" s="67" t="s">
        <v>193</v>
      </c>
      <c r="C3" s="67" t="s">
        <v>196</v>
      </c>
      <c r="D3" s="67" t="s">
        <v>192</v>
      </c>
      <c r="E3" s="67" t="s">
        <v>192</v>
      </c>
      <c r="F3" s="67" t="s">
        <v>192</v>
      </c>
      <c r="G3" s="67" t="s">
        <v>198</v>
      </c>
      <c r="H3" s="67" t="s">
        <v>199</v>
      </c>
      <c r="I3" s="67" t="s">
        <v>200</v>
      </c>
      <c r="J3" s="67" t="s">
        <v>201</v>
      </c>
      <c r="K3" s="67" t="s">
        <v>202</v>
      </c>
    </row>
    <row r="4" spans="1:14">
      <c r="A4" s="66" t="s">
        <v>203</v>
      </c>
      <c r="B4" s="67" t="s">
        <v>194</v>
      </c>
      <c r="C4" s="67" t="s">
        <v>192</v>
      </c>
      <c r="D4" s="67" t="s">
        <v>196</v>
      </c>
      <c r="E4" s="67" t="s">
        <v>200</v>
      </c>
      <c r="F4" s="67" t="s">
        <v>195</v>
      </c>
      <c r="G4" s="67" t="s">
        <v>192</v>
      </c>
      <c r="H4" s="67" t="s">
        <v>204</v>
      </c>
      <c r="I4" s="67" t="s">
        <v>195</v>
      </c>
      <c r="J4" s="67" t="s">
        <v>202</v>
      </c>
      <c r="K4" s="67" t="s">
        <v>196</v>
      </c>
    </row>
    <row r="5" spans="1:14">
      <c r="A5" s="66" t="s">
        <v>193</v>
      </c>
      <c r="B5" s="67" t="s">
        <v>201</v>
      </c>
      <c r="C5" s="67" t="s">
        <v>194</v>
      </c>
      <c r="D5" s="67" t="s">
        <v>201</v>
      </c>
      <c r="E5" s="67" t="s">
        <v>205</v>
      </c>
      <c r="F5" s="67" t="s">
        <v>206</v>
      </c>
      <c r="G5" s="67" t="s">
        <v>194</v>
      </c>
      <c r="H5" s="67" t="s">
        <v>196</v>
      </c>
      <c r="I5" s="67" t="s">
        <v>207</v>
      </c>
      <c r="J5" s="67" t="s">
        <v>193</v>
      </c>
      <c r="K5" s="67" t="s">
        <v>195</v>
      </c>
    </row>
    <row r="6" spans="1:14">
      <c r="A6" s="66" t="s">
        <v>201</v>
      </c>
      <c r="B6" s="67" t="s">
        <v>196</v>
      </c>
      <c r="C6" s="67" t="s">
        <v>201</v>
      </c>
      <c r="D6" s="67" t="s">
        <v>193</v>
      </c>
      <c r="E6" s="67" t="s">
        <v>194</v>
      </c>
      <c r="F6" s="67" t="s">
        <v>196</v>
      </c>
      <c r="G6" s="67" t="s">
        <v>201</v>
      </c>
      <c r="H6" s="67" t="s">
        <v>193</v>
      </c>
      <c r="I6" s="67" t="s">
        <v>208</v>
      </c>
      <c r="J6" s="67" t="s">
        <v>195</v>
      </c>
      <c r="K6" s="67" t="s">
        <v>193</v>
      </c>
    </row>
    <row r="7" spans="1:14">
      <c r="A7" s="66" t="s">
        <v>194</v>
      </c>
      <c r="B7" s="67" t="s">
        <v>202</v>
      </c>
      <c r="C7" s="67" t="s">
        <v>202</v>
      </c>
      <c r="D7" s="67" t="s">
        <v>203</v>
      </c>
      <c r="E7" s="67" t="s">
        <v>196</v>
      </c>
      <c r="F7" s="67" t="s">
        <v>201</v>
      </c>
      <c r="G7" s="67" t="s">
        <v>209</v>
      </c>
      <c r="H7" s="67" t="s">
        <v>210</v>
      </c>
      <c r="I7" s="67" t="s">
        <v>206</v>
      </c>
      <c r="J7" s="67" t="s">
        <v>211</v>
      </c>
      <c r="K7" s="67" t="s">
        <v>211</v>
      </c>
    </row>
    <row r="8" spans="1:14">
      <c r="A8" s="66" t="s">
        <v>196</v>
      </c>
      <c r="B8" s="67" t="s">
        <v>209</v>
      </c>
      <c r="C8" s="67" t="s">
        <v>209</v>
      </c>
      <c r="D8" s="67" t="s">
        <v>197</v>
      </c>
      <c r="E8" s="67" t="s">
        <v>212</v>
      </c>
      <c r="F8" s="67" t="s">
        <v>213</v>
      </c>
      <c r="G8" s="67" t="s">
        <v>195</v>
      </c>
      <c r="H8" s="67" t="s">
        <v>194</v>
      </c>
      <c r="I8" s="67" t="s">
        <v>212</v>
      </c>
      <c r="J8" s="67" t="s">
        <v>209</v>
      </c>
      <c r="K8" s="67" t="s">
        <v>204</v>
      </c>
    </row>
    <row r="9" spans="1:14">
      <c r="A9" s="66" t="s">
        <v>211</v>
      </c>
      <c r="B9" s="67" t="s">
        <v>211</v>
      </c>
      <c r="C9" s="67" t="s">
        <v>211</v>
      </c>
      <c r="D9" s="67" t="s">
        <v>214</v>
      </c>
      <c r="E9" s="67" t="s">
        <v>215</v>
      </c>
      <c r="F9" s="67" t="s">
        <v>209</v>
      </c>
      <c r="G9" s="67" t="s">
        <v>199</v>
      </c>
      <c r="H9" s="67" t="s">
        <v>211</v>
      </c>
      <c r="I9" s="67" t="s">
        <v>216</v>
      </c>
      <c r="J9" s="67" t="s">
        <v>217</v>
      </c>
      <c r="K9" s="67" t="s">
        <v>194</v>
      </c>
    </row>
    <row r="10" spans="1:14">
      <c r="A10" s="66" t="s">
        <v>209</v>
      </c>
      <c r="B10" s="67" t="s">
        <v>218</v>
      </c>
      <c r="C10" s="67" t="s">
        <v>204</v>
      </c>
      <c r="D10" s="67" t="s">
        <v>218</v>
      </c>
      <c r="E10" s="67" t="s">
        <v>201</v>
      </c>
      <c r="F10" s="67" t="s">
        <v>200</v>
      </c>
      <c r="G10" s="67" t="s">
        <v>211</v>
      </c>
      <c r="H10" s="67" t="s">
        <v>209</v>
      </c>
      <c r="I10" s="67" t="s">
        <v>194</v>
      </c>
      <c r="J10" s="67" t="s">
        <v>196</v>
      </c>
      <c r="K10" s="67" t="s">
        <v>214</v>
      </c>
    </row>
    <row r="11" spans="1:14">
      <c r="A11" s="66" t="s">
        <v>204</v>
      </c>
      <c r="B11" s="67" t="s">
        <v>200</v>
      </c>
      <c r="C11" s="67" t="s">
        <v>197</v>
      </c>
      <c r="D11" s="67" t="s">
        <v>209</v>
      </c>
      <c r="E11" s="67" t="s">
        <v>219</v>
      </c>
      <c r="F11" s="67" t="s">
        <v>197</v>
      </c>
      <c r="G11" s="67" t="s">
        <v>200</v>
      </c>
      <c r="H11" s="67" t="s">
        <v>214</v>
      </c>
      <c r="I11" s="67" t="s">
        <v>211</v>
      </c>
      <c r="J11" s="67" t="s">
        <v>220</v>
      </c>
      <c r="K11" s="67" t="s">
        <v>209</v>
      </c>
    </row>
    <row r="12" spans="1:14">
      <c r="A12" s="66" t="s">
        <v>218</v>
      </c>
      <c r="B12" s="67" t="s">
        <v>217</v>
      </c>
      <c r="C12" s="67" t="s">
        <v>206</v>
      </c>
      <c r="D12" s="67" t="s">
        <v>211</v>
      </c>
      <c r="E12" s="67" t="s">
        <v>206</v>
      </c>
      <c r="F12" s="67" t="s">
        <v>203</v>
      </c>
      <c r="G12" s="67" t="s">
        <v>212</v>
      </c>
      <c r="H12" s="67" t="s">
        <v>221</v>
      </c>
      <c r="I12" s="67" t="s">
        <v>204</v>
      </c>
      <c r="J12" s="67" t="s">
        <v>212</v>
      </c>
      <c r="K12" s="67" t="s">
        <v>192</v>
      </c>
    </row>
    <row r="13" spans="1:14">
      <c r="A13" s="66" t="s">
        <v>202</v>
      </c>
      <c r="B13" s="67" t="s">
        <v>220</v>
      </c>
      <c r="C13" s="67" t="s">
        <v>203</v>
      </c>
      <c r="D13" s="67" t="s">
        <v>222</v>
      </c>
      <c r="E13" s="67" t="s">
        <v>209</v>
      </c>
      <c r="F13" s="67" t="s">
        <v>207</v>
      </c>
      <c r="G13" s="67" t="s">
        <v>215</v>
      </c>
      <c r="H13" s="67" t="s">
        <v>192</v>
      </c>
      <c r="I13" s="67" t="s">
        <v>209</v>
      </c>
      <c r="J13" s="67" t="s">
        <v>200</v>
      </c>
      <c r="K13" s="67" t="s">
        <v>210</v>
      </c>
    </row>
    <row r="14" spans="1:14">
      <c r="A14" s="66" t="s">
        <v>223</v>
      </c>
      <c r="B14" s="67" t="s">
        <v>197</v>
      </c>
      <c r="C14" s="67" t="s">
        <v>200</v>
      </c>
      <c r="D14" s="67" t="s">
        <v>216</v>
      </c>
      <c r="E14" s="67" t="s">
        <v>211</v>
      </c>
      <c r="F14" s="67" t="s">
        <v>211</v>
      </c>
      <c r="G14" s="67" t="s">
        <v>224</v>
      </c>
      <c r="H14" s="67" t="s">
        <v>200</v>
      </c>
      <c r="I14" s="67" t="s">
        <v>192</v>
      </c>
      <c r="J14" s="67" t="s">
        <v>205</v>
      </c>
      <c r="K14" s="67" t="s">
        <v>216</v>
      </c>
    </row>
    <row r="15" spans="1:14">
      <c r="A15" s="66" t="s">
        <v>225</v>
      </c>
      <c r="B15" s="67" t="s">
        <v>212</v>
      </c>
      <c r="C15" s="67" t="s">
        <v>207</v>
      </c>
      <c r="D15" s="67" t="s">
        <v>204</v>
      </c>
      <c r="E15" s="67" t="s">
        <v>217</v>
      </c>
      <c r="F15" s="67" t="s">
        <v>214</v>
      </c>
      <c r="G15" s="67" t="s">
        <v>226</v>
      </c>
      <c r="H15" s="67" t="s">
        <v>215</v>
      </c>
      <c r="I15" s="67" t="s">
        <v>220</v>
      </c>
      <c r="J15" s="67" t="s">
        <v>227</v>
      </c>
      <c r="K15" s="67" t="s">
        <v>228</v>
      </c>
    </row>
    <row r="16" spans="1:14">
      <c r="A16" s="66" t="s">
        <v>229</v>
      </c>
      <c r="B16" s="67" t="s">
        <v>206</v>
      </c>
      <c r="C16" s="67" t="s">
        <v>216</v>
      </c>
      <c r="D16" s="67" t="s">
        <v>217</v>
      </c>
      <c r="E16" s="67" t="s">
        <v>207</v>
      </c>
      <c r="F16" s="67" t="s">
        <v>202</v>
      </c>
      <c r="G16" s="67" t="s">
        <v>230</v>
      </c>
      <c r="H16" s="67" t="s">
        <v>222</v>
      </c>
      <c r="I16" s="67" t="s">
        <v>215</v>
      </c>
      <c r="J16" s="67" t="s">
        <v>215</v>
      </c>
      <c r="K16" s="67" t="s">
        <v>231</v>
      </c>
    </row>
    <row r="17" spans="1:11">
      <c r="A17" s="66" t="s">
        <v>232</v>
      </c>
      <c r="B17" s="67" t="s">
        <v>204</v>
      </c>
      <c r="C17" s="67" t="s">
        <v>217</v>
      </c>
      <c r="D17" s="67" t="s">
        <v>202</v>
      </c>
      <c r="E17" s="67" t="s">
        <v>218</v>
      </c>
      <c r="F17" s="67" t="s">
        <v>217</v>
      </c>
      <c r="G17" s="67" t="s">
        <v>233</v>
      </c>
      <c r="H17" s="67" t="s">
        <v>217</v>
      </c>
      <c r="I17" s="67" t="s">
        <v>202</v>
      </c>
      <c r="J17" s="67" t="s">
        <v>214</v>
      </c>
      <c r="K17" s="67" t="s">
        <v>234</v>
      </c>
    </row>
    <row r="18" spans="1:11">
      <c r="A18" s="66" t="s">
        <v>200</v>
      </c>
      <c r="B18" s="67" t="s">
        <v>216</v>
      </c>
      <c r="C18" s="67" t="s">
        <v>212</v>
      </c>
      <c r="D18" s="67" t="s">
        <v>212</v>
      </c>
      <c r="E18" s="67" t="s">
        <v>220</v>
      </c>
      <c r="F18" s="67" t="s">
        <v>216</v>
      </c>
      <c r="G18" s="67" t="s">
        <v>235</v>
      </c>
      <c r="H18" s="67" t="s">
        <v>223</v>
      </c>
      <c r="I18" s="67" t="s">
        <v>201</v>
      </c>
      <c r="J18" s="67" t="s">
        <v>230</v>
      </c>
      <c r="K18" s="67" t="s">
        <v>201</v>
      </c>
    </row>
    <row r="19" spans="1:11">
      <c r="A19" s="66" t="s">
        <v>221</v>
      </c>
      <c r="B19" s="67" t="s">
        <v>214</v>
      </c>
      <c r="C19" s="67" t="s">
        <v>218</v>
      </c>
      <c r="D19" s="67" t="s">
        <v>236</v>
      </c>
      <c r="E19" s="67" t="s">
        <v>237</v>
      </c>
      <c r="F19" s="67" t="s">
        <v>204</v>
      </c>
      <c r="G19" s="67" t="s">
        <v>217</v>
      </c>
      <c r="H19" s="67" t="s">
        <v>216</v>
      </c>
      <c r="I19" s="67" t="s">
        <v>217</v>
      </c>
      <c r="J19" s="67" t="s">
        <v>238</v>
      </c>
      <c r="K19" s="67" t="s">
        <v>225</v>
      </c>
    </row>
    <row r="20" spans="1:11">
      <c r="A20" s="66" t="s">
        <v>227</v>
      </c>
      <c r="B20" s="67" t="s">
        <v>215</v>
      </c>
      <c r="C20" s="67" t="s">
        <v>220</v>
      </c>
      <c r="D20" s="67" t="s">
        <v>227</v>
      </c>
      <c r="E20" s="67" t="s">
        <v>223</v>
      </c>
      <c r="F20" s="67" t="s">
        <v>212</v>
      </c>
      <c r="G20" s="67" t="s">
        <v>229</v>
      </c>
      <c r="H20" s="67" t="s">
        <v>205</v>
      </c>
      <c r="I20" s="67" t="s">
        <v>239</v>
      </c>
      <c r="J20" s="67" t="s">
        <v>240</v>
      </c>
      <c r="K20" s="67" t="s">
        <v>229</v>
      </c>
    </row>
    <row r="21" spans="1:11">
      <c r="A21" s="66" t="s">
        <v>216</v>
      </c>
      <c r="B21" s="67" t="s">
        <v>207</v>
      </c>
      <c r="C21" s="67" t="s">
        <v>225</v>
      </c>
      <c r="D21" s="67" t="s">
        <v>241</v>
      </c>
      <c r="E21" s="67" t="s">
        <v>197</v>
      </c>
      <c r="F21" s="67" t="s">
        <v>234</v>
      </c>
      <c r="G21" s="67" t="s">
        <v>239</v>
      </c>
      <c r="H21" s="67" t="s">
        <v>220</v>
      </c>
      <c r="I21" s="67" t="s">
        <v>205</v>
      </c>
      <c r="J21" s="67" t="s">
        <v>216</v>
      </c>
      <c r="K21" s="67" t="s">
        <v>242</v>
      </c>
    </row>
    <row r="22" spans="1:11">
      <c r="A22" s="66" t="s">
        <v>214</v>
      </c>
      <c r="B22" s="67" t="s">
        <v>203</v>
      </c>
      <c r="C22" s="67" t="s">
        <v>214</v>
      </c>
      <c r="D22" s="67" t="s">
        <v>200</v>
      </c>
      <c r="E22" s="67" t="s">
        <v>203</v>
      </c>
      <c r="F22" s="67" t="s">
        <v>243</v>
      </c>
      <c r="G22" s="67" t="s">
        <v>243</v>
      </c>
      <c r="H22" s="67" t="s">
        <v>212</v>
      </c>
      <c r="I22" s="67" t="s">
        <v>213</v>
      </c>
      <c r="J22" s="67" t="s">
        <v>218</v>
      </c>
      <c r="K22" s="67" t="s">
        <v>221</v>
      </c>
    </row>
    <row r="23" spans="1:11">
      <c r="A23" s="66" t="s">
        <v>244</v>
      </c>
      <c r="B23" s="67" t="s">
        <v>229</v>
      </c>
      <c r="C23" s="67" t="s">
        <v>215</v>
      </c>
      <c r="D23" s="67" t="s">
        <v>220</v>
      </c>
      <c r="E23" s="67" t="s">
        <v>234</v>
      </c>
      <c r="F23" s="67" t="s">
        <v>215</v>
      </c>
      <c r="G23" s="67" t="s">
        <v>245</v>
      </c>
      <c r="H23" s="67" t="s">
        <v>201</v>
      </c>
      <c r="I23" s="67" t="s">
        <v>210</v>
      </c>
      <c r="J23" s="67" t="s">
        <v>246</v>
      </c>
      <c r="K23" s="67" t="s">
        <v>240</v>
      </c>
    </row>
    <row r="24" spans="1:11">
      <c r="A24" s="66" t="s">
        <v>208</v>
      </c>
      <c r="B24" s="67" t="s">
        <v>236</v>
      </c>
      <c r="C24" s="67" t="s">
        <v>223</v>
      </c>
      <c r="D24" s="67" t="s">
        <v>246</v>
      </c>
      <c r="E24" s="67" t="s">
        <v>225</v>
      </c>
      <c r="F24" s="67" t="s">
        <v>208</v>
      </c>
      <c r="G24" s="67" t="s">
        <v>247</v>
      </c>
      <c r="H24" s="67" t="s">
        <v>224</v>
      </c>
      <c r="I24" s="67" t="s">
        <v>197</v>
      </c>
      <c r="J24" s="67" t="s">
        <v>236</v>
      </c>
      <c r="K24" s="67" t="s">
        <v>223</v>
      </c>
    </row>
    <row r="25" spans="1:11">
      <c r="A25" s="66" t="s">
        <v>236</v>
      </c>
      <c r="B25" s="67" t="s">
        <v>223</v>
      </c>
      <c r="C25" s="67" t="s">
        <v>236</v>
      </c>
      <c r="D25" s="67" t="s">
        <v>248</v>
      </c>
      <c r="E25" s="67" t="s">
        <v>216</v>
      </c>
      <c r="F25" s="67" t="s">
        <v>249</v>
      </c>
      <c r="G25" s="67" t="s">
        <v>250</v>
      </c>
      <c r="H25" s="67" t="s">
        <v>225</v>
      </c>
      <c r="I25" s="67" t="s">
        <v>214</v>
      </c>
      <c r="J25" s="67" t="s">
        <v>222</v>
      </c>
      <c r="K25" s="67" t="s">
        <v>251</v>
      </c>
    </row>
    <row r="26" spans="1:11">
      <c r="A26" s="66" t="s">
        <v>210</v>
      </c>
      <c r="B26" s="67" t="s">
        <v>225</v>
      </c>
      <c r="C26" s="67" t="s">
        <v>227</v>
      </c>
      <c r="D26" s="67" t="s">
        <v>215</v>
      </c>
      <c r="E26" s="67" t="s">
        <v>214</v>
      </c>
      <c r="F26" s="67" t="s">
        <v>223</v>
      </c>
      <c r="G26" s="67" t="s">
        <v>218</v>
      </c>
      <c r="H26" s="67" t="s">
        <v>252</v>
      </c>
      <c r="I26" s="67" t="s">
        <v>226</v>
      </c>
      <c r="J26" s="67" t="s">
        <v>253</v>
      </c>
      <c r="K26" s="67" t="s">
        <v>254</v>
      </c>
    </row>
    <row r="27" spans="1:11">
      <c r="A27" s="66" t="s">
        <v>217</v>
      </c>
      <c r="B27" s="67" t="s">
        <v>244</v>
      </c>
      <c r="C27" s="67" t="s">
        <v>222</v>
      </c>
      <c r="D27" s="67" t="s">
        <v>255</v>
      </c>
      <c r="E27" s="67" t="s">
        <v>202</v>
      </c>
      <c r="F27" s="67" t="s">
        <v>210</v>
      </c>
      <c r="G27" s="67" t="s">
        <v>234</v>
      </c>
      <c r="H27" s="67" t="s">
        <v>231</v>
      </c>
      <c r="I27" s="67" t="s">
        <v>227</v>
      </c>
      <c r="J27" s="67" t="s">
        <v>223</v>
      </c>
      <c r="K27" s="67" t="s">
        <v>226</v>
      </c>
    </row>
    <row r="28" spans="1:11">
      <c r="A28" s="66" t="s">
        <v>220</v>
      </c>
      <c r="B28" s="67" t="s">
        <v>227</v>
      </c>
      <c r="C28" s="67" t="s">
        <v>256</v>
      </c>
      <c r="D28" s="67" t="s">
        <v>257</v>
      </c>
      <c r="E28" s="67" t="s">
        <v>252</v>
      </c>
      <c r="F28" s="67" t="s">
        <v>231</v>
      </c>
      <c r="G28" s="67" t="s">
        <v>225</v>
      </c>
      <c r="H28" s="67" t="s">
        <v>232</v>
      </c>
      <c r="I28" s="67" t="s">
        <v>258</v>
      </c>
      <c r="J28" s="67" t="s">
        <v>234</v>
      </c>
      <c r="K28" s="67" t="s">
        <v>243</v>
      </c>
    </row>
    <row r="29" spans="1:11">
      <c r="A29" s="66" t="s">
        <v>259</v>
      </c>
      <c r="B29" s="67" t="s">
        <v>255</v>
      </c>
      <c r="C29" s="67" t="s">
        <v>208</v>
      </c>
      <c r="D29" s="67" t="s">
        <v>238</v>
      </c>
      <c r="E29" s="67" t="s">
        <v>230</v>
      </c>
      <c r="F29" s="67" t="s">
        <v>260</v>
      </c>
      <c r="G29" s="67" t="s">
        <v>232</v>
      </c>
      <c r="H29" s="67" t="s">
        <v>261</v>
      </c>
      <c r="I29" s="67" t="s">
        <v>262</v>
      </c>
      <c r="J29" s="67" t="s">
        <v>249</v>
      </c>
      <c r="K29" s="67" t="s">
        <v>263</v>
      </c>
    </row>
    <row r="30" spans="1:11">
      <c r="A30" s="66" t="s">
        <v>264</v>
      </c>
      <c r="B30" s="67" t="s">
        <v>239</v>
      </c>
      <c r="C30" s="67" t="s">
        <v>238</v>
      </c>
      <c r="D30" s="67" t="s">
        <v>240</v>
      </c>
      <c r="E30" s="67" t="s">
        <v>236</v>
      </c>
      <c r="F30" s="67" t="s">
        <v>258</v>
      </c>
      <c r="G30" s="67" t="s">
        <v>265</v>
      </c>
      <c r="H30" s="67" t="s">
        <v>218</v>
      </c>
      <c r="I30" s="67" t="s">
        <v>231</v>
      </c>
      <c r="J30" s="67" t="s">
        <v>257</v>
      </c>
      <c r="K30" s="67" t="s">
        <v>266</v>
      </c>
    </row>
    <row r="31" spans="1:11">
      <c r="A31" s="66" t="s">
        <v>212</v>
      </c>
      <c r="B31" s="67" t="s">
        <v>205</v>
      </c>
      <c r="C31" s="67" t="s">
        <v>205</v>
      </c>
      <c r="D31" s="67" t="s">
        <v>249</v>
      </c>
      <c r="E31" s="67" t="s">
        <v>247</v>
      </c>
      <c r="F31" s="67" t="s">
        <v>239</v>
      </c>
      <c r="G31" s="67" t="s">
        <v>267</v>
      </c>
      <c r="H31" s="67" t="s">
        <v>202</v>
      </c>
      <c r="I31" s="67" t="s">
        <v>225</v>
      </c>
      <c r="J31" s="67" t="s">
        <v>204</v>
      </c>
      <c r="K31" s="67" t="s">
        <v>268</v>
      </c>
    </row>
    <row r="32" spans="1:11">
      <c r="A32" s="66" t="s">
        <v>255</v>
      </c>
      <c r="B32" s="67" t="s">
        <v>230</v>
      </c>
      <c r="C32" s="67" t="s">
        <v>269</v>
      </c>
      <c r="D32" s="67" t="s">
        <v>234</v>
      </c>
      <c r="E32" s="67" t="s">
        <v>238</v>
      </c>
      <c r="F32" s="67" t="s">
        <v>220</v>
      </c>
      <c r="G32" s="67" t="s">
        <v>223</v>
      </c>
      <c r="H32" s="67" t="s">
        <v>244</v>
      </c>
      <c r="I32" s="67" t="s">
        <v>221</v>
      </c>
      <c r="J32" s="67" t="s">
        <v>270</v>
      </c>
      <c r="K32" s="67" t="s">
        <v>271</v>
      </c>
    </row>
    <row r="33" spans="1:11">
      <c r="A33" s="66" t="s">
        <v>272</v>
      </c>
      <c r="B33" s="67" t="s">
        <v>273</v>
      </c>
      <c r="C33" s="67" t="s">
        <v>230</v>
      </c>
      <c r="D33" s="67" t="s">
        <v>208</v>
      </c>
      <c r="E33" s="67" t="s">
        <v>274</v>
      </c>
      <c r="F33" s="67" t="s">
        <v>218</v>
      </c>
      <c r="G33" s="67" t="s">
        <v>275</v>
      </c>
      <c r="H33" s="67" t="s">
        <v>276</v>
      </c>
      <c r="I33" s="67" t="s">
        <v>273</v>
      </c>
      <c r="J33" s="67" t="s">
        <v>277</v>
      </c>
      <c r="K33" s="67" t="s">
        <v>278</v>
      </c>
    </row>
    <row r="34" spans="1:11">
      <c r="A34" s="66" t="s">
        <v>206</v>
      </c>
      <c r="B34" s="67" t="s">
        <v>234</v>
      </c>
      <c r="C34" s="67" t="s">
        <v>244</v>
      </c>
      <c r="D34" s="67" t="s">
        <v>223</v>
      </c>
      <c r="E34" s="67" t="s">
        <v>227</v>
      </c>
      <c r="F34" s="67" t="s">
        <v>230</v>
      </c>
      <c r="G34" s="67" t="s">
        <v>204</v>
      </c>
      <c r="H34" s="67" t="s">
        <v>242</v>
      </c>
      <c r="I34" s="67" t="s">
        <v>223</v>
      </c>
      <c r="J34" s="67" t="s">
        <v>279</v>
      </c>
      <c r="K34" s="67" t="s">
        <v>246</v>
      </c>
    </row>
    <row r="35" spans="1:11">
      <c r="A35" s="66" t="s">
        <v>280</v>
      </c>
      <c r="B35" s="67" t="s">
        <v>224</v>
      </c>
      <c r="C35" s="67" t="s">
        <v>234</v>
      </c>
      <c r="D35" s="67" t="s">
        <v>281</v>
      </c>
      <c r="E35" s="67" t="s">
        <v>245</v>
      </c>
      <c r="F35" s="67" t="s">
        <v>205</v>
      </c>
      <c r="G35" s="67" t="s">
        <v>282</v>
      </c>
      <c r="H35" s="67" t="s">
        <v>208</v>
      </c>
      <c r="I35" s="67" t="s">
        <v>283</v>
      </c>
      <c r="J35" s="67" t="s">
        <v>263</v>
      </c>
      <c r="K35" s="67" t="s">
        <v>200</v>
      </c>
    </row>
    <row r="36" spans="1:11">
      <c r="A36" s="66" t="s">
        <v>207</v>
      </c>
      <c r="B36" s="67" t="s">
        <v>222</v>
      </c>
      <c r="C36" s="67" t="s">
        <v>239</v>
      </c>
      <c r="D36" s="67" t="s">
        <v>235</v>
      </c>
      <c r="E36" s="67" t="s">
        <v>273</v>
      </c>
      <c r="F36" s="67" t="s">
        <v>222</v>
      </c>
      <c r="G36" s="67" t="s">
        <v>213</v>
      </c>
      <c r="H36" s="67" t="s">
        <v>264</v>
      </c>
      <c r="I36" s="67" t="s">
        <v>284</v>
      </c>
      <c r="J36" s="67" t="s">
        <v>255</v>
      </c>
      <c r="K36" s="67" t="s">
        <v>222</v>
      </c>
    </row>
    <row r="37" spans="1:11">
      <c r="A37" s="66" t="s">
        <v>239</v>
      </c>
      <c r="B37" s="67" t="s">
        <v>280</v>
      </c>
      <c r="C37" s="67" t="s">
        <v>255</v>
      </c>
      <c r="D37" s="67" t="s">
        <v>230</v>
      </c>
      <c r="E37" s="67" t="s">
        <v>285</v>
      </c>
      <c r="F37" s="67" t="s">
        <v>264</v>
      </c>
      <c r="G37" s="67" t="s">
        <v>264</v>
      </c>
      <c r="H37" s="67" t="s">
        <v>219</v>
      </c>
      <c r="I37" s="67" t="s">
        <v>242</v>
      </c>
      <c r="K37" s="67" t="s">
        <v>253</v>
      </c>
    </row>
    <row r="38" spans="1:11">
      <c r="A38" s="66" t="s">
        <v>215</v>
      </c>
      <c r="B38" s="67" t="s">
        <v>277</v>
      </c>
      <c r="C38" s="67" t="s">
        <v>231</v>
      </c>
      <c r="D38" s="67" t="s">
        <v>221</v>
      </c>
      <c r="E38" s="67" t="s">
        <v>286</v>
      </c>
      <c r="F38" s="67" t="s">
        <v>227</v>
      </c>
      <c r="G38" s="67" t="s">
        <v>220</v>
      </c>
      <c r="H38" s="67" t="s">
        <v>239</v>
      </c>
      <c r="I38" s="67" t="s">
        <v>230</v>
      </c>
      <c r="K38" s="67" t="s">
        <v>287</v>
      </c>
    </row>
    <row r="39" spans="1:11">
      <c r="A39" s="66" t="s">
        <v>224</v>
      </c>
      <c r="B39" s="67" t="s">
        <v>259</v>
      </c>
      <c r="C39" s="67" t="s">
        <v>221</v>
      </c>
      <c r="D39" s="67" t="s">
        <v>244</v>
      </c>
      <c r="E39" s="67" t="s">
        <v>264</v>
      </c>
      <c r="F39" s="67" t="s">
        <v>225</v>
      </c>
      <c r="G39" s="67" t="s">
        <v>288</v>
      </c>
      <c r="H39" s="67" t="s">
        <v>289</v>
      </c>
      <c r="I39" s="67" t="s">
        <v>290</v>
      </c>
      <c r="K39" s="67" t="s">
        <v>224</v>
      </c>
    </row>
    <row r="40" spans="1:11">
      <c r="A40" s="66" t="s">
        <v>273</v>
      </c>
      <c r="B40" s="67" t="s">
        <v>231</v>
      </c>
      <c r="C40" s="67" t="s">
        <v>240</v>
      </c>
      <c r="D40" s="67" t="s">
        <v>206</v>
      </c>
      <c r="E40" s="67" t="s">
        <v>213</v>
      </c>
      <c r="F40" s="67" t="s">
        <v>246</v>
      </c>
      <c r="G40" s="67" t="s">
        <v>291</v>
      </c>
      <c r="H40" s="67" t="s">
        <v>266</v>
      </c>
      <c r="I40" s="67" t="s">
        <v>261</v>
      </c>
      <c r="K40" s="67" t="s">
        <v>260</v>
      </c>
    </row>
    <row r="41" spans="1:11">
      <c r="A41" s="66" t="s">
        <v>231</v>
      </c>
      <c r="B41" s="67" t="s">
        <v>228</v>
      </c>
      <c r="C41" s="67" t="s">
        <v>273</v>
      </c>
      <c r="D41" s="67" t="s">
        <v>231</v>
      </c>
      <c r="E41" s="67" t="s">
        <v>229</v>
      </c>
      <c r="F41" s="67" t="s">
        <v>255</v>
      </c>
      <c r="G41" s="67" t="s">
        <v>281</v>
      </c>
      <c r="H41" s="67" t="s">
        <v>230</v>
      </c>
      <c r="I41" s="67" t="s">
        <v>292</v>
      </c>
      <c r="K41" s="67" t="s">
        <v>293</v>
      </c>
    </row>
    <row r="42" spans="1:11">
      <c r="A42" s="66" t="s">
        <v>248</v>
      </c>
      <c r="B42" s="67" t="s">
        <v>226</v>
      </c>
      <c r="C42" s="67" t="s">
        <v>264</v>
      </c>
      <c r="D42" s="67" t="s">
        <v>207</v>
      </c>
      <c r="E42" s="67" t="s">
        <v>208</v>
      </c>
      <c r="F42" s="67" t="s">
        <v>290</v>
      </c>
      <c r="G42" s="67" t="s">
        <v>294</v>
      </c>
      <c r="H42" s="67" t="s">
        <v>249</v>
      </c>
      <c r="I42" s="67" t="s">
        <v>203</v>
      </c>
      <c r="K42" s="67" t="s">
        <v>295</v>
      </c>
    </row>
    <row r="43" spans="1:11">
      <c r="A43" s="66" t="s">
        <v>235</v>
      </c>
      <c r="B43" s="67" t="s">
        <v>238</v>
      </c>
      <c r="C43" s="67" t="s">
        <v>277</v>
      </c>
      <c r="D43" s="67" t="s">
        <v>296</v>
      </c>
      <c r="E43" s="67" t="s">
        <v>204</v>
      </c>
      <c r="F43" s="67" t="s">
        <v>238</v>
      </c>
      <c r="G43" s="67" t="s">
        <v>241</v>
      </c>
      <c r="H43" s="67" t="s">
        <v>253</v>
      </c>
      <c r="I43" s="67" t="s">
        <v>295</v>
      </c>
      <c r="K43" s="67" t="s">
        <v>297</v>
      </c>
    </row>
    <row r="44" spans="1:11">
      <c r="A44" s="66" t="s">
        <v>240</v>
      </c>
      <c r="B44" s="67" t="s">
        <v>232</v>
      </c>
      <c r="C44" s="67" t="s">
        <v>229</v>
      </c>
      <c r="D44" s="67" t="s">
        <v>298</v>
      </c>
      <c r="E44" s="67" t="s">
        <v>277</v>
      </c>
      <c r="F44" s="67" t="s">
        <v>240</v>
      </c>
      <c r="G44" s="67" t="s">
        <v>290</v>
      </c>
      <c r="H44" s="67" t="s">
        <v>291</v>
      </c>
      <c r="I44" s="67" t="s">
        <v>299</v>
      </c>
      <c r="K44" s="67" t="s">
        <v>252</v>
      </c>
    </row>
    <row r="45" spans="1:11">
      <c r="A45" s="66" t="s">
        <v>246</v>
      </c>
      <c r="B45" s="67" t="s">
        <v>240</v>
      </c>
      <c r="C45" s="67" t="s">
        <v>294</v>
      </c>
      <c r="D45" s="67" t="s">
        <v>219</v>
      </c>
      <c r="E45" s="67" t="s">
        <v>300</v>
      </c>
      <c r="F45" s="67" t="s">
        <v>226</v>
      </c>
      <c r="G45" s="67" t="s">
        <v>227</v>
      </c>
      <c r="H45" s="67" t="s">
        <v>226</v>
      </c>
      <c r="I45" s="67" t="s">
        <v>243</v>
      </c>
      <c r="K45" s="67" t="s">
        <v>217</v>
      </c>
    </row>
    <row r="46" spans="1:11">
      <c r="A46" s="66" t="s">
        <v>253</v>
      </c>
      <c r="B46" s="67" t="s">
        <v>284</v>
      </c>
      <c r="C46" s="67" t="s">
        <v>224</v>
      </c>
      <c r="D46" s="67" t="s">
        <v>301</v>
      </c>
      <c r="E46" s="67" t="s">
        <v>231</v>
      </c>
      <c r="F46" s="67" t="s">
        <v>253</v>
      </c>
      <c r="G46" s="67" t="s">
        <v>302</v>
      </c>
      <c r="H46" s="67" t="s">
        <v>234</v>
      </c>
      <c r="I46" s="67" t="s">
        <v>222</v>
      </c>
      <c r="K46" s="67" t="s">
        <v>303</v>
      </c>
    </row>
    <row r="47" spans="1:11">
      <c r="A47" s="66" t="s">
        <v>234</v>
      </c>
      <c r="B47" s="67" t="s">
        <v>272</v>
      </c>
      <c r="C47" s="67" t="s">
        <v>246</v>
      </c>
      <c r="D47" s="67" t="s">
        <v>304</v>
      </c>
      <c r="E47" s="67" t="s">
        <v>305</v>
      </c>
      <c r="F47" s="67" t="s">
        <v>305</v>
      </c>
      <c r="G47" s="67" t="s">
        <v>306</v>
      </c>
      <c r="H47" s="67" t="s">
        <v>246</v>
      </c>
      <c r="I47" s="67" t="s">
        <v>307</v>
      </c>
      <c r="K47" s="67" t="s">
        <v>308</v>
      </c>
    </row>
    <row r="48" spans="1:11">
      <c r="A48" s="66" t="s">
        <v>228</v>
      </c>
      <c r="B48" s="67" t="s">
        <v>221</v>
      </c>
      <c r="C48" s="67" t="s">
        <v>252</v>
      </c>
      <c r="D48" s="67" t="s">
        <v>229</v>
      </c>
      <c r="E48" s="67" t="s">
        <v>250</v>
      </c>
      <c r="F48" s="67" t="s">
        <v>281</v>
      </c>
      <c r="G48" s="67" t="s">
        <v>289</v>
      </c>
      <c r="H48" s="67" t="s">
        <v>251</v>
      </c>
      <c r="I48" s="67" t="s">
        <v>218</v>
      </c>
      <c r="K48" s="67" t="s">
        <v>273</v>
      </c>
    </row>
    <row r="49" spans="1:11">
      <c r="A49" s="66" t="s">
        <v>284</v>
      </c>
      <c r="B49" s="67" t="s">
        <v>246</v>
      </c>
      <c r="C49" s="67" t="s">
        <v>257</v>
      </c>
      <c r="D49" s="67" t="s">
        <v>239</v>
      </c>
      <c r="E49" s="67" t="s">
        <v>296</v>
      </c>
      <c r="F49" s="67" t="s">
        <v>257</v>
      </c>
      <c r="G49" s="67" t="s">
        <v>219</v>
      </c>
      <c r="H49" s="67" t="s">
        <v>273</v>
      </c>
      <c r="I49" s="67" t="s">
        <v>234</v>
      </c>
      <c r="K49" s="67" t="s">
        <v>261</v>
      </c>
    </row>
    <row r="50" spans="1:11">
      <c r="A50" s="66" t="s">
        <v>238</v>
      </c>
      <c r="B50" s="67" t="s">
        <v>309</v>
      </c>
      <c r="C50" s="67" t="s">
        <v>235</v>
      </c>
      <c r="D50" s="67" t="s">
        <v>259</v>
      </c>
      <c r="E50" s="67" t="s">
        <v>253</v>
      </c>
      <c r="F50" s="67" t="s">
        <v>221</v>
      </c>
      <c r="G50" s="67" t="s">
        <v>214</v>
      </c>
      <c r="H50" s="67" t="s">
        <v>272</v>
      </c>
      <c r="I50" s="67" t="s">
        <v>294</v>
      </c>
      <c r="K50" s="67" t="s">
        <v>205</v>
      </c>
    </row>
    <row r="51" spans="1:11">
      <c r="A51" s="66" t="s">
        <v>222</v>
      </c>
      <c r="B51" s="67" t="s">
        <v>252</v>
      </c>
      <c r="C51" s="67" t="s">
        <v>210</v>
      </c>
      <c r="D51" s="67" t="s">
        <v>273</v>
      </c>
      <c r="E51" s="67" t="s">
        <v>232</v>
      </c>
      <c r="F51" s="67" t="s">
        <v>273</v>
      </c>
      <c r="G51" s="67" t="s">
        <v>202</v>
      </c>
      <c r="H51" s="67" t="s">
        <v>308</v>
      </c>
      <c r="I51" s="67" t="s">
        <v>264</v>
      </c>
      <c r="K51" s="67" t="s">
        <v>233</v>
      </c>
    </row>
    <row r="52" spans="1:11">
      <c r="A52" s="66" t="s">
        <v>277</v>
      </c>
      <c r="B52" s="67" t="s">
        <v>235</v>
      </c>
      <c r="C52" s="67" t="s">
        <v>262</v>
      </c>
      <c r="D52" s="67" t="s">
        <v>232</v>
      </c>
      <c r="E52" s="67" t="s">
        <v>304</v>
      </c>
      <c r="F52" s="67" t="s">
        <v>242</v>
      </c>
      <c r="G52" s="67" t="s">
        <v>244</v>
      </c>
      <c r="H52" s="67" t="s">
        <v>303</v>
      </c>
      <c r="I52" s="67" t="s">
        <v>233</v>
      </c>
    </row>
    <row r="53" spans="1:11">
      <c r="A53" s="66" t="s">
        <v>309</v>
      </c>
      <c r="B53" s="67" t="s">
        <v>294</v>
      </c>
      <c r="C53" s="67" t="s">
        <v>291</v>
      </c>
      <c r="D53" s="67" t="s">
        <v>213</v>
      </c>
      <c r="E53" s="67" t="s">
        <v>239</v>
      </c>
      <c r="F53" s="67" t="s">
        <v>236</v>
      </c>
      <c r="G53" s="67" t="s">
        <v>280</v>
      </c>
      <c r="H53" s="67" t="s">
        <v>306</v>
      </c>
      <c r="I53" s="67" t="s">
        <v>277</v>
      </c>
    </row>
    <row r="54" spans="1:11">
      <c r="A54" s="66" t="s">
        <v>298</v>
      </c>
      <c r="B54" s="67" t="s">
        <v>260</v>
      </c>
      <c r="C54" s="67" t="s">
        <v>253</v>
      </c>
      <c r="D54" s="67" t="s">
        <v>237</v>
      </c>
      <c r="E54" s="67" t="s">
        <v>261</v>
      </c>
      <c r="F54" s="67" t="s">
        <v>261</v>
      </c>
      <c r="G54" s="67" t="s">
        <v>203</v>
      </c>
      <c r="H54" s="67" t="s">
        <v>310</v>
      </c>
      <c r="I54" s="67" t="s">
        <v>238</v>
      </c>
    </row>
    <row r="55" spans="1:11">
      <c r="A55" s="66" t="s">
        <v>296</v>
      </c>
      <c r="B55" s="67" t="s">
        <v>264</v>
      </c>
      <c r="C55" s="67" t="s">
        <v>241</v>
      </c>
      <c r="D55" s="67" t="s">
        <v>280</v>
      </c>
      <c r="E55" s="67" t="s">
        <v>311</v>
      </c>
      <c r="F55" s="67" t="s">
        <v>237</v>
      </c>
      <c r="G55" s="67" t="s">
        <v>231</v>
      </c>
      <c r="H55" s="67" t="s">
        <v>312</v>
      </c>
      <c r="I55" s="67" t="s">
        <v>257</v>
      </c>
    </row>
    <row r="56" spans="1:11">
      <c r="A56" s="66" t="s">
        <v>230</v>
      </c>
      <c r="B56" s="67" t="s">
        <v>242</v>
      </c>
      <c r="C56" s="67" t="s">
        <v>248</v>
      </c>
      <c r="D56" s="67" t="s">
        <v>228</v>
      </c>
      <c r="E56" s="67" t="s">
        <v>246</v>
      </c>
      <c r="F56" s="67" t="s">
        <v>313</v>
      </c>
      <c r="G56" s="67" t="s">
        <v>262</v>
      </c>
      <c r="H56" s="67" t="s">
        <v>309</v>
      </c>
      <c r="I56" s="67" t="s">
        <v>246</v>
      </c>
    </row>
    <row r="57" spans="1:11">
      <c r="A57" s="66" t="s">
        <v>261</v>
      </c>
      <c r="B57" s="67" t="s">
        <v>257</v>
      </c>
      <c r="C57" s="67" t="s">
        <v>226</v>
      </c>
      <c r="D57" s="67" t="s">
        <v>225</v>
      </c>
      <c r="E57" s="67" t="s">
        <v>222</v>
      </c>
      <c r="F57" s="67" t="s">
        <v>224</v>
      </c>
      <c r="G57" s="67" t="s">
        <v>314</v>
      </c>
      <c r="H57" s="67" t="s">
        <v>315</v>
      </c>
      <c r="I57" s="67" t="s">
        <v>224</v>
      </c>
    </row>
    <row r="58" spans="1:11">
      <c r="A58" s="66" t="s">
        <v>205</v>
      </c>
      <c r="B58" s="67" t="s">
        <v>296</v>
      </c>
      <c r="C58" s="67" t="s">
        <v>316</v>
      </c>
      <c r="D58" s="67" t="s">
        <v>210</v>
      </c>
      <c r="E58" s="67" t="s">
        <v>224</v>
      </c>
      <c r="F58" s="67" t="s">
        <v>316</v>
      </c>
      <c r="G58" s="67" t="s">
        <v>206</v>
      </c>
      <c r="H58" s="67" t="s">
        <v>263</v>
      </c>
      <c r="I58" s="67" t="s">
        <v>276</v>
      </c>
    </row>
    <row r="59" spans="1:11">
      <c r="A59" s="66" t="s">
        <v>270</v>
      </c>
      <c r="B59" s="67" t="s">
        <v>298</v>
      </c>
      <c r="C59" s="67" t="s">
        <v>228</v>
      </c>
      <c r="D59" s="67" t="s">
        <v>264</v>
      </c>
      <c r="E59" s="67" t="s">
        <v>226</v>
      </c>
      <c r="F59" s="67" t="s">
        <v>244</v>
      </c>
      <c r="G59" s="67" t="s">
        <v>236</v>
      </c>
      <c r="H59" s="67" t="s">
        <v>235</v>
      </c>
      <c r="I59" s="67" t="s">
        <v>263</v>
      </c>
    </row>
    <row r="60" spans="1:11">
      <c r="A60" s="66" t="s">
        <v>289</v>
      </c>
      <c r="B60" s="67" t="s">
        <v>274</v>
      </c>
      <c r="C60" s="67" t="s">
        <v>286</v>
      </c>
      <c r="D60" s="67" t="s">
        <v>205</v>
      </c>
      <c r="E60" s="67" t="s">
        <v>290</v>
      </c>
      <c r="F60" s="67" t="s">
        <v>266</v>
      </c>
      <c r="G60" s="67" t="s">
        <v>208</v>
      </c>
      <c r="H60" s="67" t="s">
        <v>317</v>
      </c>
      <c r="I60" s="67" t="s">
        <v>253</v>
      </c>
    </row>
    <row r="61" spans="1:11">
      <c r="A61" s="66" t="s">
        <v>305</v>
      </c>
      <c r="B61" s="67" t="s">
        <v>249</v>
      </c>
      <c r="C61" s="67" t="s">
        <v>284</v>
      </c>
      <c r="D61" s="67" t="s">
        <v>284</v>
      </c>
      <c r="E61" s="67" t="s">
        <v>318</v>
      </c>
      <c r="F61" s="67" t="s">
        <v>297</v>
      </c>
      <c r="G61" s="67" t="s">
        <v>319</v>
      </c>
      <c r="H61" s="67" t="s">
        <v>243</v>
      </c>
      <c r="I61" s="67" t="s">
        <v>252</v>
      </c>
    </row>
    <row r="62" spans="1:11">
      <c r="A62" s="66" t="s">
        <v>256</v>
      </c>
      <c r="B62" s="67" t="s">
        <v>210</v>
      </c>
      <c r="C62" s="67" t="s">
        <v>249</v>
      </c>
      <c r="D62" s="67" t="s">
        <v>224</v>
      </c>
      <c r="E62" s="67" t="s">
        <v>258</v>
      </c>
      <c r="F62" s="67" t="s">
        <v>295</v>
      </c>
      <c r="G62" s="67" t="s">
        <v>272</v>
      </c>
      <c r="H62" s="67" t="s">
        <v>229</v>
      </c>
      <c r="I62" s="67" t="s">
        <v>236</v>
      </c>
    </row>
    <row r="63" spans="1:11">
      <c r="A63" s="66" t="s">
        <v>252</v>
      </c>
      <c r="B63" s="67" t="s">
        <v>247</v>
      </c>
      <c r="C63" s="67" t="s">
        <v>301</v>
      </c>
      <c r="D63" s="67" t="s">
        <v>277</v>
      </c>
      <c r="E63" s="67" t="s">
        <v>289</v>
      </c>
      <c r="F63" s="67" t="s">
        <v>233</v>
      </c>
      <c r="G63" s="67" t="s">
        <v>277</v>
      </c>
      <c r="H63" s="67" t="s">
        <v>320</v>
      </c>
      <c r="I63" s="67" t="s">
        <v>241</v>
      </c>
    </row>
    <row r="64" spans="1:11">
      <c r="A64" s="66" t="s">
        <v>285</v>
      </c>
      <c r="B64" s="67" t="s">
        <v>245</v>
      </c>
      <c r="C64" s="67" t="s">
        <v>258</v>
      </c>
      <c r="D64" s="67" t="s">
        <v>316</v>
      </c>
      <c r="E64" s="67" t="s">
        <v>297</v>
      </c>
      <c r="F64" s="67" t="s">
        <v>252</v>
      </c>
      <c r="G64" s="67" t="s">
        <v>197</v>
      </c>
      <c r="H64" s="67" t="s">
        <v>238</v>
      </c>
      <c r="I64" s="67" t="s">
        <v>321</v>
      </c>
    </row>
    <row r="65" spans="1:9">
      <c r="A65" s="66" t="s">
        <v>219</v>
      </c>
      <c r="B65" s="67" t="s">
        <v>250</v>
      </c>
      <c r="C65" s="67" t="s">
        <v>321</v>
      </c>
      <c r="D65" s="67" t="s">
        <v>291</v>
      </c>
      <c r="E65" s="67" t="s">
        <v>249</v>
      </c>
      <c r="F65" s="67" t="s">
        <v>285</v>
      </c>
      <c r="G65" s="67" t="s">
        <v>273</v>
      </c>
      <c r="H65" s="67" t="s">
        <v>227</v>
      </c>
      <c r="I65" s="67" t="s">
        <v>322</v>
      </c>
    </row>
    <row r="66" spans="1:9">
      <c r="A66" s="66" t="s">
        <v>286</v>
      </c>
      <c r="B66" s="67" t="s">
        <v>323</v>
      </c>
      <c r="C66" s="67" t="s">
        <v>309</v>
      </c>
      <c r="D66" s="67" t="s">
        <v>272</v>
      </c>
      <c r="E66" s="67" t="s">
        <v>262</v>
      </c>
      <c r="F66" s="67" t="s">
        <v>229</v>
      </c>
      <c r="G66" s="67" t="s">
        <v>238</v>
      </c>
      <c r="H66" s="67" t="s">
        <v>284</v>
      </c>
    </row>
    <row r="67" spans="1:9">
      <c r="A67" s="66" t="s">
        <v>316</v>
      </c>
      <c r="B67" s="67" t="s">
        <v>208</v>
      </c>
      <c r="C67" s="67" t="s">
        <v>213</v>
      </c>
      <c r="D67" s="67" t="s">
        <v>258</v>
      </c>
      <c r="E67" s="67" t="s">
        <v>324</v>
      </c>
      <c r="F67" s="67" t="s">
        <v>286</v>
      </c>
      <c r="G67" s="67" t="s">
        <v>309</v>
      </c>
      <c r="H67" s="67" t="s">
        <v>228</v>
      </c>
    </row>
    <row r="68" spans="1:9">
      <c r="A68" s="66" t="s">
        <v>281</v>
      </c>
      <c r="B68" s="67" t="s">
        <v>286</v>
      </c>
      <c r="C68" s="67" t="s">
        <v>270</v>
      </c>
      <c r="D68" s="67" t="s">
        <v>262</v>
      </c>
      <c r="E68" s="67" t="s">
        <v>257</v>
      </c>
      <c r="F68" s="67" t="s">
        <v>270</v>
      </c>
      <c r="G68" s="67" t="s">
        <v>325</v>
      </c>
      <c r="H68" s="67" t="s">
        <v>277</v>
      </c>
    </row>
    <row r="69" spans="1:9">
      <c r="A69" s="66" t="s">
        <v>237</v>
      </c>
      <c r="B69" s="67" t="s">
        <v>261</v>
      </c>
      <c r="C69" s="67" t="s">
        <v>305</v>
      </c>
      <c r="D69" s="67" t="s">
        <v>294</v>
      </c>
      <c r="E69" s="67" t="s">
        <v>263</v>
      </c>
      <c r="F69" s="67" t="s">
        <v>321</v>
      </c>
      <c r="G69" s="67" t="s">
        <v>320</v>
      </c>
      <c r="H69" s="67" t="s">
        <v>285</v>
      </c>
    </row>
    <row r="70" spans="1:9">
      <c r="A70" s="66" t="s">
        <v>226</v>
      </c>
      <c r="B70" s="67" t="s">
        <v>326</v>
      </c>
      <c r="C70" s="67" t="s">
        <v>304</v>
      </c>
      <c r="D70" s="67" t="s">
        <v>226</v>
      </c>
      <c r="E70" s="67" t="s">
        <v>302</v>
      </c>
      <c r="F70" s="67" t="s">
        <v>291</v>
      </c>
      <c r="G70" s="67" t="s">
        <v>252</v>
      </c>
      <c r="H70" s="67" t="s">
        <v>206</v>
      </c>
    </row>
    <row r="71" spans="1:9">
      <c r="A71" s="66" t="s">
        <v>233</v>
      </c>
      <c r="B71" s="67" t="s">
        <v>253</v>
      </c>
      <c r="C71" s="67" t="s">
        <v>288</v>
      </c>
      <c r="D71" s="67" t="s">
        <v>321</v>
      </c>
      <c r="E71" s="67" t="s">
        <v>243</v>
      </c>
      <c r="F71" s="67" t="s">
        <v>327</v>
      </c>
      <c r="G71" s="67" t="s">
        <v>317</v>
      </c>
      <c r="H71" s="67" t="s">
        <v>207</v>
      </c>
    </row>
    <row r="72" spans="1:9">
      <c r="A72" s="66" t="s">
        <v>304</v>
      </c>
      <c r="B72" s="67" t="s">
        <v>328</v>
      </c>
      <c r="C72" s="67" t="s">
        <v>308</v>
      </c>
      <c r="D72" s="67" t="s">
        <v>309</v>
      </c>
      <c r="E72" s="67" t="s">
        <v>210</v>
      </c>
      <c r="F72" s="67" t="s">
        <v>277</v>
      </c>
      <c r="G72" s="67" t="s">
        <v>284</v>
      </c>
      <c r="H72" s="67" t="s">
        <v>305</v>
      </c>
    </row>
    <row r="73" spans="1:9">
      <c r="A73" s="66" t="s">
        <v>301</v>
      </c>
      <c r="B73" s="67" t="s">
        <v>233</v>
      </c>
      <c r="C73" s="67" t="s">
        <v>271</v>
      </c>
      <c r="D73" s="67" t="s">
        <v>253</v>
      </c>
      <c r="E73" s="67" t="s">
        <v>306</v>
      </c>
      <c r="F73" s="67" t="s">
        <v>304</v>
      </c>
      <c r="G73" s="67" t="s">
        <v>271</v>
      </c>
      <c r="H73" s="67" t="s">
        <v>240</v>
      </c>
    </row>
    <row r="74" spans="1:9">
      <c r="A74" s="66" t="s">
        <v>288</v>
      </c>
      <c r="B74" s="67" t="s">
        <v>271</v>
      </c>
      <c r="C74" s="67" t="s">
        <v>237</v>
      </c>
      <c r="D74" s="67" t="s">
        <v>242</v>
      </c>
      <c r="E74" s="67" t="s">
        <v>271</v>
      </c>
      <c r="F74" s="67" t="s">
        <v>263</v>
      </c>
      <c r="G74" s="67" t="s">
        <v>254</v>
      </c>
      <c r="H74" s="67" t="s">
        <v>270</v>
      </c>
    </row>
    <row r="75" spans="1:9">
      <c r="A75" s="66" t="s">
        <v>278</v>
      </c>
      <c r="B75" s="67" t="s">
        <v>304</v>
      </c>
      <c r="C75" s="67" t="s">
        <v>280</v>
      </c>
      <c r="D75" s="67" t="s">
        <v>305</v>
      </c>
      <c r="E75" s="67" t="s">
        <v>329</v>
      </c>
      <c r="F75" s="67" t="s">
        <v>262</v>
      </c>
      <c r="G75" s="67" t="s">
        <v>330</v>
      </c>
      <c r="H75" s="67" t="s">
        <v>281</v>
      </c>
    </row>
    <row r="76" spans="1:9">
      <c r="A76" s="66" t="s">
        <v>257</v>
      </c>
      <c r="B76" s="67" t="s">
        <v>305</v>
      </c>
      <c r="C76" s="67" t="s">
        <v>303</v>
      </c>
      <c r="D76" s="67" t="s">
        <v>261</v>
      </c>
      <c r="E76" s="67" t="s">
        <v>267</v>
      </c>
      <c r="F76" s="67" t="s">
        <v>307</v>
      </c>
      <c r="G76" s="67" t="s">
        <v>315</v>
      </c>
    </row>
    <row r="77" spans="1:9">
      <c r="A77" s="66" t="s">
        <v>262</v>
      </c>
      <c r="B77" s="67" t="s">
        <v>213</v>
      </c>
      <c r="C77" s="67" t="s">
        <v>232</v>
      </c>
      <c r="D77" s="67" t="s">
        <v>289</v>
      </c>
      <c r="E77" s="67" t="s">
        <v>241</v>
      </c>
      <c r="F77" s="67" t="s">
        <v>267</v>
      </c>
      <c r="G77" s="67" t="s">
        <v>269</v>
      </c>
    </row>
    <row r="78" spans="1:9">
      <c r="A78" s="66" t="s">
        <v>213</v>
      </c>
      <c r="B78" s="67" t="s">
        <v>262</v>
      </c>
      <c r="C78" s="67" t="s">
        <v>278</v>
      </c>
      <c r="D78" s="67" t="s">
        <v>271</v>
      </c>
      <c r="E78" s="67" t="s">
        <v>278</v>
      </c>
      <c r="F78" s="67" t="s">
        <v>265</v>
      </c>
      <c r="G78" s="67" t="s">
        <v>255</v>
      </c>
    </row>
    <row r="79" spans="1:9">
      <c r="A79" s="66" t="s">
        <v>271</v>
      </c>
      <c r="B79" s="67" t="s">
        <v>316</v>
      </c>
      <c r="C79" s="67" t="s">
        <v>233</v>
      </c>
      <c r="D79" s="67" t="s">
        <v>266</v>
      </c>
      <c r="E79" s="67" t="s">
        <v>293</v>
      </c>
      <c r="F79" s="67" t="s">
        <v>309</v>
      </c>
      <c r="G79" s="67" t="s">
        <v>246</v>
      </c>
    </row>
    <row r="80" spans="1:9">
      <c r="A80" s="66" t="s">
        <v>243</v>
      </c>
      <c r="B80" s="67" t="s">
        <v>248</v>
      </c>
      <c r="C80" s="67" t="s">
        <v>299</v>
      </c>
      <c r="D80" s="67" t="s">
        <v>331</v>
      </c>
      <c r="E80" s="67" t="s">
        <v>332</v>
      </c>
      <c r="F80" s="67" t="s">
        <v>292</v>
      </c>
      <c r="G80" s="67" t="s">
        <v>222</v>
      </c>
    </row>
    <row r="81" spans="1:7">
      <c r="A81" s="66" t="s">
        <v>267</v>
      </c>
      <c r="B81" s="67" t="s">
        <v>237</v>
      </c>
      <c r="C81" s="67" t="s">
        <v>263</v>
      </c>
      <c r="D81" s="67" t="s">
        <v>308</v>
      </c>
      <c r="E81" s="67" t="s">
        <v>333</v>
      </c>
      <c r="F81" s="67" t="s">
        <v>299</v>
      </c>
      <c r="G81" s="67" t="s">
        <v>334</v>
      </c>
    </row>
    <row r="82" spans="1:7">
      <c r="A82" s="66" t="s">
        <v>265</v>
      </c>
      <c r="B82" s="67" t="s">
        <v>335</v>
      </c>
      <c r="C82" s="67" t="s">
        <v>296</v>
      </c>
      <c r="D82" s="67" t="s">
        <v>303</v>
      </c>
      <c r="E82" s="67" t="s">
        <v>265</v>
      </c>
      <c r="F82" s="67" t="s">
        <v>294</v>
      </c>
      <c r="G82" s="67" t="s">
        <v>268</v>
      </c>
    </row>
    <row r="83" spans="1:7">
      <c r="A83" s="66" t="s">
        <v>251</v>
      </c>
      <c r="B83" s="67" t="s">
        <v>278</v>
      </c>
      <c r="C83" s="67" t="s">
        <v>298</v>
      </c>
      <c r="D83" s="67" t="s">
        <v>260</v>
      </c>
      <c r="E83" s="67" t="s">
        <v>272</v>
      </c>
      <c r="F83" s="67" t="s">
        <v>251</v>
      </c>
      <c r="G83" s="67" t="s">
        <v>248</v>
      </c>
    </row>
    <row r="84" spans="1:7">
      <c r="A84" s="66" t="s">
        <v>266</v>
      </c>
      <c r="B84" s="67" t="s">
        <v>258</v>
      </c>
      <c r="C84" s="67" t="s">
        <v>219</v>
      </c>
      <c r="D84" s="67" t="s">
        <v>243</v>
      </c>
      <c r="E84" s="67" t="s">
        <v>321</v>
      </c>
      <c r="F84" s="67" t="s">
        <v>280</v>
      </c>
      <c r="G84" s="67" t="s">
        <v>278</v>
      </c>
    </row>
    <row r="85" spans="1:7">
      <c r="A85" s="66" t="s">
        <v>299</v>
      </c>
      <c r="B85" s="67" t="s">
        <v>301</v>
      </c>
      <c r="C85" s="67" t="s">
        <v>261</v>
      </c>
      <c r="D85" s="67" t="s">
        <v>265</v>
      </c>
      <c r="E85" s="67" t="s">
        <v>336</v>
      </c>
      <c r="F85" s="67" t="s">
        <v>337</v>
      </c>
      <c r="G85" s="67" t="s">
        <v>286</v>
      </c>
    </row>
    <row r="86" spans="1:7">
      <c r="A86" s="66" t="s">
        <v>276</v>
      </c>
      <c r="B86" s="67" t="s">
        <v>308</v>
      </c>
      <c r="C86" s="67" t="s">
        <v>274</v>
      </c>
      <c r="D86" s="67" t="s">
        <v>267</v>
      </c>
      <c r="E86" s="67" t="s">
        <v>240</v>
      </c>
      <c r="F86" s="67" t="s">
        <v>228</v>
      </c>
      <c r="G86" s="67" t="s">
        <v>338</v>
      </c>
    </row>
    <row r="87" spans="1:7">
      <c r="A87" s="66" t="s">
        <v>241</v>
      </c>
      <c r="B87" s="67" t="s">
        <v>291</v>
      </c>
      <c r="C87" s="67" t="s">
        <v>281</v>
      </c>
      <c r="D87" s="67" t="s">
        <v>285</v>
      </c>
      <c r="E87" s="67" t="s">
        <v>295</v>
      </c>
      <c r="F87" s="67" t="s">
        <v>293</v>
      </c>
      <c r="G87" s="67" t="s">
        <v>228</v>
      </c>
    </row>
    <row r="88" spans="1:7">
      <c r="A88" s="66" t="s">
        <v>339</v>
      </c>
      <c r="B88" s="67" t="s">
        <v>340</v>
      </c>
      <c r="C88" s="67" t="s">
        <v>242</v>
      </c>
      <c r="D88" s="67" t="s">
        <v>270</v>
      </c>
      <c r="E88" s="67" t="s">
        <v>221</v>
      </c>
      <c r="F88" s="67" t="s">
        <v>245</v>
      </c>
      <c r="G88" s="67" t="s">
        <v>207</v>
      </c>
    </row>
    <row r="89" spans="1:7">
      <c r="A89" s="66" t="s">
        <v>249</v>
      </c>
      <c r="B89" s="67" t="s">
        <v>300</v>
      </c>
      <c r="C89" s="67" t="s">
        <v>243</v>
      </c>
      <c r="D89" s="67" t="s">
        <v>295</v>
      </c>
      <c r="E89" s="67" t="s">
        <v>341</v>
      </c>
      <c r="F89" s="67" t="s">
        <v>248</v>
      </c>
      <c r="G89" s="67" t="s">
        <v>242</v>
      </c>
    </row>
    <row r="90" spans="1:7">
      <c r="A90" s="66" t="s">
        <v>308</v>
      </c>
      <c r="B90" s="67" t="s">
        <v>288</v>
      </c>
      <c r="C90" s="67" t="s">
        <v>320</v>
      </c>
      <c r="D90" s="67" t="s">
        <v>342</v>
      </c>
      <c r="E90" s="67" t="s">
        <v>343</v>
      </c>
      <c r="F90" s="67" t="s">
        <v>344</v>
      </c>
      <c r="G90" s="67" t="s">
        <v>260</v>
      </c>
    </row>
    <row r="91" spans="1:7">
      <c r="A91" s="66" t="s">
        <v>321</v>
      </c>
      <c r="B91" s="67" t="s">
        <v>303</v>
      </c>
      <c r="C91" s="67" t="s">
        <v>272</v>
      </c>
      <c r="D91" s="67" t="s">
        <v>252</v>
      </c>
      <c r="E91" s="67" t="s">
        <v>281</v>
      </c>
      <c r="F91" s="67" t="s">
        <v>331</v>
      </c>
      <c r="G91" s="67" t="s">
        <v>329</v>
      </c>
    </row>
    <row r="92" spans="1:7">
      <c r="A92" s="66" t="s">
        <v>311</v>
      </c>
      <c r="B92" s="67" t="s">
        <v>345</v>
      </c>
      <c r="C92" s="67" t="s">
        <v>259</v>
      </c>
      <c r="D92" s="67" t="s">
        <v>346</v>
      </c>
      <c r="E92" s="67" t="s">
        <v>269</v>
      </c>
      <c r="F92" s="67" t="s">
        <v>247</v>
      </c>
      <c r="G92" s="67" t="s">
        <v>259</v>
      </c>
    </row>
    <row r="93" spans="1:7">
      <c r="A93" s="66" t="s">
        <v>303</v>
      </c>
      <c r="B93" s="67" t="s">
        <v>243</v>
      </c>
      <c r="C93" s="67" t="s">
        <v>297</v>
      </c>
      <c r="D93" s="67" t="s">
        <v>337</v>
      </c>
      <c r="E93" s="67" t="s">
        <v>292</v>
      </c>
      <c r="F93" s="67" t="s">
        <v>284</v>
      </c>
      <c r="G93" s="67" t="s">
        <v>296</v>
      </c>
    </row>
    <row r="94" spans="1:7">
      <c r="A94" s="66" t="s">
        <v>306</v>
      </c>
      <c r="B94" s="67" t="s">
        <v>281</v>
      </c>
      <c r="C94" s="67" t="s">
        <v>295</v>
      </c>
      <c r="D94" s="67" t="s">
        <v>286</v>
      </c>
      <c r="E94" s="67" t="s">
        <v>255</v>
      </c>
      <c r="F94" s="67" t="s">
        <v>250</v>
      </c>
      <c r="G94" s="67" t="s">
        <v>347</v>
      </c>
    </row>
    <row r="95" spans="1:7">
      <c r="A95" s="66" t="s">
        <v>247</v>
      </c>
      <c r="B95" s="67" t="s">
        <v>241</v>
      </c>
      <c r="C95" s="67" t="s">
        <v>292</v>
      </c>
      <c r="D95" s="67" t="s">
        <v>348</v>
      </c>
      <c r="E95" s="67" t="s">
        <v>294</v>
      </c>
      <c r="F95" s="67" t="s">
        <v>235</v>
      </c>
      <c r="G95" s="67" t="s">
        <v>349</v>
      </c>
    </row>
    <row r="96" spans="1:7">
      <c r="A96" s="66" t="s">
        <v>350</v>
      </c>
      <c r="B96" s="67" t="s">
        <v>285</v>
      </c>
      <c r="C96" s="67" t="s">
        <v>285</v>
      </c>
      <c r="D96" s="67" t="s">
        <v>317</v>
      </c>
      <c r="E96" s="67" t="s">
        <v>280</v>
      </c>
      <c r="F96" s="67" t="s">
        <v>303</v>
      </c>
      <c r="G96" s="67" t="s">
        <v>298</v>
      </c>
    </row>
    <row r="97" spans="1:7">
      <c r="A97" s="66" t="s">
        <v>245</v>
      </c>
      <c r="B97" s="67" t="s">
        <v>351</v>
      </c>
      <c r="C97" s="67" t="s">
        <v>352</v>
      </c>
      <c r="D97" s="67" t="s">
        <v>353</v>
      </c>
      <c r="E97" s="67" t="s">
        <v>287</v>
      </c>
      <c r="F97" s="67" t="s">
        <v>308</v>
      </c>
      <c r="G97" s="67" t="s">
        <v>354</v>
      </c>
    </row>
    <row r="98" spans="1:7">
      <c r="A98" s="66" t="s">
        <v>291</v>
      </c>
      <c r="B98" s="67" t="s">
        <v>315</v>
      </c>
      <c r="C98" s="67" t="s">
        <v>290</v>
      </c>
      <c r="D98" s="67" t="s">
        <v>355</v>
      </c>
      <c r="E98" s="67" t="s">
        <v>244</v>
      </c>
      <c r="F98" s="67" t="s">
        <v>356</v>
      </c>
      <c r="G98" s="67" t="s">
        <v>240</v>
      </c>
    </row>
    <row r="99" spans="1:7">
      <c r="A99" s="66" t="s">
        <v>250</v>
      </c>
      <c r="B99" s="67" t="s">
        <v>256</v>
      </c>
      <c r="C99" s="67" t="s">
        <v>341</v>
      </c>
      <c r="D99" s="67" t="s">
        <v>297</v>
      </c>
      <c r="E99" s="67" t="s">
        <v>233</v>
      </c>
      <c r="F99" s="67" t="s">
        <v>298</v>
      </c>
      <c r="G99" s="67" t="s">
        <v>295</v>
      </c>
    </row>
    <row r="100" spans="1:7">
      <c r="A100" s="66" t="s">
        <v>331</v>
      </c>
      <c r="B100" s="67" t="s">
        <v>265</v>
      </c>
      <c r="C100" s="67" t="s">
        <v>302</v>
      </c>
      <c r="D100" s="67" t="s">
        <v>306</v>
      </c>
      <c r="E100" s="67" t="s">
        <v>357</v>
      </c>
      <c r="F100" s="67" t="s">
        <v>296</v>
      </c>
      <c r="G100" s="67" t="s">
        <v>279</v>
      </c>
    </row>
    <row r="101" spans="1:7">
      <c r="A101" s="66" t="s">
        <v>292</v>
      </c>
      <c r="B101" s="67" t="s">
        <v>267</v>
      </c>
      <c r="C101" s="67" t="s">
        <v>322</v>
      </c>
      <c r="D101" s="67" t="s">
        <v>311</v>
      </c>
      <c r="E101" s="67" t="s">
        <v>260</v>
      </c>
      <c r="F101" s="67" t="s">
        <v>287</v>
      </c>
      <c r="G101" s="67" t="s">
        <v>270</v>
      </c>
    </row>
    <row r="102" spans="1:7">
      <c r="A102" s="66" t="s">
        <v>242</v>
      </c>
      <c r="B102" s="67" t="s">
        <v>283</v>
      </c>
      <c r="C102" s="67" t="s">
        <v>325</v>
      </c>
      <c r="D102" s="67" t="s">
        <v>358</v>
      </c>
      <c r="E102" s="67" t="s">
        <v>359</v>
      </c>
      <c r="F102" s="67" t="s">
        <v>259</v>
      </c>
      <c r="G102" s="67" t="s">
        <v>340</v>
      </c>
    </row>
    <row r="103" spans="1:7">
      <c r="A103" s="66" t="s">
        <v>258</v>
      </c>
      <c r="B103" s="67" t="s">
        <v>329</v>
      </c>
      <c r="C103" s="67" t="s">
        <v>324</v>
      </c>
      <c r="D103" s="67" t="s">
        <v>302</v>
      </c>
      <c r="E103" s="67" t="s">
        <v>360</v>
      </c>
      <c r="F103" s="67" t="s">
        <v>338</v>
      </c>
      <c r="G103" s="67" t="s">
        <v>310</v>
      </c>
    </row>
    <row r="104" spans="1:7">
      <c r="A104" s="66" t="s">
        <v>263</v>
      </c>
      <c r="B104" s="67" t="s">
        <v>219</v>
      </c>
      <c r="C104" s="67" t="s">
        <v>334</v>
      </c>
      <c r="D104" s="67" t="s">
        <v>276</v>
      </c>
      <c r="E104" s="67" t="s">
        <v>291</v>
      </c>
      <c r="F104" s="67" t="s">
        <v>361</v>
      </c>
      <c r="G104" s="67" t="s">
        <v>362</v>
      </c>
    </row>
    <row r="105" spans="1:7">
      <c r="A105" s="66" t="s">
        <v>268</v>
      </c>
      <c r="B105" s="67" t="s">
        <v>282</v>
      </c>
      <c r="C105" s="67" t="s">
        <v>267</v>
      </c>
      <c r="D105" s="67" t="s">
        <v>269</v>
      </c>
      <c r="E105" s="67" t="s">
        <v>363</v>
      </c>
      <c r="F105" s="67" t="s">
        <v>322</v>
      </c>
      <c r="G105" s="67" t="s">
        <v>364</v>
      </c>
    </row>
    <row r="106" spans="1:7">
      <c r="A106" s="66" t="s">
        <v>294</v>
      </c>
      <c r="B106" s="67" t="s">
        <v>321</v>
      </c>
      <c r="C106" s="67" t="s">
        <v>265</v>
      </c>
      <c r="D106" s="67" t="s">
        <v>292</v>
      </c>
      <c r="E106" s="67" t="s">
        <v>316</v>
      </c>
      <c r="F106" s="67" t="s">
        <v>276</v>
      </c>
      <c r="G106" s="67" t="s">
        <v>335</v>
      </c>
    </row>
    <row r="107" spans="1:7">
      <c r="A107" s="66" t="s">
        <v>365</v>
      </c>
      <c r="B107" s="67" t="s">
        <v>263</v>
      </c>
      <c r="C107" s="67" t="s">
        <v>245</v>
      </c>
      <c r="D107" s="67" t="s">
        <v>307</v>
      </c>
      <c r="E107" s="67" t="s">
        <v>310</v>
      </c>
      <c r="F107" s="67" t="s">
        <v>271</v>
      </c>
      <c r="G107" s="67" t="s">
        <v>318</v>
      </c>
    </row>
    <row r="108" spans="1:7">
      <c r="A108" s="66" t="s">
        <v>349</v>
      </c>
      <c r="B108" s="67" t="s">
        <v>341</v>
      </c>
      <c r="C108" s="67" t="s">
        <v>247</v>
      </c>
      <c r="D108" s="67" t="s">
        <v>290</v>
      </c>
      <c r="E108" s="67" t="s">
        <v>334</v>
      </c>
      <c r="F108" s="67" t="s">
        <v>278</v>
      </c>
      <c r="G108" s="67" t="s">
        <v>305</v>
      </c>
    </row>
    <row r="109" spans="1:7">
      <c r="A109" s="66" t="s">
        <v>302</v>
      </c>
      <c r="B109" s="67" t="s">
        <v>269</v>
      </c>
      <c r="C109" s="67" t="s">
        <v>250</v>
      </c>
      <c r="D109" s="67" t="s">
        <v>366</v>
      </c>
      <c r="E109" s="67" t="s">
        <v>331</v>
      </c>
      <c r="F109" s="67" t="s">
        <v>367</v>
      </c>
      <c r="G109" s="67" t="s">
        <v>368</v>
      </c>
    </row>
    <row r="110" spans="1:7">
      <c r="A110" s="66" t="s">
        <v>320</v>
      </c>
      <c r="B110" s="67" t="s">
        <v>330</v>
      </c>
      <c r="C110" s="67" t="s">
        <v>260</v>
      </c>
      <c r="D110" s="67" t="s">
        <v>369</v>
      </c>
      <c r="E110" s="67" t="s">
        <v>362</v>
      </c>
      <c r="F110" s="67" t="s">
        <v>346</v>
      </c>
    </row>
    <row r="111" spans="1:7">
      <c r="A111" s="66" t="s">
        <v>260</v>
      </c>
      <c r="B111" s="67" t="s">
        <v>254</v>
      </c>
      <c r="C111" s="67" t="s">
        <v>328</v>
      </c>
      <c r="D111" s="67" t="s">
        <v>365</v>
      </c>
      <c r="E111" s="67" t="s">
        <v>322</v>
      </c>
      <c r="F111" s="67" t="s">
        <v>345</v>
      </c>
    </row>
    <row r="112" spans="1:7">
      <c r="A112" s="66" t="s">
        <v>327</v>
      </c>
      <c r="B112" s="67" t="s">
        <v>289</v>
      </c>
      <c r="C112" s="67" t="s">
        <v>338</v>
      </c>
      <c r="D112" s="67" t="s">
        <v>318</v>
      </c>
      <c r="E112" s="67" t="s">
        <v>270</v>
      </c>
      <c r="F112" s="67" t="s">
        <v>370</v>
      </c>
    </row>
    <row r="113" spans="1:6">
      <c r="A113" s="66" t="s">
        <v>287</v>
      </c>
      <c r="B113" s="67" t="s">
        <v>270</v>
      </c>
      <c r="C113" s="67" t="s">
        <v>362</v>
      </c>
      <c r="D113" s="67" t="s">
        <v>278</v>
      </c>
      <c r="E113" s="67" t="s">
        <v>307</v>
      </c>
      <c r="F113" s="67" t="s">
        <v>355</v>
      </c>
    </row>
    <row r="114" spans="1:6">
      <c r="A114" s="66" t="s">
        <v>290</v>
      </c>
      <c r="B114" s="67" t="s">
        <v>295</v>
      </c>
      <c r="C114" s="67" t="s">
        <v>289</v>
      </c>
      <c r="D114" s="67" t="s">
        <v>312</v>
      </c>
      <c r="E114" s="67" t="s">
        <v>242</v>
      </c>
      <c r="F114" s="67" t="s">
        <v>279</v>
      </c>
    </row>
    <row r="115" spans="1:6">
      <c r="A115" s="66" t="s">
        <v>269</v>
      </c>
      <c r="B115" s="67" t="s">
        <v>292</v>
      </c>
      <c r="C115" s="67" t="s">
        <v>371</v>
      </c>
      <c r="D115" s="67" t="s">
        <v>310</v>
      </c>
      <c r="E115" s="67" t="s">
        <v>248</v>
      </c>
      <c r="F115" s="67" t="s">
        <v>330</v>
      </c>
    </row>
    <row r="116" spans="1:6">
      <c r="A116" s="66" t="s">
        <v>274</v>
      </c>
      <c r="B116" s="67" t="s">
        <v>364</v>
      </c>
      <c r="C116" s="67" t="s">
        <v>287</v>
      </c>
      <c r="D116" s="67" t="s">
        <v>279</v>
      </c>
      <c r="E116" s="67" t="s">
        <v>251</v>
      </c>
      <c r="F116" s="67" t="s">
        <v>372</v>
      </c>
    </row>
    <row r="117" spans="1:6">
      <c r="A117" s="66" t="s">
        <v>352</v>
      </c>
      <c r="B117" s="67" t="s">
        <v>363</v>
      </c>
      <c r="C117" s="67" t="s">
        <v>283</v>
      </c>
      <c r="D117" s="67" t="s">
        <v>282</v>
      </c>
      <c r="E117" s="67" t="s">
        <v>266</v>
      </c>
      <c r="F117" s="67" t="s">
        <v>373</v>
      </c>
    </row>
    <row r="118" spans="1:6">
      <c r="A118" s="66" t="s">
        <v>334</v>
      </c>
      <c r="B118" s="67" t="s">
        <v>276</v>
      </c>
      <c r="C118" s="67" t="s">
        <v>323</v>
      </c>
      <c r="D118" s="67" t="s">
        <v>374</v>
      </c>
      <c r="E118" s="67" t="s">
        <v>335</v>
      </c>
      <c r="F118" s="67" t="s">
        <v>219</v>
      </c>
    </row>
    <row r="119" spans="1:6">
      <c r="A119" s="66" t="s">
        <v>337</v>
      </c>
      <c r="B119" s="67" t="s">
        <v>375</v>
      </c>
      <c r="C119" s="67" t="s">
        <v>331</v>
      </c>
      <c r="D119" s="67" t="s">
        <v>288</v>
      </c>
      <c r="E119" s="67" t="s">
        <v>367</v>
      </c>
      <c r="F119" s="67" t="s">
        <v>315</v>
      </c>
    </row>
    <row r="120" spans="1:6">
      <c r="A120" s="66" t="s">
        <v>295</v>
      </c>
      <c r="B120" s="67" t="s">
        <v>279</v>
      </c>
      <c r="C120" s="67" t="s">
        <v>376</v>
      </c>
      <c r="D120" s="67" t="s">
        <v>377</v>
      </c>
      <c r="E120" s="67" t="s">
        <v>378</v>
      </c>
      <c r="F120" s="67" t="s">
        <v>310</v>
      </c>
    </row>
    <row r="121" spans="1:6">
      <c r="A121" s="66" t="s">
        <v>297</v>
      </c>
      <c r="B121" s="67" t="s">
        <v>352</v>
      </c>
      <c r="C121" s="67" t="s">
        <v>300</v>
      </c>
      <c r="D121" s="67" t="s">
        <v>379</v>
      </c>
      <c r="E121" s="67" t="s">
        <v>268</v>
      </c>
    </row>
    <row r="122" spans="1:6">
      <c r="A122" s="66" t="s">
        <v>329</v>
      </c>
      <c r="B122" s="67" t="s">
        <v>306</v>
      </c>
      <c r="C122" s="67" t="s">
        <v>340</v>
      </c>
      <c r="D122" s="67" t="s">
        <v>274</v>
      </c>
      <c r="E122" s="67" t="s">
        <v>355</v>
      </c>
    </row>
    <row r="123" spans="1:6">
      <c r="A123" s="66" t="s">
        <v>325</v>
      </c>
      <c r="B123" s="67" t="s">
        <v>290</v>
      </c>
      <c r="C123" s="67" t="s">
        <v>279</v>
      </c>
      <c r="D123" s="67" t="s">
        <v>380</v>
      </c>
      <c r="E123" s="67" t="s">
        <v>353</v>
      </c>
    </row>
    <row r="124" spans="1:6">
      <c r="A124" s="66" t="s">
        <v>318</v>
      </c>
      <c r="B124" s="67" t="s">
        <v>299</v>
      </c>
      <c r="C124" s="67" t="s">
        <v>310</v>
      </c>
      <c r="D124" s="67" t="s">
        <v>381</v>
      </c>
      <c r="E124" s="67" t="s">
        <v>235</v>
      </c>
    </row>
    <row r="125" spans="1:6">
      <c r="A125" s="66" t="s">
        <v>355</v>
      </c>
      <c r="B125" s="67" t="s">
        <v>331</v>
      </c>
      <c r="C125" s="67" t="s">
        <v>349</v>
      </c>
      <c r="D125" s="67" t="s">
        <v>328</v>
      </c>
      <c r="E125" s="67" t="s">
        <v>298</v>
      </c>
    </row>
    <row r="126" spans="1:6">
      <c r="A126" s="66" t="s">
        <v>317</v>
      </c>
      <c r="B126" s="67" t="s">
        <v>320</v>
      </c>
      <c r="C126" s="67" t="s">
        <v>251</v>
      </c>
      <c r="D126" s="67" t="s">
        <v>335</v>
      </c>
      <c r="E126" s="67" t="s">
        <v>382</v>
      </c>
    </row>
    <row r="127" spans="1:6">
      <c r="A127" s="66" t="s">
        <v>362</v>
      </c>
      <c r="B127" s="67" t="s">
        <v>266</v>
      </c>
      <c r="C127" s="67" t="s">
        <v>370</v>
      </c>
      <c r="E127" s="67" t="s">
        <v>354</v>
      </c>
    </row>
    <row r="128" spans="1:6">
      <c r="A128" s="66" t="s">
        <v>324</v>
      </c>
      <c r="B128" s="67" t="s">
        <v>307</v>
      </c>
      <c r="C128" s="67" t="s">
        <v>329</v>
      </c>
      <c r="E128" s="67" t="s">
        <v>383</v>
      </c>
    </row>
    <row r="129" spans="1:5">
      <c r="A129" s="66" t="s">
        <v>384</v>
      </c>
      <c r="B129" s="67" t="s">
        <v>349</v>
      </c>
      <c r="C129" s="67" t="s">
        <v>385</v>
      </c>
      <c r="E129" s="67" t="s">
        <v>344</v>
      </c>
    </row>
    <row r="130" spans="1:5">
      <c r="A130" s="66" t="s">
        <v>338</v>
      </c>
      <c r="B130" s="67" t="s">
        <v>365</v>
      </c>
      <c r="C130" s="67" t="s">
        <v>266</v>
      </c>
      <c r="E130" s="67" t="s">
        <v>320</v>
      </c>
    </row>
    <row r="131" spans="1:5">
      <c r="A131" s="66" t="s">
        <v>353</v>
      </c>
      <c r="B131" s="67" t="s">
        <v>382</v>
      </c>
      <c r="C131" s="67" t="s">
        <v>386</v>
      </c>
    </row>
    <row r="132" spans="1:5">
      <c r="A132" s="66" t="s">
        <v>346</v>
      </c>
      <c r="B132" s="67" t="s">
        <v>334</v>
      </c>
      <c r="C132" s="67" t="s">
        <v>373</v>
      </c>
    </row>
    <row r="133" spans="1:5">
      <c r="A133" s="66" t="s">
        <v>341</v>
      </c>
      <c r="B133" s="67" t="s">
        <v>367</v>
      </c>
      <c r="C133" s="67" t="s">
        <v>372</v>
      </c>
    </row>
    <row r="134" spans="1:5">
      <c r="A134" s="66" t="s">
        <v>366</v>
      </c>
      <c r="B134" s="67" t="s">
        <v>324</v>
      </c>
      <c r="C134" s="67" t="s">
        <v>326</v>
      </c>
    </row>
    <row r="135" spans="1:5">
      <c r="A135" s="66" t="s">
        <v>328</v>
      </c>
      <c r="B135" s="67" t="s">
        <v>362</v>
      </c>
      <c r="C135" s="67" t="s">
        <v>387</v>
      </c>
    </row>
    <row r="136" spans="1:5">
      <c r="A136" s="66" t="s">
        <v>388</v>
      </c>
      <c r="B136" s="67" t="s">
        <v>366</v>
      </c>
      <c r="C136" s="67" t="s">
        <v>389</v>
      </c>
    </row>
    <row r="137" spans="1:5">
      <c r="A137" s="66" t="s">
        <v>387</v>
      </c>
      <c r="B137" s="67" t="s">
        <v>353</v>
      </c>
      <c r="C137" s="67" t="s">
        <v>390</v>
      </c>
    </row>
    <row r="138" spans="1:5">
      <c r="A138" s="66" t="s">
        <v>313</v>
      </c>
      <c r="B138" s="67" t="s">
        <v>297</v>
      </c>
      <c r="C138" s="67" t="s">
        <v>335</v>
      </c>
    </row>
    <row r="139" spans="1:5">
      <c r="A139" s="66" t="s">
        <v>391</v>
      </c>
      <c r="B139" s="67" t="s">
        <v>369</v>
      </c>
      <c r="C139" s="67" t="s">
        <v>282</v>
      </c>
    </row>
    <row r="140" spans="1:5">
      <c r="A140" s="66" t="s">
        <v>371</v>
      </c>
      <c r="B140" s="67" t="s">
        <v>310</v>
      </c>
      <c r="C140" s="67" t="s">
        <v>306</v>
      </c>
    </row>
    <row r="141" spans="1:5">
      <c r="A141" s="66" t="s">
        <v>293</v>
      </c>
      <c r="B141" s="67" t="s">
        <v>355</v>
      </c>
      <c r="C141" s="67" t="s">
        <v>392</v>
      </c>
    </row>
    <row r="142" spans="1:5">
      <c r="A142" s="66" t="s">
        <v>336</v>
      </c>
      <c r="B142" s="67" t="s">
        <v>251</v>
      </c>
      <c r="C142" s="67" t="s">
        <v>307</v>
      </c>
    </row>
    <row r="143" spans="1:5">
      <c r="A143" s="66" t="s">
        <v>282</v>
      </c>
      <c r="B143" s="67" t="s">
        <v>337</v>
      </c>
      <c r="C143" s="67" t="s">
        <v>393</v>
      </c>
    </row>
    <row r="144" spans="1:5">
      <c r="A144" s="66" t="s">
        <v>364</v>
      </c>
      <c r="B144" s="67" t="s">
        <v>302</v>
      </c>
      <c r="C144" s="67" t="s">
        <v>345</v>
      </c>
    </row>
    <row r="145" spans="1:3">
      <c r="A145" s="66" t="s">
        <v>283</v>
      </c>
      <c r="B145" s="67" t="s">
        <v>338</v>
      </c>
      <c r="C145" s="67" t="s">
        <v>311</v>
      </c>
    </row>
    <row r="146" spans="1:3">
      <c r="A146" s="66" t="s">
        <v>323</v>
      </c>
      <c r="B146" s="67" t="s">
        <v>318</v>
      </c>
      <c r="C146" s="67" t="s">
        <v>315</v>
      </c>
    </row>
    <row r="147" spans="1:3">
      <c r="A147" s="66" t="s">
        <v>344</v>
      </c>
      <c r="B147" s="67" t="s">
        <v>336</v>
      </c>
      <c r="C147" s="67" t="s">
        <v>276</v>
      </c>
    </row>
    <row r="148" spans="1:3">
      <c r="A148" s="66" t="s">
        <v>351</v>
      </c>
      <c r="B148" s="67" t="s">
        <v>344</v>
      </c>
      <c r="C148" s="67" t="s">
        <v>365</v>
      </c>
    </row>
    <row r="149" spans="1:3">
      <c r="A149" s="66" t="s">
        <v>363</v>
      </c>
      <c r="B149" s="67" t="s">
        <v>346</v>
      </c>
      <c r="C149" s="67" t="s">
        <v>351</v>
      </c>
    </row>
    <row r="150" spans="1:3">
      <c r="A150" s="66" t="s">
        <v>367</v>
      </c>
      <c r="B150" s="67" t="s">
        <v>373</v>
      </c>
      <c r="C150" s="67" t="s">
        <v>330</v>
      </c>
    </row>
    <row r="151" spans="1:3">
      <c r="A151" s="66" t="s">
        <v>279</v>
      </c>
      <c r="B151" s="67" t="s">
        <v>339</v>
      </c>
      <c r="C151" s="67" t="s">
        <v>254</v>
      </c>
    </row>
    <row r="152" spans="1:3">
      <c r="A152" s="66" t="s">
        <v>376</v>
      </c>
      <c r="B152" s="67" t="s">
        <v>372</v>
      </c>
      <c r="C152" s="67" t="s">
        <v>346</v>
      </c>
    </row>
    <row r="153" spans="1:3">
      <c r="A153" s="66" t="s">
        <v>375</v>
      </c>
      <c r="B153" s="67" t="s">
        <v>394</v>
      </c>
      <c r="C153" s="67" t="s">
        <v>367</v>
      </c>
    </row>
    <row r="154" spans="1:3">
      <c r="A154" s="66" t="s">
        <v>300</v>
      </c>
      <c r="B154" s="67" t="s">
        <v>370</v>
      </c>
      <c r="C154" s="67" t="s">
        <v>358</v>
      </c>
    </row>
    <row r="155" spans="1:3">
      <c r="A155" s="66" t="s">
        <v>310</v>
      </c>
      <c r="B155" s="67" t="s">
        <v>374</v>
      </c>
      <c r="C155" s="67" t="s">
        <v>337</v>
      </c>
    </row>
    <row r="156" spans="1:3">
      <c r="A156" s="66" t="s">
        <v>322</v>
      </c>
      <c r="B156" s="67" t="s">
        <v>322</v>
      </c>
      <c r="C156" s="67" t="s">
        <v>353</v>
      </c>
    </row>
    <row r="157" spans="1:3">
      <c r="A157" s="66" t="s">
        <v>383</v>
      </c>
      <c r="B157" s="67" t="s">
        <v>388</v>
      </c>
      <c r="C157" s="67" t="s">
        <v>395</v>
      </c>
    </row>
    <row r="158" spans="1:3">
      <c r="A158" s="66" t="s">
        <v>335</v>
      </c>
      <c r="B158" s="67" t="s">
        <v>377</v>
      </c>
      <c r="C158" s="67" t="s">
        <v>355</v>
      </c>
    </row>
    <row r="159" spans="1:3">
      <c r="A159" s="66" t="s">
        <v>396</v>
      </c>
      <c r="B159" s="67" t="s">
        <v>371</v>
      </c>
      <c r="C159" s="67" t="s">
        <v>391</v>
      </c>
    </row>
    <row r="160" spans="1:3">
      <c r="A160" s="66" t="s">
        <v>347</v>
      </c>
      <c r="B160" s="67" t="s">
        <v>387</v>
      </c>
      <c r="C160" s="67" t="s">
        <v>333</v>
      </c>
    </row>
    <row r="161" spans="1:3">
      <c r="A161" s="66" t="s">
        <v>390</v>
      </c>
      <c r="B161" s="67" t="s">
        <v>368</v>
      </c>
      <c r="C161" s="67" t="s">
        <v>332</v>
      </c>
    </row>
    <row r="162" spans="1:3">
      <c r="A162" s="66" t="s">
        <v>368</v>
      </c>
      <c r="B162" s="67" t="s">
        <v>287</v>
      </c>
      <c r="C162" s="67" t="s">
        <v>366</v>
      </c>
    </row>
    <row r="163" spans="1:3">
      <c r="A163" s="66" t="s">
        <v>397</v>
      </c>
      <c r="B163" s="67" t="s">
        <v>398</v>
      </c>
      <c r="C163" s="67" t="s">
        <v>369</v>
      </c>
    </row>
    <row r="164" spans="1:3">
      <c r="A164" s="66" t="s">
        <v>358</v>
      </c>
      <c r="B164" s="67" t="s">
        <v>399</v>
      </c>
      <c r="C164" s="67" t="s">
        <v>398</v>
      </c>
    </row>
    <row r="165" spans="1:3">
      <c r="A165" s="66" t="s">
        <v>399</v>
      </c>
      <c r="B165" s="67" t="s">
        <v>312</v>
      </c>
      <c r="C165" s="67" t="s">
        <v>400</v>
      </c>
    </row>
    <row r="166" spans="1:3">
      <c r="A166" s="66" t="s">
        <v>330</v>
      </c>
      <c r="B166" s="67" t="s">
        <v>268</v>
      </c>
      <c r="C166" s="67" t="s">
        <v>312</v>
      </c>
    </row>
    <row r="167" spans="1:3">
      <c r="A167" s="66" t="s">
        <v>332</v>
      </c>
      <c r="B167" s="67" t="s">
        <v>400</v>
      </c>
      <c r="C167" s="67" t="s">
        <v>350</v>
      </c>
    </row>
    <row r="168" spans="1:3">
      <c r="A168" s="66" t="s">
        <v>333</v>
      </c>
      <c r="C168" s="67" t="s">
        <v>364</v>
      </c>
    </row>
    <row r="169" spans="1:3">
      <c r="A169" s="66" t="s">
        <v>345</v>
      </c>
      <c r="C169" s="67" t="s">
        <v>336</v>
      </c>
    </row>
    <row r="170" spans="1:3">
      <c r="A170" s="66" t="s">
        <v>395</v>
      </c>
      <c r="C170" s="67" t="s">
        <v>381</v>
      </c>
    </row>
    <row r="171" spans="1:3">
      <c r="A171" s="66" t="s">
        <v>307</v>
      </c>
      <c r="C171" s="67" t="s">
        <v>354</v>
      </c>
    </row>
    <row r="172" spans="1:3">
      <c r="A172" s="66" t="s">
        <v>340</v>
      </c>
      <c r="C172" s="67" t="s">
        <v>396</v>
      </c>
    </row>
    <row r="173" spans="1:3">
      <c r="A173" s="66" t="s">
        <v>369</v>
      </c>
      <c r="C173" s="67" t="s">
        <v>380</v>
      </c>
    </row>
    <row r="174" spans="1:3">
      <c r="A174" s="66" t="s">
        <v>315</v>
      </c>
      <c r="C174" s="67" t="s">
        <v>378</v>
      </c>
    </row>
    <row r="175" spans="1:3">
      <c r="A175" s="66" t="s">
        <v>359</v>
      </c>
      <c r="C175" s="67" t="s">
        <v>382</v>
      </c>
    </row>
    <row r="176" spans="1:3">
      <c r="A176" s="66" t="s">
        <v>380</v>
      </c>
      <c r="C176" s="67" t="s">
        <v>374</v>
      </c>
    </row>
    <row r="177" spans="1:3">
      <c r="A177" s="66" t="s">
        <v>361</v>
      </c>
      <c r="C177" s="67" t="s">
        <v>375</v>
      </c>
    </row>
    <row r="178" spans="1:3">
      <c r="A178" s="66" t="s">
        <v>401</v>
      </c>
    </row>
    <row r="179" spans="1:3">
      <c r="A179" s="66" t="s">
        <v>356</v>
      </c>
    </row>
    <row r="180" spans="1:3">
      <c r="A180" s="66" t="s">
        <v>254</v>
      </c>
    </row>
    <row r="181" spans="1:3">
      <c r="A181" s="66" t="s">
        <v>377</v>
      </c>
    </row>
    <row r="182" spans="1:3">
      <c r="A182" s="66" t="s">
        <v>402</v>
      </c>
    </row>
    <row r="183" spans="1:3">
      <c r="A183" s="66" t="s">
        <v>403</v>
      </c>
    </row>
    <row r="184" spans="1:3">
      <c r="A184" s="66" t="s">
        <v>404</v>
      </c>
    </row>
    <row r="185" spans="1:3">
      <c r="A185" s="66" t="s">
        <v>382</v>
      </c>
    </row>
    <row r="186" spans="1:3">
      <c r="A186" s="66" t="s">
        <v>381</v>
      </c>
    </row>
    <row r="187" spans="1:3">
      <c r="A187" s="66" t="s">
        <v>326</v>
      </c>
    </row>
    <row r="188" spans="1:3">
      <c r="A188" s="66" t="s">
        <v>405</v>
      </c>
    </row>
    <row r="189" spans="1:3">
      <c r="A189" s="66" t="s">
        <v>406</v>
      </c>
    </row>
    <row r="190" spans="1:3">
      <c r="A190" s="66" t="s">
        <v>407</v>
      </c>
    </row>
    <row r="191" spans="1:3">
      <c r="A191" s="66" t="s">
        <v>312</v>
      </c>
    </row>
    <row r="192" spans="1:3">
      <c r="A192" s="66" t="s">
        <v>389</v>
      </c>
    </row>
    <row r="193" spans="1:1">
      <c r="A193" s="66" t="s">
        <v>398</v>
      </c>
    </row>
    <row r="194" spans="1:1">
      <c r="A194" s="66" t="s">
        <v>370</v>
      </c>
    </row>
    <row r="195" spans="1:1">
      <c r="A195" s="66" t="s">
        <v>343</v>
      </c>
    </row>
    <row r="196" spans="1:1">
      <c r="A196" s="66" t="s">
        <v>408</v>
      </c>
    </row>
    <row r="197" spans="1:1">
      <c r="A197" s="66" t="s">
        <v>379</v>
      </c>
    </row>
    <row r="198" spans="1:1">
      <c r="A198" s="66" t="s">
        <v>409</v>
      </c>
    </row>
    <row r="199" spans="1:1">
      <c r="A199" s="66" t="s">
        <v>410</v>
      </c>
    </row>
    <row r="200" spans="1:1">
      <c r="A200" s="66" t="s">
        <v>411</v>
      </c>
    </row>
    <row r="201" spans="1:1">
      <c r="A201" s="66" t="s">
        <v>412</v>
      </c>
    </row>
    <row r="202" spans="1:1">
      <c r="A202" s="66" t="s">
        <v>413</v>
      </c>
    </row>
    <row r="203" spans="1:1">
      <c r="A203" s="66" t="s">
        <v>357</v>
      </c>
    </row>
    <row r="204" spans="1:1">
      <c r="A204" s="66" t="s">
        <v>414</v>
      </c>
    </row>
    <row r="205" spans="1:1">
      <c r="A205" s="66" t="s">
        <v>415</v>
      </c>
    </row>
    <row r="206" spans="1:1">
      <c r="A206" s="66" t="s">
        <v>392</v>
      </c>
    </row>
    <row r="207" spans="1:1">
      <c r="A207" s="66" t="s">
        <v>416</v>
      </c>
    </row>
    <row r="208" spans="1:1">
      <c r="A208" s="66" t="s">
        <v>372</v>
      </c>
    </row>
    <row r="209" spans="1:1">
      <c r="A209" s="66" t="s">
        <v>373</v>
      </c>
    </row>
    <row r="210" spans="1:1">
      <c r="A210" s="66" t="s">
        <v>314</v>
      </c>
    </row>
    <row r="211" spans="1:1">
      <c r="A211" s="66" t="s">
        <v>386</v>
      </c>
    </row>
    <row r="212" spans="1:1">
      <c r="A212" s="66" t="s">
        <v>378</v>
      </c>
    </row>
    <row r="213" spans="1:1">
      <c r="A213" s="66" t="s">
        <v>417</v>
      </c>
    </row>
    <row r="214" spans="1:1">
      <c r="A214" s="66" t="s">
        <v>418</v>
      </c>
    </row>
    <row r="215" spans="1:1">
      <c r="A215" s="66" t="s">
        <v>419</v>
      </c>
    </row>
    <row r="216" spans="1:1">
      <c r="A216" s="66" t="s">
        <v>420</v>
      </c>
    </row>
    <row r="217" spans="1:1">
      <c r="A217" s="66" t="s">
        <v>360</v>
      </c>
    </row>
    <row r="218" spans="1:1">
      <c r="A218" s="66" t="s">
        <v>421</v>
      </c>
    </row>
    <row r="219" spans="1:1">
      <c r="A219" s="66" t="s">
        <v>385</v>
      </c>
    </row>
    <row r="220" spans="1:1">
      <c r="A220" s="66" t="s">
        <v>319</v>
      </c>
    </row>
    <row r="221" spans="1:1">
      <c r="A221" s="66" t="s">
        <v>422</v>
      </c>
    </row>
    <row r="222" spans="1:1">
      <c r="A222" s="66" t="s">
        <v>423</v>
      </c>
    </row>
    <row r="223" spans="1:1">
      <c r="A223" s="66" t="s">
        <v>393</v>
      </c>
    </row>
    <row r="224" spans="1:1">
      <c r="A224" s="66" t="s">
        <v>424</v>
      </c>
    </row>
    <row r="225" spans="1:1">
      <c r="A225" s="66" t="s">
        <v>342</v>
      </c>
    </row>
    <row r="226" spans="1:1">
      <c r="A226" s="66" t="s">
        <v>275</v>
      </c>
    </row>
    <row r="227" spans="1:1">
      <c r="A227" s="66" t="s">
        <v>374</v>
      </c>
    </row>
    <row r="228" spans="1:1">
      <c r="A228" s="66" t="s">
        <v>425</v>
      </c>
    </row>
    <row r="229" spans="1:1">
      <c r="A229" s="66" t="s">
        <v>354</v>
      </c>
    </row>
    <row r="230" spans="1:1">
      <c r="A230" s="66" t="s">
        <v>426</v>
      </c>
    </row>
    <row r="231" spans="1:1">
      <c r="A231" s="66" t="s">
        <v>427</v>
      </c>
    </row>
    <row r="232" spans="1:1">
      <c r="A232" s="66" t="s">
        <v>428</v>
      </c>
    </row>
    <row r="233" spans="1:1">
      <c r="A233" s="66" t="s">
        <v>429</v>
      </c>
    </row>
    <row r="234" spans="1:1">
      <c r="A234" s="66" t="s">
        <v>430</v>
      </c>
    </row>
    <row r="235" spans="1:1">
      <c r="A235" s="66" t="s">
        <v>431</v>
      </c>
    </row>
    <row r="236" spans="1:1">
      <c r="A236" s="66" t="s">
        <v>432</v>
      </c>
    </row>
    <row r="237" spans="1:1">
      <c r="A237" s="66" t="s">
        <v>433</v>
      </c>
    </row>
    <row r="238" spans="1:1">
      <c r="A238" s="66" t="s">
        <v>434</v>
      </c>
    </row>
    <row r="239" spans="1:1">
      <c r="A239" s="66" t="s">
        <v>400</v>
      </c>
    </row>
    <row r="240" spans="1:1">
      <c r="A240" s="66" t="s">
        <v>435</v>
      </c>
    </row>
    <row r="241" spans="1:1">
      <c r="A241" s="66" t="s">
        <v>436</v>
      </c>
    </row>
    <row r="242" spans="1:1">
      <c r="A242" s="66" t="s">
        <v>437</v>
      </c>
    </row>
    <row r="243" spans="1:1">
      <c r="A243" s="66" t="s">
        <v>438</v>
      </c>
    </row>
    <row r="244" spans="1:1">
      <c r="A244" s="66" t="s">
        <v>439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6C6-3435-4193-AA3D-739450234ADC}">
  <dimension ref="A1:AK111"/>
  <sheetViews>
    <sheetView topLeftCell="A4" zoomScale="85" zoomScaleNormal="85" workbookViewId="0">
      <selection activeCell="N1" sqref="N1:U8"/>
    </sheetView>
  </sheetViews>
  <sheetFormatPr defaultRowHeight="13.5"/>
  <cols>
    <col min="1" max="1" width="44.140625" style="4" bestFit="1" customWidth="1"/>
    <col min="2" max="2" width="7.85546875" style="4" bestFit="1" customWidth="1"/>
    <col min="3" max="3" width="8" style="4" bestFit="1" customWidth="1"/>
    <col min="4" max="4" width="6.42578125" style="4" bestFit="1" customWidth="1"/>
    <col min="5" max="5" width="6" style="4" bestFit="1" customWidth="1"/>
    <col min="6" max="6" width="11.42578125" style="4" bestFit="1" customWidth="1"/>
    <col min="7" max="7" width="13.85546875" style="4" bestFit="1" customWidth="1"/>
    <col min="8" max="8" width="33.85546875" style="4" bestFit="1" customWidth="1"/>
    <col min="9" max="9" width="12.28515625" style="4" bestFit="1" customWidth="1"/>
    <col min="10" max="11" width="8.5703125" style="4" bestFit="1" customWidth="1"/>
    <col min="12" max="12" width="8.42578125" style="4" bestFit="1" customWidth="1"/>
    <col min="13" max="13" width="11.42578125" style="4" bestFit="1" customWidth="1"/>
    <col min="14" max="14" width="12.140625" style="4" bestFit="1" customWidth="1"/>
    <col min="15" max="15" width="31.28515625" style="4" bestFit="1" customWidth="1"/>
    <col min="16" max="16" width="23.5703125" style="4" bestFit="1" customWidth="1"/>
    <col min="17" max="17" width="11.42578125" style="4" bestFit="1" customWidth="1"/>
    <col min="18" max="19" width="7" style="4" bestFit="1" customWidth="1"/>
    <col min="20" max="20" width="6" style="4" bestFit="1" customWidth="1"/>
    <col min="21" max="21" width="7" style="4" bestFit="1" customWidth="1"/>
    <col min="22" max="29" width="9.140625" style="4"/>
    <col min="30" max="30" width="12.140625" style="4" bestFit="1" customWidth="1"/>
    <col min="31" max="31" width="30.42578125" style="4" bestFit="1" customWidth="1"/>
    <col min="32" max="32" width="23.5703125" style="4" bestFit="1" customWidth="1"/>
    <col min="33" max="33" width="11.42578125" style="4" bestFit="1" customWidth="1"/>
    <col min="34" max="34" width="6" style="4" bestFit="1" customWidth="1"/>
    <col min="35" max="35" width="7" style="4" bestFit="1" customWidth="1"/>
    <col min="36" max="36" width="6" style="4" bestFit="1" customWidth="1"/>
    <col min="37" max="37" width="7" style="4" bestFit="1" customWidth="1"/>
    <col min="38" max="16384" width="9.140625" style="4"/>
  </cols>
  <sheetData>
    <row r="1" spans="1:37" ht="30" customHeight="1">
      <c r="N1" s="113" t="s">
        <v>663</v>
      </c>
      <c r="O1" s="113" t="s">
        <v>665</v>
      </c>
      <c r="P1" s="113" t="s">
        <v>666</v>
      </c>
      <c r="Q1" s="113" t="s">
        <v>680</v>
      </c>
      <c r="R1" s="137" t="s">
        <v>714</v>
      </c>
      <c r="S1" s="137"/>
      <c r="T1" s="137" t="s">
        <v>715</v>
      </c>
      <c r="U1" s="137"/>
      <c r="AD1" s="113" t="s">
        <v>663</v>
      </c>
      <c r="AE1" s="113" t="s">
        <v>665</v>
      </c>
      <c r="AF1" s="113" t="s">
        <v>666</v>
      </c>
      <c r="AG1" s="113" t="s">
        <v>680</v>
      </c>
      <c r="AH1" s="113" t="s">
        <v>695</v>
      </c>
      <c r="AI1" s="113"/>
      <c r="AJ1" s="113" t="s">
        <v>696</v>
      </c>
      <c r="AK1" s="113"/>
    </row>
    <row r="2" spans="1:37">
      <c r="N2" s="113"/>
      <c r="O2" s="113"/>
      <c r="P2" s="113"/>
      <c r="Q2" s="113"/>
      <c r="R2" s="12" t="s">
        <v>664</v>
      </c>
      <c r="S2" s="12" t="s">
        <v>141</v>
      </c>
      <c r="T2" s="12" t="s">
        <v>664</v>
      </c>
      <c r="U2" s="12" t="s">
        <v>141</v>
      </c>
      <c r="AD2" s="113"/>
      <c r="AE2" s="113"/>
      <c r="AF2" s="113"/>
      <c r="AG2" s="113"/>
      <c r="AH2" s="12" t="s">
        <v>664</v>
      </c>
      <c r="AI2" s="12" t="s">
        <v>141</v>
      </c>
      <c r="AJ2" s="12" t="s">
        <v>664</v>
      </c>
      <c r="AK2" s="12" t="s">
        <v>141</v>
      </c>
    </row>
    <row r="3" spans="1:37" ht="162">
      <c r="N3" s="15" t="str" cm="1">
        <f t="array" ref="N3:N8">_xlfn._xlws.SORT(_xlfn.UNIQUE(F12:F56))</f>
        <v>c_0</v>
      </c>
      <c r="O3" s="82" t="s">
        <v>678</v>
      </c>
      <c r="P3" s="82" t="s">
        <v>667</v>
      </c>
      <c r="Q3" s="82" t="s">
        <v>681</v>
      </c>
      <c r="R3" s="15">
        <f t="shared" ref="R3:R8" si="0">COUNTIF(F$12:F$56,N3)</f>
        <v>23</v>
      </c>
      <c r="S3" s="83">
        <f t="shared" ref="S3:S8" si="1">R3/SUM(R$3:R$8)</f>
        <v>0.51111111111111107</v>
      </c>
      <c r="T3" s="15">
        <f t="shared" ref="T3:T8" si="2">COUNTIF(M$12:M$48,N3)</f>
        <v>20</v>
      </c>
      <c r="U3" s="83">
        <f t="shared" ref="U3:U8" si="3">T3/SUM(T$3:T$8)</f>
        <v>0.54054054054054057</v>
      </c>
      <c r="AD3" s="15" t="str" cm="1">
        <f t="array" ref="AD3:AD6">_xlfn._xlws.SORT(_xlfn.UNIQUE(F61:F85))</f>
        <v>c_0</v>
      </c>
      <c r="AE3" s="82" t="s">
        <v>678</v>
      </c>
      <c r="AF3" s="82" t="s">
        <v>667</v>
      </c>
      <c r="AG3" s="82" t="s">
        <v>681</v>
      </c>
      <c r="AH3" s="15">
        <f>COUNTIF(F$61:F$85,AD3)</f>
        <v>17</v>
      </c>
      <c r="AI3" s="83">
        <f>AH3/SUM(AH$3:AH$6)</f>
        <v>0.68</v>
      </c>
      <c r="AJ3" s="15">
        <f>COUNTIF(M$61:M$91,AD3)</f>
        <v>17</v>
      </c>
      <c r="AK3" s="83">
        <f>AJ3/SUM(AJ$3:AJ$6)</f>
        <v>0.54838709677419351</v>
      </c>
    </row>
    <row r="4" spans="1:37" ht="121.5">
      <c r="N4" s="15" t="str">
        <v>c_1</v>
      </c>
      <c r="O4" s="82" t="s">
        <v>687</v>
      </c>
      <c r="P4" s="82" t="s">
        <v>668</v>
      </c>
      <c r="Q4" s="82" t="s">
        <v>682</v>
      </c>
      <c r="R4" s="15">
        <f t="shared" si="0"/>
        <v>2</v>
      </c>
      <c r="S4" s="83">
        <f t="shared" si="1"/>
        <v>4.4444444444444446E-2</v>
      </c>
      <c r="T4" s="15">
        <f t="shared" si="2"/>
        <v>1</v>
      </c>
      <c r="U4" s="83">
        <f t="shared" si="3"/>
        <v>2.7027027027027029E-2</v>
      </c>
      <c r="AD4" s="15" t="str">
        <v>c_3</v>
      </c>
      <c r="AE4" s="82" t="s">
        <v>673</v>
      </c>
      <c r="AF4" s="82" t="s">
        <v>669</v>
      </c>
      <c r="AG4" s="82" t="s">
        <v>683</v>
      </c>
      <c r="AH4" s="15">
        <f>COUNTIF(F$61:F$85,AD4)</f>
        <v>2</v>
      </c>
      <c r="AI4" s="83">
        <f>AH4/SUM(AH$3:AH$6)</f>
        <v>0.08</v>
      </c>
      <c r="AJ4" s="15">
        <f>COUNTIF(M$61:M$91,AD4)</f>
        <v>2</v>
      </c>
      <c r="AK4" s="83">
        <f>AJ4/SUM(AJ$3:AJ$6)</f>
        <v>6.4516129032258063E-2</v>
      </c>
    </row>
    <row r="5" spans="1:37" ht="148.5">
      <c r="N5" s="15" t="str">
        <v>c_3</v>
      </c>
      <c r="O5" s="82" t="s">
        <v>673</v>
      </c>
      <c r="P5" s="82" t="s">
        <v>669</v>
      </c>
      <c r="Q5" s="82" t="s">
        <v>683</v>
      </c>
      <c r="R5" s="15">
        <f t="shared" si="0"/>
        <v>2</v>
      </c>
      <c r="S5" s="83">
        <f t="shared" si="1"/>
        <v>4.4444444444444446E-2</v>
      </c>
      <c r="T5" s="15">
        <f t="shared" si="2"/>
        <v>2</v>
      </c>
      <c r="U5" s="83">
        <f t="shared" si="3"/>
        <v>5.4054054054054057E-2</v>
      </c>
      <c r="AD5" s="15" t="str">
        <v>c_4</v>
      </c>
      <c r="AE5" s="82" t="s">
        <v>679</v>
      </c>
      <c r="AF5" s="82" t="s">
        <v>670</v>
      </c>
      <c r="AG5" s="82" t="s">
        <v>684</v>
      </c>
      <c r="AH5" s="15">
        <f>COUNTIF(F$61:F$85,AD5)</f>
        <v>5</v>
      </c>
      <c r="AI5" s="83">
        <f>AH5/SUM(AH$3:AH$6)</f>
        <v>0.2</v>
      </c>
      <c r="AJ5" s="15">
        <f>COUNTIF(M$61:M$91,AD5)</f>
        <v>11</v>
      </c>
      <c r="AK5" s="83">
        <f>AJ5/SUM(AJ$3:AJ$6)</f>
        <v>0.35483870967741937</v>
      </c>
    </row>
    <row r="6" spans="1:37" ht="148.5">
      <c r="N6" s="15" t="str">
        <v>c_4</v>
      </c>
      <c r="O6" s="82" t="s">
        <v>679</v>
      </c>
      <c r="P6" s="82" t="s">
        <v>670</v>
      </c>
      <c r="Q6" s="82" t="s">
        <v>684</v>
      </c>
      <c r="R6" s="15">
        <f t="shared" si="0"/>
        <v>14</v>
      </c>
      <c r="S6" s="83">
        <f t="shared" si="1"/>
        <v>0.31111111111111112</v>
      </c>
      <c r="T6" s="15">
        <f t="shared" si="2"/>
        <v>12</v>
      </c>
      <c r="U6" s="83">
        <f t="shared" si="3"/>
        <v>0.32432432432432434</v>
      </c>
      <c r="AD6" s="15" t="str">
        <v>c_6</v>
      </c>
      <c r="AE6" s="82" t="s">
        <v>675</v>
      </c>
      <c r="AF6" s="82" t="s">
        <v>672</v>
      </c>
      <c r="AG6" s="82" t="s">
        <v>686</v>
      </c>
      <c r="AH6" s="15">
        <f>COUNTIF(F$61:F$85,AD6)</f>
        <v>1</v>
      </c>
      <c r="AI6" s="83">
        <f>AH6/SUM(AH$3:AH$6)</f>
        <v>0.04</v>
      </c>
      <c r="AJ6" s="15">
        <f>COUNTIF(M$61:M$91,AD6)</f>
        <v>1</v>
      </c>
      <c r="AK6" s="83">
        <f>AJ6/SUM(AJ$3:AJ$6)</f>
        <v>3.2258064516129031E-2</v>
      </c>
    </row>
    <row r="7" spans="1:37" ht="108">
      <c r="N7" s="15" t="str">
        <v>c_5</v>
      </c>
      <c r="O7" s="82" t="s">
        <v>674</v>
      </c>
      <c r="P7" s="82" t="s">
        <v>671</v>
      </c>
      <c r="Q7" s="82" t="s">
        <v>685</v>
      </c>
      <c r="R7" s="15">
        <f t="shared" si="0"/>
        <v>2</v>
      </c>
      <c r="S7" s="83">
        <f t="shared" si="1"/>
        <v>4.4444444444444446E-2</v>
      </c>
      <c r="T7" s="15">
        <f t="shared" si="2"/>
        <v>1</v>
      </c>
      <c r="U7" s="83">
        <f t="shared" si="3"/>
        <v>2.7027027027027029E-2</v>
      </c>
      <c r="AE7" s="84"/>
      <c r="AF7" s="84"/>
      <c r="AG7" s="84"/>
    </row>
    <row r="8" spans="1:37" ht="135">
      <c r="N8" s="15" t="str">
        <v>c_6</v>
      </c>
      <c r="O8" s="82" t="s">
        <v>675</v>
      </c>
      <c r="P8" s="82" t="s">
        <v>672</v>
      </c>
      <c r="Q8" s="82" t="s">
        <v>686</v>
      </c>
      <c r="R8" s="15">
        <f t="shared" si="0"/>
        <v>2</v>
      </c>
      <c r="S8" s="83">
        <f t="shared" si="1"/>
        <v>4.4444444444444446E-2</v>
      </c>
      <c r="T8" s="15">
        <f t="shared" si="2"/>
        <v>1</v>
      </c>
      <c r="U8" s="83">
        <f t="shared" si="3"/>
        <v>2.7027027027027029E-2</v>
      </c>
    </row>
    <row r="9" spans="1:37">
      <c r="O9" s="84"/>
      <c r="P9" s="84"/>
      <c r="Q9" s="84"/>
      <c r="S9" s="94"/>
      <c r="U9" s="94"/>
    </row>
    <row r="10" spans="1:37" s="2" customFormat="1">
      <c r="A10" s="130" t="s">
        <v>697</v>
      </c>
      <c r="B10" s="130"/>
      <c r="C10" s="130"/>
      <c r="D10" s="130"/>
      <c r="E10" s="130"/>
      <c r="F10" s="130"/>
      <c r="H10" s="130" t="s">
        <v>698</v>
      </c>
      <c r="I10" s="130"/>
      <c r="J10" s="130"/>
      <c r="K10" s="130"/>
      <c r="L10" s="130"/>
      <c r="M10" s="130"/>
      <c r="N10" s="4"/>
      <c r="O10" s="4"/>
      <c r="P10" s="2" t="s">
        <v>690</v>
      </c>
      <c r="Q10" s="2" t="s">
        <v>1</v>
      </c>
      <c r="R10" s="2" t="s">
        <v>701</v>
      </c>
      <c r="S10" s="4"/>
      <c r="T10" s="4"/>
      <c r="U10" s="4"/>
    </row>
    <row r="11" spans="1:37">
      <c r="A11" s="2" t="s">
        <v>603</v>
      </c>
      <c r="B11" s="2" t="s">
        <v>604</v>
      </c>
      <c r="C11" s="2" t="s">
        <v>605</v>
      </c>
      <c r="D11" s="2" t="s">
        <v>606</v>
      </c>
      <c r="E11" s="2" t="s">
        <v>611</v>
      </c>
      <c r="F11" s="2" t="s">
        <v>607</v>
      </c>
      <c r="H11" s="2" t="s">
        <v>603</v>
      </c>
      <c r="I11" s="2" t="s">
        <v>604</v>
      </c>
      <c r="J11" s="2" t="s">
        <v>605</v>
      </c>
      <c r="K11" s="2" t="s">
        <v>606</v>
      </c>
      <c r="L11" s="2" t="s">
        <v>611</v>
      </c>
      <c r="M11" s="2" t="s">
        <v>607</v>
      </c>
      <c r="N11" s="2"/>
      <c r="O11" s="2"/>
      <c r="P11" s="2" t="s">
        <v>692</v>
      </c>
      <c r="Q11" s="4">
        <f>SUM(R3:R8)</f>
        <v>45</v>
      </c>
      <c r="R11" s="86">
        <f>Q11/113</f>
        <v>0.39823008849557523</v>
      </c>
      <c r="T11" s="2"/>
      <c r="U11" s="2"/>
    </row>
    <row r="12" spans="1:37">
      <c r="A12" s="4" t="s">
        <v>608</v>
      </c>
      <c r="B12" s="4" t="s">
        <v>609</v>
      </c>
      <c r="C12" s="4">
        <v>0</v>
      </c>
      <c r="D12" s="4">
        <v>1</v>
      </c>
      <c r="E12" s="4" t="b">
        <v>0</v>
      </c>
      <c r="F12" s="4" t="s">
        <v>610</v>
      </c>
      <c r="H12" s="4" t="s">
        <v>608</v>
      </c>
      <c r="I12" s="4" t="s">
        <v>609</v>
      </c>
      <c r="J12" s="4">
        <v>0</v>
      </c>
      <c r="K12" s="4">
        <v>1</v>
      </c>
      <c r="L12" s="4" t="b">
        <v>0</v>
      </c>
      <c r="M12" s="4" t="s">
        <v>610</v>
      </c>
      <c r="P12" s="2" t="s">
        <v>691</v>
      </c>
      <c r="Q12" s="4">
        <f>SUM(T3:T8)</f>
        <v>37</v>
      </c>
      <c r="R12" s="86">
        <f t="shared" ref="R12:R14" si="4">Q12/113</f>
        <v>0.32743362831858408</v>
      </c>
    </row>
    <row r="13" spans="1:37">
      <c r="A13" s="4" t="s">
        <v>613</v>
      </c>
      <c r="B13" s="4" t="s">
        <v>609</v>
      </c>
      <c r="C13" s="4">
        <v>0</v>
      </c>
      <c r="D13" s="4">
        <v>1</v>
      </c>
      <c r="E13" s="4" t="b">
        <v>0</v>
      </c>
      <c r="F13" s="4" t="s">
        <v>610</v>
      </c>
      <c r="H13" s="4" t="s">
        <v>613</v>
      </c>
      <c r="I13" s="4" t="s">
        <v>609</v>
      </c>
      <c r="J13" s="4">
        <v>0</v>
      </c>
      <c r="K13" s="4">
        <v>1</v>
      </c>
      <c r="L13" s="4" t="b">
        <v>0</v>
      </c>
      <c r="M13" s="4" t="s">
        <v>610</v>
      </c>
      <c r="P13" s="2" t="s">
        <v>693</v>
      </c>
      <c r="Q13" s="4">
        <f>SUM(AH3:AH6)</f>
        <v>25</v>
      </c>
      <c r="R13" s="86">
        <f t="shared" si="4"/>
        <v>0.22123893805309736</v>
      </c>
    </row>
    <row r="14" spans="1:37">
      <c r="A14" s="4" t="s">
        <v>614</v>
      </c>
      <c r="B14" s="4" t="s">
        <v>609</v>
      </c>
      <c r="C14" s="4">
        <v>0</v>
      </c>
      <c r="D14" s="4">
        <v>1</v>
      </c>
      <c r="E14" s="4" t="b">
        <v>0</v>
      </c>
      <c r="F14" s="4" t="s">
        <v>615</v>
      </c>
      <c r="H14" s="4" t="s">
        <v>614</v>
      </c>
      <c r="I14" s="4" t="s">
        <v>609</v>
      </c>
      <c r="J14" s="4">
        <v>0</v>
      </c>
      <c r="K14" s="4">
        <v>1</v>
      </c>
      <c r="L14" s="4" t="b">
        <v>0</v>
      </c>
      <c r="M14" s="4" t="s">
        <v>615</v>
      </c>
      <c r="P14" s="2" t="s">
        <v>694</v>
      </c>
      <c r="Q14" s="4">
        <f>SUM(AJ3:AJ6)</f>
        <v>31</v>
      </c>
      <c r="R14" s="86">
        <f t="shared" si="4"/>
        <v>0.27433628318584069</v>
      </c>
    </row>
    <row r="15" spans="1:37">
      <c r="A15" s="4" t="s">
        <v>616</v>
      </c>
      <c r="B15" s="4" t="s">
        <v>609</v>
      </c>
      <c r="C15" s="4">
        <v>0</v>
      </c>
      <c r="D15" s="4">
        <v>1</v>
      </c>
      <c r="E15" s="4" t="b">
        <v>0</v>
      </c>
      <c r="F15" s="4" t="s">
        <v>617</v>
      </c>
      <c r="H15" s="4" t="s">
        <v>618</v>
      </c>
      <c r="I15" s="4" t="s">
        <v>609</v>
      </c>
      <c r="J15" s="4">
        <v>0</v>
      </c>
      <c r="K15" s="4">
        <v>1</v>
      </c>
      <c r="L15" s="4" t="b">
        <v>0</v>
      </c>
      <c r="M15" s="4" t="s">
        <v>619</v>
      </c>
    </row>
    <row r="16" spans="1:37">
      <c r="A16" s="85" t="s">
        <v>618</v>
      </c>
      <c r="B16" s="4" t="s">
        <v>609</v>
      </c>
      <c r="C16" s="4">
        <v>0</v>
      </c>
      <c r="D16" s="4">
        <v>1</v>
      </c>
      <c r="E16" s="4" t="b">
        <v>0</v>
      </c>
      <c r="F16" s="4" t="s">
        <v>619</v>
      </c>
      <c r="H16" s="85" t="s">
        <v>620</v>
      </c>
      <c r="I16" s="4" t="s">
        <v>609</v>
      </c>
      <c r="J16" s="4">
        <v>0</v>
      </c>
      <c r="K16" s="4">
        <v>1</v>
      </c>
      <c r="L16" s="4" t="b">
        <v>0</v>
      </c>
      <c r="M16" s="4" t="s">
        <v>610</v>
      </c>
    </row>
    <row r="17" spans="1:13">
      <c r="A17" s="4" t="s">
        <v>620</v>
      </c>
      <c r="B17" s="4" t="s">
        <v>609</v>
      </c>
      <c r="C17" s="4">
        <v>0</v>
      </c>
      <c r="D17" s="4">
        <v>1</v>
      </c>
      <c r="E17" s="4" t="b">
        <v>0</v>
      </c>
      <c r="F17" s="4" t="s">
        <v>610</v>
      </c>
      <c r="H17" s="4" t="s">
        <v>621</v>
      </c>
      <c r="I17" s="4" t="s">
        <v>609</v>
      </c>
      <c r="J17" s="4">
        <v>0</v>
      </c>
      <c r="K17" s="4">
        <v>1</v>
      </c>
      <c r="L17" s="4" t="b">
        <v>0</v>
      </c>
      <c r="M17" s="4" t="s">
        <v>615</v>
      </c>
    </row>
    <row r="18" spans="1:13">
      <c r="A18" s="4" t="s">
        <v>621</v>
      </c>
      <c r="B18" s="4" t="s">
        <v>609</v>
      </c>
      <c r="C18" s="4">
        <v>0</v>
      </c>
      <c r="D18" s="4">
        <v>1</v>
      </c>
      <c r="E18" s="4" t="b">
        <v>0</v>
      </c>
      <c r="F18" s="4" t="s">
        <v>615</v>
      </c>
      <c r="H18" s="4" t="s">
        <v>622</v>
      </c>
      <c r="I18" s="4" t="s">
        <v>609</v>
      </c>
      <c r="J18" s="4">
        <v>0</v>
      </c>
      <c r="K18" s="4">
        <v>1</v>
      </c>
      <c r="L18" s="4" t="b">
        <v>0</v>
      </c>
      <c r="M18" s="4" t="s">
        <v>610</v>
      </c>
    </row>
    <row r="19" spans="1:13">
      <c r="A19" s="4" t="s">
        <v>622</v>
      </c>
      <c r="B19" s="4" t="s">
        <v>609</v>
      </c>
      <c r="C19" s="4">
        <v>0</v>
      </c>
      <c r="D19" s="4">
        <v>1</v>
      </c>
      <c r="E19" s="4" t="b">
        <v>0</v>
      </c>
      <c r="F19" s="4" t="s">
        <v>610</v>
      </c>
      <c r="H19" s="4" t="s">
        <v>623</v>
      </c>
      <c r="I19" s="4" t="s">
        <v>609</v>
      </c>
      <c r="J19" s="4">
        <v>0</v>
      </c>
      <c r="K19" s="4">
        <v>1</v>
      </c>
      <c r="L19" s="4" t="b">
        <v>0</v>
      </c>
      <c r="M19" s="4" t="s">
        <v>615</v>
      </c>
    </row>
    <row r="20" spans="1:13">
      <c r="A20" s="4" t="s">
        <v>624</v>
      </c>
      <c r="B20" s="4" t="s">
        <v>609</v>
      </c>
      <c r="C20" s="4">
        <v>0</v>
      </c>
      <c r="D20" s="4">
        <v>1</v>
      </c>
      <c r="E20" s="4" t="b">
        <v>0</v>
      </c>
      <c r="F20" s="4" t="s">
        <v>610</v>
      </c>
      <c r="H20" s="4" t="s">
        <v>625</v>
      </c>
      <c r="I20" s="4" t="s">
        <v>609</v>
      </c>
      <c r="J20" s="4">
        <v>0</v>
      </c>
      <c r="K20" s="4">
        <v>1</v>
      </c>
      <c r="L20" s="4" t="b">
        <v>0</v>
      </c>
      <c r="M20" s="4" t="s">
        <v>610</v>
      </c>
    </row>
    <row r="21" spans="1:13">
      <c r="A21" s="4" t="s">
        <v>625</v>
      </c>
      <c r="B21" s="4" t="s">
        <v>609</v>
      </c>
      <c r="C21" s="4">
        <v>0</v>
      </c>
      <c r="D21" s="4">
        <v>1</v>
      </c>
      <c r="E21" s="4" t="b">
        <v>0</v>
      </c>
      <c r="F21" s="4" t="s">
        <v>610</v>
      </c>
      <c r="H21" s="4" t="s">
        <v>628</v>
      </c>
      <c r="I21" s="4" t="s">
        <v>609</v>
      </c>
      <c r="J21" s="4">
        <v>0</v>
      </c>
      <c r="K21" s="4">
        <v>1</v>
      </c>
      <c r="L21" s="4" t="b">
        <v>0</v>
      </c>
      <c r="M21" s="4" t="s">
        <v>615</v>
      </c>
    </row>
    <row r="22" spans="1:13">
      <c r="A22" s="4" t="s">
        <v>626</v>
      </c>
      <c r="B22" s="4" t="s">
        <v>609</v>
      </c>
      <c r="C22" s="4">
        <v>0</v>
      </c>
      <c r="D22" s="4">
        <v>1</v>
      </c>
      <c r="E22" s="4" t="b">
        <v>0</v>
      </c>
      <c r="F22" s="4" t="s">
        <v>627</v>
      </c>
      <c r="H22" s="4" t="s">
        <v>630</v>
      </c>
      <c r="I22" s="4" t="s">
        <v>609</v>
      </c>
      <c r="J22" s="4">
        <v>0</v>
      </c>
      <c r="K22" s="4">
        <v>1</v>
      </c>
      <c r="L22" s="4" t="b">
        <v>0</v>
      </c>
      <c r="M22" s="4" t="s">
        <v>610</v>
      </c>
    </row>
    <row r="23" spans="1:13">
      <c r="A23" s="4" t="s">
        <v>628</v>
      </c>
      <c r="B23" s="4" t="s">
        <v>609</v>
      </c>
      <c r="C23" s="4">
        <v>0</v>
      </c>
      <c r="D23" s="4">
        <v>1</v>
      </c>
      <c r="E23" s="4" t="b">
        <v>0</v>
      </c>
      <c r="F23" s="4" t="s">
        <v>615</v>
      </c>
      <c r="H23" s="4" t="s">
        <v>631</v>
      </c>
      <c r="I23" s="4" t="s">
        <v>609</v>
      </c>
      <c r="J23" s="4">
        <v>0</v>
      </c>
      <c r="K23" s="4">
        <v>1</v>
      </c>
      <c r="L23" s="4" t="b">
        <v>0</v>
      </c>
      <c r="M23" s="4" t="s">
        <v>615</v>
      </c>
    </row>
    <row r="24" spans="1:13">
      <c r="A24" s="4" t="s">
        <v>629</v>
      </c>
      <c r="B24" s="4" t="s">
        <v>609</v>
      </c>
      <c r="C24" s="4">
        <v>0</v>
      </c>
      <c r="D24" s="4">
        <v>1</v>
      </c>
      <c r="E24" s="4" t="b">
        <v>0</v>
      </c>
      <c r="F24" s="4" t="s">
        <v>610</v>
      </c>
      <c r="H24" s="4" t="s">
        <v>632</v>
      </c>
      <c r="I24" s="4" t="s">
        <v>609</v>
      </c>
      <c r="J24" s="4">
        <v>0</v>
      </c>
      <c r="K24" s="4">
        <v>1</v>
      </c>
      <c r="L24" s="4" t="b">
        <v>0</v>
      </c>
      <c r="M24" s="4" t="s">
        <v>610</v>
      </c>
    </row>
    <row r="25" spans="1:13">
      <c r="A25" s="4" t="s">
        <v>630</v>
      </c>
      <c r="B25" s="4" t="s">
        <v>609</v>
      </c>
      <c r="C25" s="4">
        <v>0</v>
      </c>
      <c r="D25" s="4">
        <v>1</v>
      </c>
      <c r="E25" s="4" t="b">
        <v>0</v>
      </c>
      <c r="F25" s="4" t="s">
        <v>610</v>
      </c>
      <c r="H25" s="4" t="s">
        <v>633</v>
      </c>
      <c r="I25" s="4" t="s">
        <v>609</v>
      </c>
      <c r="J25" s="4">
        <v>0</v>
      </c>
      <c r="K25" s="4">
        <v>1</v>
      </c>
      <c r="L25" s="4" t="b">
        <v>0</v>
      </c>
      <c r="M25" s="4" t="s">
        <v>610</v>
      </c>
    </row>
    <row r="26" spans="1:13">
      <c r="A26" s="4" t="s">
        <v>631</v>
      </c>
      <c r="B26" s="4" t="s">
        <v>609</v>
      </c>
      <c r="C26" s="4">
        <v>0</v>
      </c>
      <c r="D26" s="4">
        <v>1</v>
      </c>
      <c r="E26" s="4" t="b">
        <v>0</v>
      </c>
      <c r="F26" s="4" t="s">
        <v>615</v>
      </c>
      <c r="H26" s="4" t="s">
        <v>635</v>
      </c>
      <c r="I26" s="4" t="s">
        <v>609</v>
      </c>
      <c r="J26" s="4">
        <v>0</v>
      </c>
      <c r="K26" s="4">
        <v>1</v>
      </c>
      <c r="L26" s="4" t="b">
        <v>0</v>
      </c>
      <c r="M26" s="4" t="s">
        <v>615</v>
      </c>
    </row>
    <row r="27" spans="1:13">
      <c r="A27" s="4" t="s">
        <v>632</v>
      </c>
      <c r="B27" s="4" t="s">
        <v>609</v>
      </c>
      <c r="C27" s="4">
        <v>0</v>
      </c>
      <c r="D27" s="4">
        <v>1</v>
      </c>
      <c r="E27" s="4" t="b">
        <v>0</v>
      </c>
      <c r="F27" s="4" t="s">
        <v>610</v>
      </c>
      <c r="H27" s="4" t="s">
        <v>636</v>
      </c>
      <c r="I27" s="4" t="s">
        <v>609</v>
      </c>
      <c r="J27" s="4">
        <v>0</v>
      </c>
      <c r="K27" s="4">
        <v>1</v>
      </c>
      <c r="L27" s="4" t="b">
        <v>0</v>
      </c>
      <c r="M27" s="4" t="s">
        <v>615</v>
      </c>
    </row>
    <row r="28" spans="1:13">
      <c r="A28" s="4" t="s">
        <v>633</v>
      </c>
      <c r="B28" s="4" t="s">
        <v>609</v>
      </c>
      <c r="C28" s="4">
        <v>0</v>
      </c>
      <c r="D28" s="4">
        <v>1</v>
      </c>
      <c r="E28" s="4" t="b">
        <v>0</v>
      </c>
      <c r="F28" s="4" t="s">
        <v>610</v>
      </c>
      <c r="H28" s="4" t="s">
        <v>637</v>
      </c>
      <c r="I28" s="4" t="s">
        <v>609</v>
      </c>
      <c r="J28" s="4">
        <v>0</v>
      </c>
      <c r="K28" s="4">
        <v>1</v>
      </c>
      <c r="L28" s="4" t="b">
        <v>0</v>
      </c>
      <c r="M28" s="4" t="s">
        <v>610</v>
      </c>
    </row>
    <row r="29" spans="1:13">
      <c r="A29" s="4" t="s">
        <v>634</v>
      </c>
      <c r="B29" s="4" t="s">
        <v>609</v>
      </c>
      <c r="C29" s="4">
        <v>0</v>
      </c>
      <c r="D29" s="4">
        <v>1</v>
      </c>
      <c r="E29" s="4" t="b">
        <v>0</v>
      </c>
      <c r="F29" s="4" t="s">
        <v>615</v>
      </c>
      <c r="H29" s="4" t="s">
        <v>639</v>
      </c>
      <c r="I29" s="4" t="s">
        <v>609</v>
      </c>
      <c r="J29" s="4">
        <v>0</v>
      </c>
      <c r="K29" s="4">
        <v>1</v>
      </c>
      <c r="L29" s="4" t="b">
        <v>0</v>
      </c>
      <c r="M29" s="4" t="s">
        <v>610</v>
      </c>
    </row>
    <row r="30" spans="1:13">
      <c r="A30" s="4" t="s">
        <v>635</v>
      </c>
      <c r="B30" s="4" t="s">
        <v>609</v>
      </c>
      <c r="C30" s="4">
        <v>0</v>
      </c>
      <c r="D30" s="4">
        <v>1</v>
      </c>
      <c r="E30" s="4" t="b">
        <v>0</v>
      </c>
      <c r="F30" s="4" t="s">
        <v>615</v>
      </c>
      <c r="H30" s="4" t="s">
        <v>640</v>
      </c>
      <c r="I30" s="4" t="s">
        <v>609</v>
      </c>
      <c r="J30" s="4">
        <v>0</v>
      </c>
      <c r="K30" s="4">
        <v>1</v>
      </c>
      <c r="L30" s="4" t="b">
        <v>0</v>
      </c>
      <c r="M30" s="4" t="s">
        <v>610</v>
      </c>
    </row>
    <row r="31" spans="1:13">
      <c r="A31" s="4" t="s">
        <v>636</v>
      </c>
      <c r="B31" s="4" t="s">
        <v>609</v>
      </c>
      <c r="C31" s="4">
        <v>0</v>
      </c>
      <c r="D31" s="4">
        <v>1</v>
      </c>
      <c r="E31" s="4" t="b">
        <v>0</v>
      </c>
      <c r="F31" s="4" t="s">
        <v>615</v>
      </c>
      <c r="H31" s="4" t="s">
        <v>641</v>
      </c>
      <c r="I31" s="4" t="s">
        <v>609</v>
      </c>
      <c r="J31" s="4">
        <v>0</v>
      </c>
      <c r="K31" s="4">
        <v>1</v>
      </c>
      <c r="L31" s="4" t="b">
        <v>0</v>
      </c>
      <c r="M31" s="4" t="s">
        <v>610</v>
      </c>
    </row>
    <row r="32" spans="1:13">
      <c r="A32" s="4" t="s">
        <v>637</v>
      </c>
      <c r="B32" s="4" t="s">
        <v>609</v>
      </c>
      <c r="C32" s="4">
        <v>0</v>
      </c>
      <c r="D32" s="4">
        <v>1</v>
      </c>
      <c r="E32" s="4" t="b">
        <v>0</v>
      </c>
      <c r="F32" s="4" t="s">
        <v>610</v>
      </c>
      <c r="H32" s="4" t="s">
        <v>642</v>
      </c>
      <c r="I32" s="4" t="s">
        <v>609</v>
      </c>
      <c r="J32" s="4">
        <v>0</v>
      </c>
      <c r="K32" s="4">
        <v>1</v>
      </c>
      <c r="L32" s="4" t="b">
        <v>0</v>
      </c>
      <c r="M32" s="4" t="s">
        <v>615</v>
      </c>
    </row>
    <row r="33" spans="1:13">
      <c r="A33" s="4" t="s">
        <v>638</v>
      </c>
      <c r="B33" s="4" t="s">
        <v>609</v>
      </c>
      <c r="C33" s="4">
        <v>0</v>
      </c>
      <c r="D33" s="4">
        <v>1</v>
      </c>
      <c r="E33" s="4" t="b">
        <v>0</v>
      </c>
      <c r="F33" s="4" t="s">
        <v>615</v>
      </c>
      <c r="H33" s="4" t="s">
        <v>643</v>
      </c>
      <c r="I33" s="4" t="s">
        <v>609</v>
      </c>
      <c r="J33" s="4">
        <v>0</v>
      </c>
      <c r="K33" s="4">
        <v>1</v>
      </c>
      <c r="L33" s="4" t="b">
        <v>0</v>
      </c>
      <c r="M33" s="4" t="s">
        <v>610</v>
      </c>
    </row>
    <row r="34" spans="1:13">
      <c r="A34" s="4" t="s">
        <v>639</v>
      </c>
      <c r="B34" s="4" t="s">
        <v>609</v>
      </c>
      <c r="C34" s="4">
        <v>0</v>
      </c>
      <c r="D34" s="4">
        <v>1</v>
      </c>
      <c r="E34" s="4" t="b">
        <v>0</v>
      </c>
      <c r="F34" s="4" t="s">
        <v>610</v>
      </c>
      <c r="H34" s="4" t="s">
        <v>645</v>
      </c>
      <c r="I34" s="4" t="s">
        <v>609</v>
      </c>
      <c r="J34" s="4">
        <v>0</v>
      </c>
      <c r="K34" s="4">
        <v>1</v>
      </c>
      <c r="L34" s="4" t="b">
        <v>0</v>
      </c>
      <c r="M34" s="4" t="s">
        <v>627</v>
      </c>
    </row>
    <row r="35" spans="1:13">
      <c r="A35" s="4" t="s">
        <v>640</v>
      </c>
      <c r="B35" s="4" t="s">
        <v>609</v>
      </c>
      <c r="C35" s="4">
        <v>0</v>
      </c>
      <c r="D35" s="4">
        <v>1</v>
      </c>
      <c r="E35" s="4" t="b">
        <v>0</v>
      </c>
      <c r="F35" s="4" t="s">
        <v>610</v>
      </c>
      <c r="H35" s="4" t="s">
        <v>648</v>
      </c>
      <c r="I35" s="4" t="s">
        <v>609</v>
      </c>
      <c r="J35" s="4">
        <v>0</v>
      </c>
      <c r="K35" s="4">
        <v>1</v>
      </c>
      <c r="L35" s="4" t="b">
        <v>0</v>
      </c>
      <c r="M35" s="4" t="s">
        <v>610</v>
      </c>
    </row>
    <row r="36" spans="1:13">
      <c r="A36" s="4" t="s">
        <v>641</v>
      </c>
      <c r="B36" s="4" t="s">
        <v>609</v>
      </c>
      <c r="C36" s="4">
        <v>0</v>
      </c>
      <c r="D36" s="4">
        <v>1</v>
      </c>
      <c r="E36" s="4" t="b">
        <v>0</v>
      </c>
      <c r="F36" s="4" t="s">
        <v>610</v>
      </c>
      <c r="H36" s="4" t="s">
        <v>649</v>
      </c>
      <c r="I36" s="4" t="s">
        <v>609</v>
      </c>
      <c r="J36" s="4">
        <v>0</v>
      </c>
      <c r="K36" s="4">
        <v>1</v>
      </c>
      <c r="L36" s="4" t="b">
        <v>0</v>
      </c>
      <c r="M36" s="4" t="s">
        <v>615</v>
      </c>
    </row>
    <row r="37" spans="1:13">
      <c r="A37" s="4" t="s">
        <v>642</v>
      </c>
      <c r="B37" s="4" t="s">
        <v>609</v>
      </c>
      <c r="C37" s="4">
        <v>0</v>
      </c>
      <c r="D37" s="4">
        <v>1</v>
      </c>
      <c r="E37" s="4" t="b">
        <v>0</v>
      </c>
      <c r="F37" s="4" t="s">
        <v>615</v>
      </c>
      <c r="H37" s="4" t="s">
        <v>650</v>
      </c>
      <c r="I37" s="4" t="s">
        <v>609</v>
      </c>
      <c r="J37" s="4">
        <v>0</v>
      </c>
      <c r="K37" s="4">
        <v>1</v>
      </c>
      <c r="L37" s="4" t="b">
        <v>0</v>
      </c>
      <c r="M37" s="4" t="s">
        <v>619</v>
      </c>
    </row>
    <row r="38" spans="1:13">
      <c r="A38" s="4" t="s">
        <v>643</v>
      </c>
      <c r="B38" s="4" t="s">
        <v>609</v>
      </c>
      <c r="C38" s="4">
        <v>0</v>
      </c>
      <c r="D38" s="4">
        <v>1</v>
      </c>
      <c r="E38" s="4" t="b">
        <v>0</v>
      </c>
      <c r="F38" s="4" t="s">
        <v>610</v>
      </c>
      <c r="H38" s="4" t="s">
        <v>651</v>
      </c>
      <c r="I38" s="4" t="s">
        <v>609</v>
      </c>
      <c r="J38" s="4">
        <v>0</v>
      </c>
      <c r="K38" s="4">
        <v>1</v>
      </c>
      <c r="L38" s="4" t="b">
        <v>0</v>
      </c>
      <c r="M38" s="4" t="s">
        <v>610</v>
      </c>
    </row>
    <row r="39" spans="1:13">
      <c r="A39" s="4" t="s">
        <v>644</v>
      </c>
      <c r="B39" s="4" t="s">
        <v>609</v>
      </c>
      <c r="C39" s="4">
        <v>0</v>
      </c>
      <c r="D39" s="4">
        <v>1</v>
      </c>
      <c r="E39" s="4" t="b">
        <v>0</v>
      </c>
      <c r="F39" s="4" t="s">
        <v>610</v>
      </c>
      <c r="H39" s="4" t="s">
        <v>653</v>
      </c>
      <c r="I39" s="4" t="s">
        <v>609</v>
      </c>
      <c r="J39" s="4">
        <v>0</v>
      </c>
      <c r="K39" s="4">
        <v>1</v>
      </c>
      <c r="L39" s="4" t="b">
        <v>0</v>
      </c>
      <c r="M39" s="4" t="s">
        <v>610</v>
      </c>
    </row>
    <row r="40" spans="1:13">
      <c r="A40" s="4" t="s">
        <v>645</v>
      </c>
      <c r="B40" s="4" t="s">
        <v>609</v>
      </c>
      <c r="C40" s="4">
        <v>0</v>
      </c>
      <c r="D40" s="4">
        <v>1</v>
      </c>
      <c r="E40" s="4" t="b">
        <v>0</v>
      </c>
      <c r="F40" s="4" t="s">
        <v>627</v>
      </c>
      <c r="H40" s="4" t="s">
        <v>654</v>
      </c>
      <c r="I40" s="4" t="s">
        <v>609</v>
      </c>
      <c r="J40" s="4">
        <v>0</v>
      </c>
      <c r="K40" s="4">
        <v>1</v>
      </c>
      <c r="L40" s="4" t="b">
        <v>0</v>
      </c>
      <c r="M40" s="4" t="s">
        <v>610</v>
      </c>
    </row>
    <row r="41" spans="1:13">
      <c r="A41" s="4" t="s">
        <v>646</v>
      </c>
      <c r="B41" s="4" t="s">
        <v>609</v>
      </c>
      <c r="C41" s="4">
        <v>0</v>
      </c>
      <c r="D41" s="4">
        <v>1</v>
      </c>
      <c r="E41" s="4" t="b">
        <v>0</v>
      </c>
      <c r="F41" s="4" t="s">
        <v>615</v>
      </c>
      <c r="H41" s="4" t="s">
        <v>655</v>
      </c>
      <c r="I41" s="4" t="s">
        <v>609</v>
      </c>
      <c r="J41" s="4">
        <v>0</v>
      </c>
      <c r="K41" s="4">
        <v>1</v>
      </c>
      <c r="L41" s="4" t="b">
        <v>0</v>
      </c>
      <c r="M41" s="4" t="s">
        <v>610</v>
      </c>
    </row>
    <row r="42" spans="1:13">
      <c r="A42" s="4" t="s">
        <v>647</v>
      </c>
      <c r="B42" s="4" t="s">
        <v>609</v>
      </c>
      <c r="C42" s="4">
        <v>0</v>
      </c>
      <c r="D42" s="4">
        <v>1</v>
      </c>
      <c r="E42" s="4" t="b">
        <v>0</v>
      </c>
      <c r="F42" s="4" t="s">
        <v>615</v>
      </c>
      <c r="H42" s="4" t="s">
        <v>656</v>
      </c>
      <c r="I42" s="4" t="s">
        <v>609</v>
      </c>
      <c r="J42" s="4">
        <v>0</v>
      </c>
      <c r="K42" s="4">
        <v>1</v>
      </c>
      <c r="L42" s="4" t="b">
        <v>0</v>
      </c>
      <c r="M42" s="4" t="s">
        <v>615</v>
      </c>
    </row>
    <row r="43" spans="1:13">
      <c r="A43" s="4" t="s">
        <v>648</v>
      </c>
      <c r="B43" s="4" t="s">
        <v>609</v>
      </c>
      <c r="C43" s="4">
        <v>0</v>
      </c>
      <c r="D43" s="4">
        <v>1</v>
      </c>
      <c r="E43" s="4" t="b">
        <v>0</v>
      </c>
      <c r="F43" s="4" t="s">
        <v>610</v>
      </c>
      <c r="H43" s="4" t="s">
        <v>657</v>
      </c>
      <c r="I43" s="4" t="s">
        <v>609</v>
      </c>
      <c r="J43" s="4">
        <v>0</v>
      </c>
      <c r="K43" s="4">
        <v>1</v>
      </c>
      <c r="L43" s="4" t="b">
        <v>0</v>
      </c>
      <c r="M43" s="4" t="s">
        <v>610</v>
      </c>
    </row>
    <row r="44" spans="1:13">
      <c r="A44" s="4" t="s">
        <v>650</v>
      </c>
      <c r="B44" s="4" t="s">
        <v>609</v>
      </c>
      <c r="C44" s="4">
        <v>0</v>
      </c>
      <c r="D44" s="4">
        <v>1</v>
      </c>
      <c r="E44" s="4" t="b">
        <v>0</v>
      </c>
      <c r="F44" s="4" t="s">
        <v>619</v>
      </c>
      <c r="H44" s="4" t="s">
        <v>658</v>
      </c>
      <c r="I44" s="4" t="s">
        <v>609</v>
      </c>
      <c r="J44" s="4">
        <v>0</v>
      </c>
      <c r="K44" s="4">
        <v>1</v>
      </c>
      <c r="L44" s="4" t="b">
        <v>0</v>
      </c>
      <c r="M44" s="4" t="s">
        <v>612</v>
      </c>
    </row>
    <row r="45" spans="1:13">
      <c r="A45" s="4" t="s">
        <v>651</v>
      </c>
      <c r="B45" s="4" t="s">
        <v>609</v>
      </c>
      <c r="C45" s="4">
        <v>0</v>
      </c>
      <c r="D45" s="4">
        <v>1</v>
      </c>
      <c r="E45" s="4" t="b">
        <v>0</v>
      </c>
      <c r="F45" s="4" t="s">
        <v>610</v>
      </c>
      <c r="H45" s="4" t="s">
        <v>659</v>
      </c>
      <c r="I45" s="4" t="s">
        <v>609</v>
      </c>
      <c r="J45" s="4">
        <v>0</v>
      </c>
      <c r="K45" s="4">
        <v>1</v>
      </c>
      <c r="L45" s="4" t="b">
        <v>0</v>
      </c>
      <c r="M45" s="4" t="s">
        <v>615</v>
      </c>
    </row>
    <row r="46" spans="1:13">
      <c r="A46" s="4" t="s">
        <v>652</v>
      </c>
      <c r="B46" s="4" t="s">
        <v>609</v>
      </c>
      <c r="C46" s="4">
        <v>0</v>
      </c>
      <c r="D46" s="4">
        <v>1</v>
      </c>
      <c r="E46" s="4" t="b">
        <v>0</v>
      </c>
      <c r="F46" s="4" t="s">
        <v>612</v>
      </c>
      <c r="H46" s="4" t="s">
        <v>660</v>
      </c>
      <c r="I46" s="4" t="s">
        <v>609</v>
      </c>
      <c r="J46" s="4">
        <v>0</v>
      </c>
      <c r="K46" s="4">
        <v>1</v>
      </c>
      <c r="L46" s="4" t="b">
        <v>0</v>
      </c>
      <c r="M46" s="4" t="s">
        <v>617</v>
      </c>
    </row>
    <row r="47" spans="1:13">
      <c r="A47" s="4" t="s">
        <v>653</v>
      </c>
      <c r="B47" s="4" t="s">
        <v>609</v>
      </c>
      <c r="C47" s="4">
        <v>0</v>
      </c>
      <c r="D47" s="4">
        <v>1</v>
      </c>
      <c r="E47" s="4" t="b">
        <v>0</v>
      </c>
      <c r="F47" s="4" t="s">
        <v>610</v>
      </c>
      <c r="H47" s="4" t="s">
        <v>661</v>
      </c>
      <c r="I47" s="4" t="s">
        <v>609</v>
      </c>
      <c r="J47" s="4">
        <v>0</v>
      </c>
      <c r="K47" s="4">
        <v>1</v>
      </c>
      <c r="L47" s="4" t="b">
        <v>0</v>
      </c>
      <c r="M47" s="4" t="s">
        <v>610</v>
      </c>
    </row>
    <row r="48" spans="1:13">
      <c r="A48" s="4" t="s">
        <v>654</v>
      </c>
      <c r="B48" s="4" t="s">
        <v>609</v>
      </c>
      <c r="C48" s="4">
        <v>0</v>
      </c>
      <c r="D48" s="4">
        <v>1</v>
      </c>
      <c r="E48" s="4" t="b">
        <v>0</v>
      </c>
      <c r="F48" s="4" t="s">
        <v>610</v>
      </c>
      <c r="H48" s="4" t="s">
        <v>662</v>
      </c>
      <c r="I48" s="4" t="s">
        <v>609</v>
      </c>
      <c r="J48" s="4">
        <v>0</v>
      </c>
      <c r="K48" s="4">
        <v>1</v>
      </c>
      <c r="L48" s="4" t="b">
        <v>0</v>
      </c>
      <c r="M48" s="4" t="s">
        <v>615</v>
      </c>
    </row>
    <row r="49" spans="1:13">
      <c r="A49" s="4" t="s">
        <v>655</v>
      </c>
      <c r="B49" s="4" t="s">
        <v>609</v>
      </c>
      <c r="C49" s="4">
        <v>0</v>
      </c>
      <c r="D49" s="4">
        <v>1</v>
      </c>
      <c r="E49" s="4" t="b">
        <v>0</v>
      </c>
      <c r="F49" s="4" t="s">
        <v>610</v>
      </c>
    </row>
    <row r="50" spans="1:13">
      <c r="A50" s="4" t="s">
        <v>656</v>
      </c>
      <c r="B50" s="4" t="s">
        <v>609</v>
      </c>
      <c r="C50" s="4">
        <v>0</v>
      </c>
      <c r="D50" s="4">
        <v>1</v>
      </c>
      <c r="E50" s="4" t="b">
        <v>0</v>
      </c>
      <c r="F50" s="4" t="s">
        <v>615</v>
      </c>
    </row>
    <row r="51" spans="1:13">
      <c r="A51" s="4" t="s">
        <v>657</v>
      </c>
      <c r="B51" s="4" t="s">
        <v>609</v>
      </c>
      <c r="C51" s="4">
        <v>0</v>
      </c>
      <c r="D51" s="4">
        <v>1</v>
      </c>
      <c r="E51" s="4" t="b">
        <v>0</v>
      </c>
      <c r="F51" s="4" t="s">
        <v>610</v>
      </c>
    </row>
    <row r="52" spans="1:13">
      <c r="A52" s="4" t="s">
        <v>658</v>
      </c>
      <c r="B52" s="4" t="s">
        <v>609</v>
      </c>
      <c r="C52" s="4">
        <v>0</v>
      </c>
      <c r="D52" s="4">
        <v>1</v>
      </c>
      <c r="E52" s="4" t="b">
        <v>0</v>
      </c>
      <c r="F52" s="4" t="s">
        <v>612</v>
      </c>
    </row>
    <row r="53" spans="1:13">
      <c r="A53" s="4" t="s">
        <v>659</v>
      </c>
      <c r="B53" s="4" t="s">
        <v>609</v>
      </c>
      <c r="C53" s="4">
        <v>0</v>
      </c>
      <c r="D53" s="4">
        <v>1</v>
      </c>
      <c r="E53" s="4" t="b">
        <v>0</v>
      </c>
      <c r="F53" s="4" t="s">
        <v>615</v>
      </c>
    </row>
    <row r="54" spans="1:13">
      <c r="A54" s="4" t="s">
        <v>660</v>
      </c>
      <c r="B54" s="4" t="s">
        <v>609</v>
      </c>
      <c r="C54" s="4">
        <v>0</v>
      </c>
      <c r="D54" s="4">
        <v>1</v>
      </c>
      <c r="E54" s="4" t="b">
        <v>0</v>
      </c>
      <c r="F54" s="4" t="s">
        <v>617</v>
      </c>
    </row>
    <row r="55" spans="1:13">
      <c r="A55" s="4" t="s">
        <v>661</v>
      </c>
      <c r="B55" s="4" t="s">
        <v>609</v>
      </c>
      <c r="C55" s="4">
        <v>0</v>
      </c>
      <c r="D55" s="4">
        <v>1</v>
      </c>
      <c r="E55" s="4" t="b">
        <v>0</v>
      </c>
      <c r="F55" s="4" t="s">
        <v>610</v>
      </c>
    </row>
    <row r="56" spans="1:13">
      <c r="A56" s="4" t="s">
        <v>662</v>
      </c>
      <c r="B56" s="4" t="s">
        <v>609</v>
      </c>
      <c r="C56" s="4">
        <v>0</v>
      </c>
      <c r="D56" s="4">
        <v>1</v>
      </c>
      <c r="E56" s="4" t="b">
        <v>0</v>
      </c>
      <c r="F56" s="4" t="s">
        <v>615</v>
      </c>
    </row>
    <row r="59" spans="1:13">
      <c r="A59" s="130" t="s">
        <v>700</v>
      </c>
      <c r="B59" s="130"/>
      <c r="C59" s="130"/>
      <c r="D59" s="130"/>
      <c r="E59" s="130"/>
      <c r="F59" s="130"/>
      <c r="G59" s="2"/>
      <c r="H59" s="130" t="s">
        <v>699</v>
      </c>
      <c r="I59" s="130"/>
      <c r="J59" s="130"/>
      <c r="K59" s="130"/>
      <c r="L59" s="130"/>
      <c r="M59" s="130"/>
    </row>
    <row r="60" spans="1:13">
      <c r="A60" s="2" t="s">
        <v>603</v>
      </c>
      <c r="B60" s="2" t="s">
        <v>604</v>
      </c>
      <c r="C60" s="2" t="s">
        <v>605</v>
      </c>
      <c r="D60" s="2" t="s">
        <v>606</v>
      </c>
      <c r="E60" s="2" t="s">
        <v>611</v>
      </c>
      <c r="F60" s="2" t="s">
        <v>607</v>
      </c>
      <c r="H60" s="2" t="s">
        <v>603</v>
      </c>
      <c r="I60" s="2" t="s">
        <v>604</v>
      </c>
      <c r="J60" s="2" t="s">
        <v>605</v>
      </c>
      <c r="K60" s="2" t="s">
        <v>606</v>
      </c>
      <c r="L60" s="2" t="s">
        <v>611</v>
      </c>
      <c r="M60" s="2" t="s">
        <v>607</v>
      </c>
    </row>
    <row r="61" spans="1:13">
      <c r="A61" s="4" t="s">
        <v>608</v>
      </c>
      <c r="B61" s="4" t="s">
        <v>609</v>
      </c>
      <c r="C61" s="4">
        <v>0</v>
      </c>
      <c r="D61" s="4">
        <v>1</v>
      </c>
      <c r="E61" s="4" t="b">
        <v>0</v>
      </c>
      <c r="F61" s="4" t="s">
        <v>610</v>
      </c>
      <c r="H61" s="4" t="s">
        <v>608</v>
      </c>
      <c r="I61" s="4" t="s">
        <v>609</v>
      </c>
      <c r="J61" s="4">
        <v>0</v>
      </c>
      <c r="K61" s="4">
        <v>1</v>
      </c>
      <c r="L61" s="4" t="b">
        <v>0</v>
      </c>
      <c r="M61" s="4" t="s">
        <v>610</v>
      </c>
    </row>
    <row r="62" spans="1:13">
      <c r="A62" s="4" t="s">
        <v>614</v>
      </c>
      <c r="B62" s="4" t="s">
        <v>609</v>
      </c>
      <c r="C62" s="4">
        <v>0</v>
      </c>
      <c r="D62" s="4">
        <v>1</v>
      </c>
      <c r="E62" s="4" t="b">
        <v>0</v>
      </c>
      <c r="F62" s="4" t="s">
        <v>615</v>
      </c>
      <c r="H62" s="4" t="s">
        <v>614</v>
      </c>
      <c r="I62" s="4" t="s">
        <v>609</v>
      </c>
      <c r="J62" s="4">
        <v>0</v>
      </c>
      <c r="K62" s="4">
        <v>1</v>
      </c>
      <c r="L62" s="4" t="b">
        <v>0</v>
      </c>
      <c r="M62" s="4" t="s">
        <v>615</v>
      </c>
    </row>
    <row r="63" spans="1:13">
      <c r="A63" s="4" t="s">
        <v>618</v>
      </c>
      <c r="B63" s="4" t="s">
        <v>609</v>
      </c>
      <c r="C63" s="4">
        <v>0</v>
      </c>
      <c r="D63" s="4">
        <v>1</v>
      </c>
      <c r="E63" s="4" t="b">
        <v>0</v>
      </c>
      <c r="F63" s="4" t="s">
        <v>619</v>
      </c>
      <c r="H63" s="4" t="s">
        <v>618</v>
      </c>
      <c r="I63" s="4" t="s">
        <v>609</v>
      </c>
      <c r="J63" s="4">
        <v>0</v>
      </c>
      <c r="K63" s="4">
        <v>1</v>
      </c>
      <c r="L63" s="4" t="b">
        <v>0</v>
      </c>
      <c r="M63" s="4" t="s">
        <v>619</v>
      </c>
    </row>
    <row r="64" spans="1:13">
      <c r="A64" s="4" t="s">
        <v>620</v>
      </c>
      <c r="B64" s="85" t="s">
        <v>609</v>
      </c>
      <c r="C64" s="4">
        <v>0</v>
      </c>
      <c r="D64" s="4">
        <v>1</v>
      </c>
      <c r="E64" s="4" t="b">
        <v>0</v>
      </c>
      <c r="F64" s="4" t="s">
        <v>610</v>
      </c>
      <c r="H64" s="4" t="s">
        <v>621</v>
      </c>
      <c r="I64" s="4" t="s">
        <v>609</v>
      </c>
      <c r="J64" s="4">
        <v>0</v>
      </c>
      <c r="K64" s="4">
        <v>1</v>
      </c>
      <c r="L64" s="4" t="b">
        <v>0</v>
      </c>
      <c r="M64" s="4" t="s">
        <v>615</v>
      </c>
    </row>
    <row r="65" spans="1:13">
      <c r="A65" s="4" t="s">
        <v>622</v>
      </c>
      <c r="B65" s="4" t="s">
        <v>609</v>
      </c>
      <c r="C65" s="4">
        <v>0</v>
      </c>
      <c r="D65" s="4">
        <v>1</v>
      </c>
      <c r="E65" s="4" t="b">
        <v>0</v>
      </c>
      <c r="F65" s="4" t="s">
        <v>610</v>
      </c>
      <c r="H65" s="4" t="s">
        <v>622</v>
      </c>
      <c r="I65" s="4" t="s">
        <v>609</v>
      </c>
      <c r="J65" s="4">
        <v>0</v>
      </c>
      <c r="K65" s="4">
        <v>1</v>
      </c>
      <c r="L65" s="4" t="b">
        <v>0</v>
      </c>
      <c r="M65" s="4" t="s">
        <v>610</v>
      </c>
    </row>
    <row r="66" spans="1:13">
      <c r="A66" s="4" t="s">
        <v>624</v>
      </c>
      <c r="B66" s="4" t="s">
        <v>609</v>
      </c>
      <c r="C66" s="4">
        <v>0</v>
      </c>
      <c r="D66" s="4">
        <v>1</v>
      </c>
      <c r="E66" s="4" t="b">
        <v>0</v>
      </c>
      <c r="F66" s="4" t="s">
        <v>610</v>
      </c>
      <c r="H66" s="4" t="s">
        <v>625</v>
      </c>
      <c r="I66" s="4" t="s">
        <v>609</v>
      </c>
      <c r="J66" s="4">
        <v>0</v>
      </c>
      <c r="K66" s="4">
        <v>1</v>
      </c>
      <c r="L66" s="4" t="b">
        <v>0</v>
      </c>
      <c r="M66" s="4" t="s">
        <v>610</v>
      </c>
    </row>
    <row r="67" spans="1:13">
      <c r="A67" s="4" t="s">
        <v>625</v>
      </c>
      <c r="B67" s="4" t="s">
        <v>609</v>
      </c>
      <c r="C67" s="4">
        <v>0</v>
      </c>
      <c r="D67" s="4">
        <v>1</v>
      </c>
      <c r="E67" s="4" t="b">
        <v>0</v>
      </c>
      <c r="F67" s="4" t="s">
        <v>610</v>
      </c>
      <c r="H67" s="4" t="s">
        <v>628</v>
      </c>
      <c r="I67" s="4" t="s">
        <v>609</v>
      </c>
      <c r="J67" s="4">
        <v>0</v>
      </c>
      <c r="K67" s="4">
        <v>1</v>
      </c>
      <c r="L67" s="4" t="b">
        <v>0</v>
      </c>
      <c r="M67" s="4" t="s">
        <v>615</v>
      </c>
    </row>
    <row r="68" spans="1:13">
      <c r="A68" s="4" t="s">
        <v>630</v>
      </c>
      <c r="B68" s="4" t="s">
        <v>609</v>
      </c>
      <c r="C68" s="4">
        <v>0</v>
      </c>
      <c r="D68" s="4">
        <v>1</v>
      </c>
      <c r="E68" s="4" t="b">
        <v>0</v>
      </c>
      <c r="F68" s="4" t="s">
        <v>610</v>
      </c>
      <c r="H68" s="4" t="s">
        <v>630</v>
      </c>
      <c r="I68" s="4" t="s">
        <v>609</v>
      </c>
      <c r="J68" s="4">
        <v>0</v>
      </c>
      <c r="K68" s="4">
        <v>1</v>
      </c>
      <c r="L68" s="4" t="b">
        <v>0</v>
      </c>
      <c r="M68" s="4" t="s">
        <v>610</v>
      </c>
    </row>
    <row r="69" spans="1:13">
      <c r="A69" s="4" t="s">
        <v>631</v>
      </c>
      <c r="B69" s="4" t="s">
        <v>609</v>
      </c>
      <c r="C69" s="4">
        <v>0</v>
      </c>
      <c r="D69" s="4">
        <v>1</v>
      </c>
      <c r="E69" s="4" t="b">
        <v>0</v>
      </c>
      <c r="F69" s="4" t="s">
        <v>615</v>
      </c>
      <c r="H69" s="4" t="s">
        <v>631</v>
      </c>
      <c r="I69" s="4" t="s">
        <v>609</v>
      </c>
      <c r="J69" s="4">
        <v>0</v>
      </c>
      <c r="K69" s="4">
        <v>1</v>
      </c>
      <c r="L69" s="4" t="b">
        <v>0</v>
      </c>
      <c r="M69" s="4" t="s">
        <v>615</v>
      </c>
    </row>
    <row r="70" spans="1:13">
      <c r="A70" s="4" t="s">
        <v>632</v>
      </c>
      <c r="B70" s="4" t="s">
        <v>609</v>
      </c>
      <c r="C70" s="4">
        <v>0</v>
      </c>
      <c r="D70" s="4">
        <v>1</v>
      </c>
      <c r="E70" s="4" t="b">
        <v>0</v>
      </c>
      <c r="F70" s="4" t="s">
        <v>610</v>
      </c>
      <c r="H70" s="4" t="s">
        <v>632</v>
      </c>
      <c r="I70" s="4" t="s">
        <v>609</v>
      </c>
      <c r="J70" s="4">
        <v>0</v>
      </c>
      <c r="K70" s="4">
        <v>1</v>
      </c>
      <c r="L70" s="4" t="b">
        <v>0</v>
      </c>
      <c r="M70" s="4" t="s">
        <v>610</v>
      </c>
    </row>
    <row r="71" spans="1:13">
      <c r="A71" s="4" t="s">
        <v>636</v>
      </c>
      <c r="B71" s="4" t="s">
        <v>609</v>
      </c>
      <c r="C71" s="4">
        <v>0</v>
      </c>
      <c r="D71" s="4">
        <v>1</v>
      </c>
      <c r="E71" s="4" t="b">
        <v>0</v>
      </c>
      <c r="F71" s="4" t="s">
        <v>615</v>
      </c>
      <c r="H71" s="4" t="s">
        <v>633</v>
      </c>
      <c r="I71" s="4" t="s">
        <v>609</v>
      </c>
      <c r="J71" s="4">
        <v>0</v>
      </c>
      <c r="K71" s="4">
        <v>1</v>
      </c>
      <c r="L71" s="4" t="b">
        <v>0</v>
      </c>
      <c r="M71" s="4" t="s">
        <v>610</v>
      </c>
    </row>
    <row r="72" spans="1:13">
      <c r="A72" s="4" t="s">
        <v>637</v>
      </c>
      <c r="B72" s="4" t="s">
        <v>609</v>
      </c>
      <c r="C72" s="4">
        <v>0</v>
      </c>
      <c r="D72" s="4">
        <v>1</v>
      </c>
      <c r="E72" s="4" t="b">
        <v>0</v>
      </c>
      <c r="F72" s="4" t="s">
        <v>610</v>
      </c>
      <c r="H72" s="4" t="s">
        <v>635</v>
      </c>
      <c r="I72" s="4" t="s">
        <v>609</v>
      </c>
      <c r="J72" s="4">
        <v>0</v>
      </c>
      <c r="K72" s="4">
        <v>1</v>
      </c>
      <c r="L72" s="4" t="b">
        <v>0</v>
      </c>
      <c r="M72" s="4" t="s">
        <v>615</v>
      </c>
    </row>
    <row r="73" spans="1:13">
      <c r="A73" s="4" t="s">
        <v>639</v>
      </c>
      <c r="B73" s="4" t="s">
        <v>609</v>
      </c>
      <c r="C73" s="4">
        <v>0</v>
      </c>
      <c r="D73" s="4">
        <v>1</v>
      </c>
      <c r="E73" s="4" t="b">
        <v>0</v>
      </c>
      <c r="F73" s="4" t="s">
        <v>610</v>
      </c>
      <c r="H73" s="4" t="s">
        <v>636</v>
      </c>
      <c r="I73" s="4" t="s">
        <v>609</v>
      </c>
      <c r="J73" s="4">
        <v>0</v>
      </c>
      <c r="K73" s="4">
        <v>1</v>
      </c>
      <c r="L73" s="4" t="b">
        <v>0</v>
      </c>
      <c r="M73" s="4" t="s">
        <v>615</v>
      </c>
    </row>
    <row r="74" spans="1:13">
      <c r="A74" s="4" t="s">
        <v>640</v>
      </c>
      <c r="B74" s="4" t="s">
        <v>609</v>
      </c>
      <c r="C74" s="4">
        <v>0</v>
      </c>
      <c r="D74" s="4">
        <v>1</v>
      </c>
      <c r="E74" s="4" t="b">
        <v>0</v>
      </c>
      <c r="F74" s="4" t="s">
        <v>610</v>
      </c>
      <c r="H74" s="4" t="s">
        <v>676</v>
      </c>
      <c r="I74" s="4" t="s">
        <v>609</v>
      </c>
      <c r="J74" s="4">
        <v>0</v>
      </c>
      <c r="K74" s="4">
        <v>1</v>
      </c>
      <c r="L74" s="4" t="b">
        <v>0</v>
      </c>
      <c r="M74" s="4" t="s">
        <v>615</v>
      </c>
    </row>
    <row r="75" spans="1:13">
      <c r="A75" s="4" t="s">
        <v>642</v>
      </c>
      <c r="B75" s="4" t="s">
        <v>609</v>
      </c>
      <c r="C75" s="4">
        <v>0</v>
      </c>
      <c r="D75" s="4">
        <v>1</v>
      </c>
      <c r="E75" s="4" t="b">
        <v>0</v>
      </c>
      <c r="F75" s="4" t="s">
        <v>615</v>
      </c>
      <c r="H75" s="4" t="s">
        <v>637</v>
      </c>
      <c r="I75" s="4" t="s">
        <v>609</v>
      </c>
      <c r="J75" s="4">
        <v>0</v>
      </c>
      <c r="K75" s="4">
        <v>1</v>
      </c>
      <c r="L75" s="4" t="b">
        <v>0</v>
      </c>
      <c r="M75" s="4" t="s">
        <v>610</v>
      </c>
    </row>
    <row r="76" spans="1:13">
      <c r="A76" s="4" t="s">
        <v>644</v>
      </c>
      <c r="B76" s="4" t="s">
        <v>609</v>
      </c>
      <c r="C76" s="4">
        <v>0</v>
      </c>
      <c r="D76" s="4">
        <v>1</v>
      </c>
      <c r="E76" s="4" t="b">
        <v>0</v>
      </c>
      <c r="F76" s="4" t="s">
        <v>610</v>
      </c>
      <c r="H76" s="4" t="s">
        <v>639</v>
      </c>
      <c r="I76" s="4" t="s">
        <v>609</v>
      </c>
      <c r="J76" s="4">
        <v>0</v>
      </c>
      <c r="K76" s="4">
        <v>1</v>
      </c>
      <c r="L76" s="4" t="b">
        <v>0</v>
      </c>
      <c r="M76" s="4" t="s">
        <v>610</v>
      </c>
    </row>
    <row r="77" spans="1:13">
      <c r="A77" s="4" t="s">
        <v>677</v>
      </c>
      <c r="B77" s="4" t="s">
        <v>609</v>
      </c>
      <c r="C77" s="4">
        <v>0</v>
      </c>
      <c r="D77" s="4">
        <v>1</v>
      </c>
      <c r="E77" s="4" t="b">
        <v>0</v>
      </c>
      <c r="F77" s="4" t="s">
        <v>615</v>
      </c>
      <c r="H77" s="4" t="s">
        <v>640</v>
      </c>
      <c r="I77" s="4" t="s">
        <v>609</v>
      </c>
      <c r="J77" s="4">
        <v>0</v>
      </c>
      <c r="K77" s="4">
        <v>1</v>
      </c>
      <c r="L77" s="4" t="b">
        <v>0</v>
      </c>
      <c r="M77" s="4" t="s">
        <v>610</v>
      </c>
    </row>
    <row r="78" spans="1:13">
      <c r="A78" s="4" t="s">
        <v>648</v>
      </c>
      <c r="B78" s="4" t="s">
        <v>609</v>
      </c>
      <c r="C78" s="4">
        <v>0</v>
      </c>
      <c r="D78" s="4">
        <v>1</v>
      </c>
      <c r="E78" s="4" t="b">
        <v>0</v>
      </c>
      <c r="F78" s="4" t="s">
        <v>610</v>
      </c>
      <c r="H78" s="4" t="s">
        <v>642</v>
      </c>
      <c r="I78" s="4" t="s">
        <v>609</v>
      </c>
      <c r="J78" s="4">
        <v>0</v>
      </c>
      <c r="K78" s="4">
        <v>1</v>
      </c>
      <c r="L78" s="4" t="b">
        <v>0</v>
      </c>
      <c r="M78" s="4" t="s">
        <v>615</v>
      </c>
    </row>
    <row r="79" spans="1:13">
      <c r="A79" s="4" t="s">
        <v>650</v>
      </c>
      <c r="B79" s="4" t="s">
        <v>609</v>
      </c>
      <c r="C79" s="4">
        <v>0</v>
      </c>
      <c r="D79" s="4">
        <v>1</v>
      </c>
      <c r="E79" s="4" t="b">
        <v>0</v>
      </c>
      <c r="F79" s="4" t="s">
        <v>619</v>
      </c>
      <c r="H79" s="4" t="s">
        <v>643</v>
      </c>
      <c r="I79" s="4" t="s">
        <v>609</v>
      </c>
      <c r="J79" s="4">
        <v>0</v>
      </c>
      <c r="K79" s="4">
        <v>1</v>
      </c>
      <c r="L79" s="4" t="b">
        <v>0</v>
      </c>
      <c r="M79" s="4" t="s">
        <v>610</v>
      </c>
    </row>
    <row r="80" spans="1:13">
      <c r="A80" s="4" t="s">
        <v>651</v>
      </c>
      <c r="B80" s="4" t="s">
        <v>609</v>
      </c>
      <c r="C80" s="4">
        <v>0</v>
      </c>
      <c r="D80" s="4">
        <v>1</v>
      </c>
      <c r="E80" s="4" t="b">
        <v>0</v>
      </c>
      <c r="F80" s="4" t="s">
        <v>610</v>
      </c>
      <c r="H80" s="4" t="s">
        <v>644</v>
      </c>
      <c r="I80" s="4" t="s">
        <v>609</v>
      </c>
      <c r="J80" s="4">
        <v>0</v>
      </c>
      <c r="K80" s="4">
        <v>1</v>
      </c>
      <c r="L80" s="4" t="b">
        <v>0</v>
      </c>
      <c r="M80" s="4" t="s">
        <v>610</v>
      </c>
    </row>
    <row r="81" spans="1:18">
      <c r="A81" s="4" t="s">
        <v>653</v>
      </c>
      <c r="B81" s="4" t="s">
        <v>609</v>
      </c>
      <c r="C81" s="4">
        <v>0</v>
      </c>
      <c r="D81" s="4">
        <v>1</v>
      </c>
      <c r="E81" s="4" t="b">
        <v>0</v>
      </c>
      <c r="F81" s="4" t="s">
        <v>610</v>
      </c>
      <c r="H81" s="4" t="s">
        <v>648</v>
      </c>
      <c r="I81" s="4" t="s">
        <v>609</v>
      </c>
      <c r="J81" s="4">
        <v>0</v>
      </c>
      <c r="K81" s="4">
        <v>1</v>
      </c>
      <c r="L81" s="4" t="b">
        <v>0</v>
      </c>
      <c r="M81" s="4" t="s">
        <v>610</v>
      </c>
    </row>
    <row r="82" spans="1:18">
      <c r="A82" s="4" t="s">
        <v>654</v>
      </c>
      <c r="B82" s="4" t="s">
        <v>609</v>
      </c>
      <c r="C82" s="4">
        <v>0</v>
      </c>
      <c r="D82" s="4">
        <v>1</v>
      </c>
      <c r="E82" s="4" t="b">
        <v>0</v>
      </c>
      <c r="F82" s="4" t="s">
        <v>610</v>
      </c>
      <c r="H82" s="4" t="s">
        <v>649</v>
      </c>
      <c r="I82" s="4" t="s">
        <v>609</v>
      </c>
      <c r="J82" s="4">
        <v>0</v>
      </c>
      <c r="K82" s="4">
        <v>1</v>
      </c>
      <c r="L82" s="4" t="b">
        <v>0</v>
      </c>
      <c r="M82" s="4" t="s">
        <v>615</v>
      </c>
    </row>
    <row r="83" spans="1:18">
      <c r="A83" s="4" t="s">
        <v>657</v>
      </c>
      <c r="B83" s="4" t="s">
        <v>609</v>
      </c>
      <c r="C83" s="4">
        <v>0</v>
      </c>
      <c r="D83" s="4">
        <v>1</v>
      </c>
      <c r="E83" s="4" t="b">
        <v>0</v>
      </c>
      <c r="F83" s="4" t="s">
        <v>610</v>
      </c>
      <c r="H83" s="4" t="s">
        <v>650</v>
      </c>
      <c r="I83" s="4" t="s">
        <v>609</v>
      </c>
      <c r="J83" s="4">
        <v>0</v>
      </c>
      <c r="K83" s="4">
        <v>1</v>
      </c>
      <c r="L83" s="4" t="b">
        <v>0</v>
      </c>
      <c r="M83" s="4" t="s">
        <v>619</v>
      </c>
    </row>
    <row r="84" spans="1:18">
      <c r="A84" s="4" t="s">
        <v>658</v>
      </c>
      <c r="B84" s="4" t="s">
        <v>609</v>
      </c>
      <c r="C84" s="4">
        <v>0</v>
      </c>
      <c r="D84" s="4">
        <v>1</v>
      </c>
      <c r="E84" s="4" t="b">
        <v>0</v>
      </c>
      <c r="F84" s="4" t="s">
        <v>612</v>
      </c>
      <c r="H84" s="4" t="s">
        <v>651</v>
      </c>
      <c r="I84" s="4" t="s">
        <v>609</v>
      </c>
      <c r="J84" s="4">
        <v>0</v>
      </c>
      <c r="K84" s="4">
        <v>1</v>
      </c>
      <c r="L84" s="4" t="b">
        <v>0</v>
      </c>
      <c r="M84" s="4" t="s">
        <v>610</v>
      </c>
    </row>
    <row r="85" spans="1:18">
      <c r="A85" s="4" t="s">
        <v>661</v>
      </c>
      <c r="B85" s="4" t="s">
        <v>609</v>
      </c>
      <c r="C85" s="4">
        <v>0</v>
      </c>
      <c r="D85" s="4">
        <v>1</v>
      </c>
      <c r="E85" s="4" t="b">
        <v>0</v>
      </c>
      <c r="F85" s="4" t="s">
        <v>610</v>
      </c>
      <c r="H85" s="4" t="s">
        <v>653</v>
      </c>
      <c r="I85" s="4" t="s">
        <v>609</v>
      </c>
      <c r="J85" s="4">
        <v>0</v>
      </c>
      <c r="K85" s="4">
        <v>1</v>
      </c>
      <c r="L85" s="4" t="b">
        <v>0</v>
      </c>
      <c r="M85" s="4" t="s">
        <v>610</v>
      </c>
    </row>
    <row r="86" spans="1:18">
      <c r="H86" s="4" t="s">
        <v>654</v>
      </c>
      <c r="I86" s="4" t="s">
        <v>609</v>
      </c>
      <c r="J86" s="4">
        <v>0</v>
      </c>
      <c r="K86" s="4">
        <v>1</v>
      </c>
      <c r="L86" s="4" t="b">
        <v>0</v>
      </c>
      <c r="M86" s="4" t="s">
        <v>610</v>
      </c>
    </row>
    <row r="87" spans="1:18">
      <c r="H87" s="4" t="s">
        <v>656</v>
      </c>
      <c r="I87" s="4" t="s">
        <v>609</v>
      </c>
      <c r="J87" s="4">
        <v>0</v>
      </c>
      <c r="K87" s="4">
        <v>1</v>
      </c>
      <c r="L87" s="4" t="b">
        <v>0</v>
      </c>
      <c r="M87" s="4" t="s">
        <v>615</v>
      </c>
    </row>
    <row r="88" spans="1:18">
      <c r="H88" s="4" t="s">
        <v>657</v>
      </c>
      <c r="I88" s="4" t="s">
        <v>609</v>
      </c>
      <c r="J88" s="4">
        <v>0</v>
      </c>
      <c r="K88" s="4">
        <v>1</v>
      </c>
      <c r="L88" s="4" t="b">
        <v>0</v>
      </c>
      <c r="M88" s="4" t="s">
        <v>610</v>
      </c>
    </row>
    <row r="89" spans="1:18">
      <c r="H89" s="4" t="s">
        <v>658</v>
      </c>
      <c r="I89" s="4" t="s">
        <v>609</v>
      </c>
      <c r="J89" s="4">
        <v>0</v>
      </c>
      <c r="K89" s="4">
        <v>1</v>
      </c>
      <c r="L89" s="4" t="b">
        <v>0</v>
      </c>
      <c r="M89" s="4" t="s">
        <v>612</v>
      </c>
    </row>
    <row r="90" spans="1:18">
      <c r="H90" s="4" t="s">
        <v>659</v>
      </c>
      <c r="I90" s="4" t="s">
        <v>609</v>
      </c>
      <c r="J90" s="4">
        <v>0</v>
      </c>
      <c r="K90" s="4">
        <v>1</v>
      </c>
      <c r="L90" s="4" t="b">
        <v>0</v>
      </c>
      <c r="M90" s="4" t="s">
        <v>615</v>
      </c>
    </row>
    <row r="91" spans="1:18">
      <c r="H91" s="4" t="s">
        <v>661</v>
      </c>
      <c r="I91" s="4" t="s">
        <v>609</v>
      </c>
      <c r="J91" s="4">
        <v>0</v>
      </c>
      <c r="K91" s="4">
        <v>1</v>
      </c>
      <c r="L91" s="4" t="b">
        <v>0</v>
      </c>
      <c r="M91" s="4" t="s">
        <v>610</v>
      </c>
    </row>
    <row r="93" spans="1:18">
      <c r="A93" s="2" t="s">
        <v>713</v>
      </c>
      <c r="B93" s="2" t="s">
        <v>1</v>
      </c>
      <c r="C93" s="2" t="s">
        <v>141</v>
      </c>
    </row>
    <row r="94" spans="1:18">
      <c r="A94" s="4" t="s">
        <v>702</v>
      </c>
      <c r="B94" s="4">
        <v>2103</v>
      </c>
      <c r="C94" s="86">
        <f t="shared" ref="C94:C106" si="5">B94/B$106</f>
        <v>0.22933478735005453</v>
      </c>
      <c r="I94" s="136" t="s">
        <v>688</v>
      </c>
      <c r="J94" s="136"/>
      <c r="K94" s="136" t="s">
        <v>466</v>
      </c>
      <c r="L94" s="136"/>
      <c r="M94" s="136" t="s">
        <v>689</v>
      </c>
      <c r="N94" s="136"/>
    </row>
    <row r="95" spans="1:18">
      <c r="A95" s="4" t="s">
        <v>703</v>
      </c>
      <c r="B95" s="4">
        <v>2007</v>
      </c>
      <c r="C95" s="86">
        <f t="shared" si="5"/>
        <v>0.21886586695747001</v>
      </c>
      <c r="I95" s="136"/>
      <c r="J95" s="136"/>
      <c r="K95" s="88" t="s">
        <v>185</v>
      </c>
      <c r="L95" s="88" t="s">
        <v>186</v>
      </c>
      <c r="M95" s="88" t="s">
        <v>185</v>
      </c>
      <c r="N95" s="88" t="s">
        <v>186</v>
      </c>
    </row>
    <row r="96" spans="1:18">
      <c r="A96" s="4" t="s">
        <v>8</v>
      </c>
      <c r="B96" s="4">
        <v>1915</v>
      </c>
      <c r="C96" s="86">
        <f t="shared" si="5"/>
        <v>0.20883315158124319</v>
      </c>
      <c r="I96" s="135" t="s">
        <v>478</v>
      </c>
      <c r="J96" s="89" t="s">
        <v>91</v>
      </c>
      <c r="K96" s="90">
        <v>0.93149999999999999</v>
      </c>
      <c r="L96" s="90">
        <v>0.93830000000000002</v>
      </c>
      <c r="M96" s="90">
        <v>0.74580000000000002</v>
      </c>
      <c r="N96" s="91">
        <v>0.76639999999999997</v>
      </c>
      <c r="R96" s="87"/>
    </row>
    <row r="97" spans="1:18">
      <c r="A97" s="4" t="s">
        <v>704</v>
      </c>
      <c r="B97" s="4">
        <v>1627</v>
      </c>
      <c r="C97" s="86">
        <f t="shared" si="5"/>
        <v>0.17742639040348965</v>
      </c>
      <c r="I97" s="135"/>
      <c r="J97" s="89" t="s">
        <v>92</v>
      </c>
      <c r="K97" s="90">
        <v>0.6018</v>
      </c>
      <c r="L97" s="90">
        <v>0.67259999999999998</v>
      </c>
      <c r="M97" s="90">
        <v>0.77880000000000005</v>
      </c>
      <c r="N97" s="91">
        <v>0.72570000000000001</v>
      </c>
      <c r="R97" s="87"/>
    </row>
    <row r="98" spans="1:18" ht="15">
      <c r="A98" s="4" t="s">
        <v>705</v>
      </c>
      <c r="B98" s="4">
        <v>966</v>
      </c>
      <c r="C98" s="86">
        <f t="shared" si="5"/>
        <v>0.10534351145038168</v>
      </c>
      <c r="I98" s="135"/>
      <c r="J98" s="89" t="s">
        <v>93</v>
      </c>
      <c r="K98" s="90">
        <v>0.73119999999999996</v>
      </c>
      <c r="L98" s="90">
        <v>0.78349999999999997</v>
      </c>
      <c r="M98" s="90">
        <v>0.76190000000000002</v>
      </c>
      <c r="N98" s="91">
        <v>0.74550000000000005</v>
      </c>
      <c r="R98" s="57"/>
    </row>
    <row r="99" spans="1:18">
      <c r="A99" s="4" t="s">
        <v>706</v>
      </c>
      <c r="B99" s="4">
        <v>305</v>
      </c>
      <c r="C99" s="86">
        <f t="shared" si="5"/>
        <v>3.3260632497273721E-2</v>
      </c>
      <c r="I99" s="135"/>
      <c r="J99" s="89" t="s">
        <v>94</v>
      </c>
      <c r="K99" s="92">
        <v>113</v>
      </c>
      <c r="L99" s="92">
        <v>113</v>
      </c>
      <c r="M99" s="92">
        <v>113</v>
      </c>
      <c r="N99" s="91">
        <v>113</v>
      </c>
      <c r="R99" s="87"/>
    </row>
    <row r="100" spans="1:18">
      <c r="A100" s="4" t="s">
        <v>707</v>
      </c>
      <c r="B100" s="4">
        <v>116</v>
      </c>
      <c r="C100" s="86">
        <f t="shared" si="5"/>
        <v>1.2649945474372955E-2</v>
      </c>
      <c r="I100" s="135" t="s">
        <v>479</v>
      </c>
      <c r="J100" s="89" t="s">
        <v>91</v>
      </c>
      <c r="K100" s="90">
        <v>0.9889</v>
      </c>
      <c r="L100" s="90">
        <v>0.99080000000000001</v>
      </c>
      <c r="M100" s="90">
        <v>0.99380000000000002</v>
      </c>
      <c r="N100" s="91">
        <v>0.99229999999999996</v>
      </c>
      <c r="R100" s="87"/>
    </row>
    <row r="101" spans="1:18">
      <c r="A101" s="4" t="s">
        <v>708</v>
      </c>
      <c r="B101" s="4">
        <v>76</v>
      </c>
      <c r="C101" s="86">
        <f t="shared" si="5"/>
        <v>8.2878953107960746E-3</v>
      </c>
      <c r="I101" s="135"/>
      <c r="J101" s="89" t="s">
        <v>92</v>
      </c>
      <c r="K101" s="90">
        <v>0.99880000000000002</v>
      </c>
      <c r="L101" s="90">
        <v>0.99980000000000002</v>
      </c>
      <c r="M101" s="90">
        <v>0.99250000000000005</v>
      </c>
      <c r="N101" s="91">
        <v>0.99380000000000002</v>
      </c>
      <c r="R101" s="87"/>
    </row>
    <row r="102" spans="1:18">
      <c r="A102" s="4" t="s">
        <v>709</v>
      </c>
      <c r="B102" s="4">
        <v>43</v>
      </c>
      <c r="C102" s="86">
        <f t="shared" si="5"/>
        <v>4.6892039258451474E-3</v>
      </c>
      <c r="I102" s="135"/>
      <c r="J102" s="89" t="s">
        <v>93</v>
      </c>
      <c r="K102" s="90">
        <v>0.99380000000000002</v>
      </c>
      <c r="L102" s="90">
        <v>0.99480000000000002</v>
      </c>
      <c r="M102" s="90">
        <v>0.99309999999999998</v>
      </c>
      <c r="N102" s="91">
        <v>0.99299999999999999</v>
      </c>
    </row>
    <row r="103" spans="1:18">
      <c r="A103" s="4" t="s">
        <v>710</v>
      </c>
      <c r="B103" s="4">
        <v>6</v>
      </c>
      <c r="C103" s="86">
        <f t="shared" si="5"/>
        <v>6.5430752453653218E-4</v>
      </c>
      <c r="I103" s="135"/>
      <c r="J103" s="89" t="s">
        <v>94</v>
      </c>
      <c r="K103" s="92">
        <v>4011</v>
      </c>
      <c r="L103" s="92">
        <v>4011</v>
      </c>
      <c r="M103" s="92">
        <v>4011</v>
      </c>
      <c r="N103" s="91">
        <v>4011</v>
      </c>
    </row>
    <row r="104" spans="1:18">
      <c r="A104" s="4" t="s">
        <v>711</v>
      </c>
      <c r="B104" s="4">
        <v>3</v>
      </c>
      <c r="C104" s="86">
        <f t="shared" si="5"/>
        <v>3.2715376226826609E-4</v>
      </c>
      <c r="I104" s="135" t="s">
        <v>96</v>
      </c>
      <c r="J104" s="89" t="s">
        <v>91</v>
      </c>
      <c r="K104" s="90">
        <v>0.96020000000000005</v>
      </c>
      <c r="L104" s="90">
        <v>0.96460000000000001</v>
      </c>
      <c r="M104" s="90">
        <v>0.86980000000000002</v>
      </c>
      <c r="N104" s="91">
        <v>0.87929999999999997</v>
      </c>
    </row>
    <row r="105" spans="1:18">
      <c r="A105" s="4" t="s">
        <v>712</v>
      </c>
      <c r="B105" s="4">
        <v>3</v>
      </c>
      <c r="C105" s="86">
        <f t="shared" si="5"/>
        <v>3.2715376226826609E-4</v>
      </c>
      <c r="I105" s="135"/>
      <c r="J105" s="89" t="s">
        <v>92</v>
      </c>
      <c r="K105" s="90">
        <v>0.80030000000000001</v>
      </c>
      <c r="L105" s="90">
        <v>0.8357</v>
      </c>
      <c r="M105" s="90">
        <v>0.88560000000000005</v>
      </c>
      <c r="N105" s="91">
        <v>0.85970000000000002</v>
      </c>
    </row>
    <row r="106" spans="1:18">
      <c r="A106" s="2" t="s">
        <v>17</v>
      </c>
      <c r="B106" s="4">
        <f>SUM(B94:B105)</f>
        <v>9170</v>
      </c>
      <c r="C106" s="86">
        <f t="shared" si="5"/>
        <v>1</v>
      </c>
      <c r="I106" s="135"/>
      <c r="J106" s="89" t="s">
        <v>93</v>
      </c>
      <c r="K106" s="90">
        <v>0.86250000000000004</v>
      </c>
      <c r="L106" s="90">
        <v>0.8891</v>
      </c>
      <c r="M106" s="90">
        <v>0.87749999999999995</v>
      </c>
      <c r="N106" s="91">
        <v>0.86919999999999997</v>
      </c>
    </row>
    <row r="107" spans="1:18">
      <c r="I107" s="135" t="s">
        <v>97</v>
      </c>
      <c r="J107" s="89" t="s">
        <v>91</v>
      </c>
      <c r="K107" s="90">
        <v>0.98729999999999996</v>
      </c>
      <c r="L107" s="90">
        <v>0.98939999999999995</v>
      </c>
      <c r="M107" s="90">
        <v>0.98699999999999999</v>
      </c>
      <c r="N107" s="91">
        <v>0.98609999999999998</v>
      </c>
    </row>
    <row r="108" spans="1:18">
      <c r="I108" s="135"/>
      <c r="J108" s="89" t="s">
        <v>92</v>
      </c>
      <c r="K108" s="90">
        <v>0.9879</v>
      </c>
      <c r="L108" s="90">
        <v>0.98980000000000001</v>
      </c>
      <c r="M108" s="90">
        <v>0.98670000000000002</v>
      </c>
      <c r="N108" s="91">
        <v>0.98640000000000005</v>
      </c>
    </row>
    <row r="109" spans="1:18">
      <c r="I109" s="135"/>
      <c r="J109" s="89" t="s">
        <v>93</v>
      </c>
      <c r="K109" s="90">
        <v>0.98660000000000003</v>
      </c>
      <c r="L109" s="90">
        <v>0.98899999999999999</v>
      </c>
      <c r="M109" s="90">
        <v>0.98680000000000001</v>
      </c>
      <c r="N109" s="91">
        <v>0.98619999999999997</v>
      </c>
    </row>
    <row r="110" spans="1:18">
      <c r="I110" s="135" t="s">
        <v>113</v>
      </c>
      <c r="J110" s="135"/>
      <c r="K110" s="90">
        <v>0.80030000000000001</v>
      </c>
      <c r="L110" s="90">
        <v>0.8357</v>
      </c>
      <c r="M110" s="90">
        <v>0.98670000000000002</v>
      </c>
      <c r="N110" s="93">
        <v>0.85970000000000002</v>
      </c>
    </row>
    <row r="111" spans="1:18">
      <c r="I111" s="135" t="s">
        <v>99</v>
      </c>
      <c r="J111" s="135"/>
      <c r="K111" s="90">
        <v>0.9879</v>
      </c>
      <c r="L111" s="90">
        <v>0.98980000000000001</v>
      </c>
      <c r="M111" s="90">
        <v>0.88560000000000005</v>
      </c>
      <c r="N111" s="93">
        <v>0.98640000000000005</v>
      </c>
    </row>
  </sheetData>
  <mergeCells count="25">
    <mergeCell ref="AJ1:AK1"/>
    <mergeCell ref="AG1:AG2"/>
    <mergeCell ref="Q1:Q2"/>
    <mergeCell ref="H59:M59"/>
    <mergeCell ref="AD1:AD2"/>
    <mergeCell ref="AE1:AE2"/>
    <mergeCell ref="AF1:AF2"/>
    <mergeCell ref="H10:M10"/>
    <mergeCell ref="R1:S1"/>
    <mergeCell ref="T1:U1"/>
    <mergeCell ref="N1:N2"/>
    <mergeCell ref="O1:O2"/>
    <mergeCell ref="P1:P2"/>
    <mergeCell ref="I96:I99"/>
    <mergeCell ref="K94:L94"/>
    <mergeCell ref="I94:J95"/>
    <mergeCell ref="A59:F59"/>
    <mergeCell ref="AH1:AI1"/>
    <mergeCell ref="A10:F10"/>
    <mergeCell ref="M94:N94"/>
    <mergeCell ref="I100:I103"/>
    <mergeCell ref="I104:I106"/>
    <mergeCell ref="I107:I109"/>
    <mergeCell ref="I110:J110"/>
    <mergeCell ref="I111:J111"/>
  </mergeCells>
  <conditionalFormatting sqref="K96:N9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7:N9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8:N9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0:N10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1:N10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2:N10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4:N10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5:N10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6:N10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7:N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8: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9:N10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0:N1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1:N1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:AI6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3:AK6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T3 T4:T8" formula="1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D963-2820-4D61-A0CE-5D2EA19A1072}">
  <dimension ref="A1:C5"/>
  <sheetViews>
    <sheetView workbookViewId="0">
      <selection activeCell="K12" sqref="K12"/>
    </sheetView>
  </sheetViews>
  <sheetFormatPr defaultRowHeight="15"/>
  <cols>
    <col min="1" max="1" width="11.7109375" bestFit="1" customWidth="1"/>
    <col min="2" max="2" width="16.42578125" bestFit="1" customWidth="1"/>
    <col min="3" max="3" width="29.42578125" customWidth="1"/>
  </cols>
  <sheetData>
    <row r="1" spans="1:3" s="5" customFormat="1">
      <c r="A1" s="5" t="s">
        <v>444</v>
      </c>
      <c r="B1" s="5" t="s">
        <v>445</v>
      </c>
      <c r="C1" s="5" t="s">
        <v>446</v>
      </c>
    </row>
    <row r="2" spans="1:3">
      <c r="A2" t="s">
        <v>440</v>
      </c>
      <c r="B2" t="s">
        <v>447</v>
      </c>
      <c r="C2" t="s">
        <v>448</v>
      </c>
    </row>
    <row r="3" spans="1:3">
      <c r="A3" t="s">
        <v>441</v>
      </c>
      <c r="B3" t="s">
        <v>449</v>
      </c>
      <c r="C3" t="s">
        <v>450</v>
      </c>
    </row>
    <row r="4" spans="1:3">
      <c r="A4" t="s">
        <v>442</v>
      </c>
      <c r="B4" t="s">
        <v>451</v>
      </c>
      <c r="C4" t="s">
        <v>452</v>
      </c>
    </row>
    <row r="5" spans="1:3">
      <c r="A5" t="s">
        <v>443</v>
      </c>
      <c r="B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API Calls per Time Unit</vt:lpstr>
      <vt:lpstr>Malware Types</vt:lpstr>
      <vt:lpstr>0 - Data Clustering</vt:lpstr>
      <vt:lpstr>1 - Model on Dataset Config</vt:lpstr>
      <vt:lpstr>2 - Initial Performance</vt:lpstr>
      <vt:lpstr>3 - Tuning Params</vt:lpstr>
      <vt:lpstr>4 - Model Robustness (70-30)</vt:lpstr>
      <vt:lpstr>4 - Model Robustness (100-0)</vt:lpstr>
      <vt:lpstr>5 - Model Rob. (MalType; 70-30)</vt:lpstr>
      <vt:lpstr>5 - Model Rob. (MalType; 100-0)</vt:lpstr>
      <vt:lpstr>6 - Repeated Holdout</vt:lpstr>
      <vt:lpstr>7 - McNemar</vt:lpstr>
      <vt:lpstr>8 - Fit-Predict Time</vt:lpstr>
      <vt:lpstr>9 - Model File Size</vt:lpstr>
      <vt:lpstr>10 - Model Exclusivity</vt:lpstr>
      <vt:lpstr>11 - Model Generalization</vt:lpstr>
      <vt:lpstr>12 - API Calls per Malware</vt:lpstr>
      <vt:lpstr>13 - Post THES3 Defense</vt:lpstr>
      <vt:lpstr>x - System Specifications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Miguel  A. Escalona</dc:creator>
  <cp:keywords/>
  <dc:description/>
  <cp:lastModifiedBy>Jose Miguel  A. Escalona</cp:lastModifiedBy>
  <cp:revision/>
  <dcterms:created xsi:type="dcterms:W3CDTF">2024-03-01T10:03:42Z</dcterms:created>
  <dcterms:modified xsi:type="dcterms:W3CDTF">2024-07-12T05:22:50Z</dcterms:modified>
  <cp:category/>
  <cp:contentStatus/>
</cp:coreProperties>
</file>