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jeongmin/Desktop/2023SpringTerm/IntermediatePhysicsExperiment/OpticalTweezers/"/>
    </mc:Choice>
  </mc:AlternateContent>
  <xr:revisionPtr revIDLastSave="0" documentId="8_{84358F89-D954-8A44-B520-34A50B26571B}" xr6:coauthVersionLast="47" xr6:coauthVersionMax="47" xr10:uidLastSave="{00000000-0000-0000-0000-000000000000}"/>
  <bookViews>
    <workbookView xWindow="0" yWindow="500" windowWidth="28800" windowHeight="17500" activeTab="2" xr2:uid="{61FF54F5-4077-442A-B9A6-0C4E151BE6AF}"/>
  </bookViews>
  <sheets>
    <sheet name="1micro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8" i="3"/>
  <c r="H8" i="3"/>
  <c r="I8" i="2"/>
  <c r="H8" i="2"/>
  <c r="I8" i="1"/>
  <c r="I3" i="1"/>
  <c r="H8" i="1"/>
  <c r="H7" i="3"/>
  <c r="I7" i="3" s="1"/>
  <c r="H7" i="2"/>
  <c r="H6" i="2"/>
  <c r="H5" i="2"/>
  <c r="H4" i="2"/>
  <c r="H3" i="2"/>
  <c r="H7" i="1"/>
  <c r="I7" i="1" s="1"/>
  <c r="H6" i="1"/>
  <c r="I6" i="1" s="1"/>
  <c r="H5" i="1"/>
  <c r="I5" i="1" s="1"/>
  <c r="H4" i="1"/>
  <c r="I4" i="1" s="1"/>
  <c r="H3" i="1"/>
  <c r="H3" i="3" l="1"/>
  <c r="H4" i="3"/>
  <c r="I4" i="3" s="1"/>
  <c r="H5" i="3"/>
  <c r="I5" i="3" s="1"/>
  <c r="H6" i="3"/>
  <c r="I6" i="3" s="1"/>
  <c r="I7" i="2"/>
  <c r="I6" i="2"/>
  <c r="I5" i="2"/>
  <c r="I4" i="2"/>
  <c r="I3" i="2"/>
</calcChain>
</file>

<file path=xl/sharedStrings.xml><?xml version="1.0" encoding="utf-8"?>
<sst xmlns="http://schemas.openxmlformats.org/spreadsheetml/2006/main" count="39" uniqueCount="15">
  <si>
    <t>1microTrapping</t>
  </si>
  <si>
    <t>레이저 전류[mA]</t>
  </si>
  <si>
    <t>최대 가능한 속도[mm/s]</t>
  </si>
  <si>
    <t>불확도</t>
  </si>
  <si>
    <t>오류 : \pm 2</t>
  </si>
  <si>
    <t>set1</t>
  </si>
  <si>
    <t>set2</t>
  </si>
  <si>
    <t>set3</t>
  </si>
  <si>
    <t>average</t>
  </si>
  <si>
    <t>std</t>
  </si>
  <si>
    <t>2microTrapping</t>
    <phoneticPr fontId="1" type="noConversion"/>
  </si>
  <si>
    <t>3microTrapping</t>
    <phoneticPr fontId="1" type="noConversion"/>
  </si>
  <si>
    <t>viscosity</t>
    <phoneticPr fontId="1" type="noConversion"/>
  </si>
  <si>
    <t>Force [pN]</t>
    <phoneticPr fontId="1" type="noConversion"/>
  </si>
  <si>
    <t>1sigma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</si>
</sst>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E444-AEA1-4F98-BE42-1DB887CD772D}">
  <dimension ref="A1:I10"/>
  <sheetViews>
    <sheetView workbookViewId="0">
      <selection activeCell="H8" sqref="H8"/>
    </sheetView>
  </sheetViews>
  <sheetFormatPr baseColWidth="10" defaultColWidth="8.83203125" defaultRowHeight="17"/>
  <cols>
    <col min="9" max="9" width="9.1640625" bestFit="1" customWidth="1"/>
  </cols>
  <sheetData>
    <row r="1" spans="1:9">
      <c r="A1" t="s">
        <v>0</v>
      </c>
      <c r="B1" t="s">
        <v>1</v>
      </c>
      <c r="C1" t="s">
        <v>2</v>
      </c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13</v>
      </c>
      <c r="I2" t="s">
        <v>14</v>
      </c>
    </row>
    <row r="3" spans="1:9">
      <c r="A3">
        <v>5.0000000000000001E-4</v>
      </c>
      <c r="B3">
        <v>83.1</v>
      </c>
      <c r="C3">
        <v>5.2999999999999999E-2</v>
      </c>
      <c r="D3">
        <v>5.8000000000000003E-2</v>
      </c>
      <c r="E3">
        <v>5.5E-2</v>
      </c>
      <c r="F3">
        <v>5.5333332999999998E-2</v>
      </c>
      <c r="G3">
        <v>2.5166110000000002E-3</v>
      </c>
      <c r="H3">
        <f>6*PI()*A10*1.06*0.5*10^-6*F3*10^-3*10^12</f>
        <v>0.40225356900535708</v>
      </c>
      <c r="I3">
        <f>H3*(B10/A10+G3/F3)</f>
        <v>7.0013179195331621E-2</v>
      </c>
    </row>
    <row r="4" spans="1:9">
      <c r="B4">
        <v>72</v>
      </c>
      <c r="C4">
        <v>4.2999999999999997E-2</v>
      </c>
      <c r="D4">
        <v>5.1999999999999998E-2</v>
      </c>
      <c r="E4">
        <v>4.3999999999999997E-2</v>
      </c>
      <c r="F4">
        <v>4.6333332999999997E-2</v>
      </c>
      <c r="G4">
        <v>4.9328829999999999E-3</v>
      </c>
      <c r="H4">
        <f>6*PI()*A10*1.06*0.5*10^-6*F4*10^-3*10^12</f>
        <v>0.33682678329107141</v>
      </c>
      <c r="I4">
        <f>H4*(B10/A10+G4/F4)</f>
        <v>7.9166598374923458E-2</v>
      </c>
    </row>
    <row r="5" spans="1:9">
      <c r="B5">
        <v>61.8</v>
      </c>
      <c r="C5">
        <v>3.1E-2</v>
      </c>
      <c r="D5">
        <v>3.3000000000000002E-2</v>
      </c>
      <c r="E5">
        <v>2.9000000000000001E-2</v>
      </c>
      <c r="F5">
        <v>3.1E-2</v>
      </c>
      <c r="G5">
        <v>2E-3</v>
      </c>
      <c r="H5">
        <f>6*PI()*A10*1.06*0.5*10^-6*F5*10^-3*10^12</f>
        <v>0.22535892857142853</v>
      </c>
      <c r="I5">
        <f>H5*(B10/A10+G5/F5)</f>
        <v>4.3514005102040808E-2</v>
      </c>
    </row>
    <row r="6" spans="1:9">
      <c r="B6">
        <v>52.4</v>
      </c>
      <c r="C6">
        <v>2.5000000000000001E-2</v>
      </c>
      <c r="D6">
        <v>2.4E-2</v>
      </c>
      <c r="E6">
        <v>2.4E-2</v>
      </c>
      <c r="F6">
        <v>2.4333332999999999E-2</v>
      </c>
      <c r="G6">
        <v>5.7735000000000002E-4</v>
      </c>
      <c r="H6">
        <f>6*PI()*A10*1.06*0.5*10^-6*F6*10^-3*10^12</f>
        <v>0.17689464043392855</v>
      </c>
      <c r="I6">
        <f>H6*(B10/A10+G6/F6)</f>
        <v>2.6940724930790812E-2</v>
      </c>
    </row>
    <row r="7" spans="1:9">
      <c r="B7">
        <v>41.4</v>
      </c>
      <c r="C7">
        <v>1.2999999999999999E-2</v>
      </c>
      <c r="D7">
        <v>0.01</v>
      </c>
      <c r="E7">
        <v>1.2E-2</v>
      </c>
      <c r="F7">
        <v>1.1666667E-2</v>
      </c>
      <c r="G7">
        <v>1.5275250000000001E-3</v>
      </c>
      <c r="H7">
        <f>6*PI()*A10*1.06*0.5*10^-6*F7*10^-3*10^12</f>
        <v>8.4812502423214281E-2</v>
      </c>
      <c r="I7">
        <f>H7*(B10/A10+G7/F7)</f>
        <v>2.2009025802627549E-2</v>
      </c>
    </row>
    <row r="8" spans="1:9">
      <c r="H8">
        <f>AVERAGE(H3:H7)</f>
        <v>0.24522928474499994</v>
      </c>
      <c r="I8">
        <f>SQRT(I3^2+I4^2+I5^2+I6^2+I7^2)</f>
        <v>0.119469092554902</v>
      </c>
    </row>
    <row r="9" spans="1:9">
      <c r="A9" t="s">
        <v>12</v>
      </c>
    </row>
    <row r="10" spans="1:9">
      <c r="A10">
        <v>7.27672701400613E-4</v>
      </c>
      <c r="B10">
        <v>9.3557918751507367E-5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A9F20-215E-4758-96E2-77B99947B95C}">
  <dimension ref="A1:I10"/>
  <sheetViews>
    <sheetView workbookViewId="0">
      <selection activeCell="I9" sqref="I9"/>
    </sheetView>
  </sheetViews>
  <sheetFormatPr baseColWidth="10" defaultColWidth="8.83203125" defaultRowHeight="17"/>
  <cols>
    <col min="9" max="9" width="9.1640625" bestFit="1" customWidth="1"/>
  </cols>
  <sheetData>
    <row r="1" spans="1:9">
      <c r="A1" t="s">
        <v>10</v>
      </c>
      <c r="B1" t="s">
        <v>1</v>
      </c>
      <c r="C1" t="s">
        <v>2</v>
      </c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13</v>
      </c>
      <c r="I2" t="s">
        <v>14</v>
      </c>
    </row>
    <row r="3" spans="1:9">
      <c r="A3">
        <v>5.0000000000000001E-4</v>
      </c>
      <c r="B3">
        <v>81.900000000000006</v>
      </c>
      <c r="C3">
        <v>4.2999999999999997E-2</v>
      </c>
      <c r="D3">
        <v>6.0999999999999999E-2</v>
      </c>
      <c r="E3">
        <v>0.06</v>
      </c>
      <c r="F3">
        <v>5.4666667000000002E-2</v>
      </c>
      <c r="G3">
        <v>1.0115994E-2</v>
      </c>
      <c r="H3">
        <f>6*PI()*A10*2.07*0.5*10^-6*F3*10^-3*10^12</f>
        <v>0.57283912833204653</v>
      </c>
      <c r="I3">
        <f>H3*(B10/A10+G3/F3)</f>
        <v>0.1244342359797956</v>
      </c>
    </row>
    <row r="4" spans="1:9">
      <c r="B4">
        <v>71</v>
      </c>
      <c r="C4">
        <v>4.4999999999999998E-2</v>
      </c>
      <c r="D4">
        <v>5.3999999999999999E-2</v>
      </c>
      <c r="E4">
        <v>4.7E-2</v>
      </c>
      <c r="F4">
        <v>4.8666666999999997E-2</v>
      </c>
      <c r="G4">
        <v>4.7258159999999999E-3</v>
      </c>
      <c r="H4">
        <f>6*PI()*A10*2.07*0.5*10^-6*F4*10^-3*10^12</f>
        <v>0.50996654145945952</v>
      </c>
      <c r="I4">
        <f>H4*(B10/A10+G4/F4)</f>
        <v>6.5928902713624837E-2</v>
      </c>
    </row>
    <row r="5" spans="1:9">
      <c r="B5">
        <v>61.5</v>
      </c>
      <c r="C5">
        <v>3.5000000000000003E-2</v>
      </c>
      <c r="D5">
        <v>3.4000000000000002E-2</v>
      </c>
      <c r="E5">
        <v>3.2000000000000001E-2</v>
      </c>
      <c r="F5">
        <v>3.3666666999999997E-2</v>
      </c>
      <c r="G5">
        <v>1.5275250000000001E-3</v>
      </c>
      <c r="H5">
        <f>6*PI()*A10*2.07*0.5*10^-6*F5*10^-3*10^12</f>
        <v>0.35278507427799233</v>
      </c>
      <c r="I5">
        <f>H5*(B10/A10+G5/F5)</f>
        <v>2.7357445826190235E-2</v>
      </c>
    </row>
    <row r="6" spans="1:9">
      <c r="B6">
        <v>51</v>
      </c>
      <c r="C6">
        <v>0.03</v>
      </c>
      <c r="D6">
        <v>2.4E-2</v>
      </c>
      <c r="E6">
        <v>2.5999999999999999E-2</v>
      </c>
      <c r="F6">
        <v>2.6666667000000002E-2</v>
      </c>
      <c r="G6">
        <v>3.0550500000000001E-3</v>
      </c>
      <c r="H6">
        <f>6*PI()*A10*2.07*0.5*10^-6*F6*10^-3*10^12</f>
        <v>0.27943372292664098</v>
      </c>
      <c r="I6">
        <f>H6*(B10/A10+G6/F6)</f>
        <v>4.1003938446803126E-2</v>
      </c>
    </row>
    <row r="7" spans="1:9">
      <c r="B7">
        <v>40.700000000000003</v>
      </c>
      <c r="C7">
        <v>0.01</v>
      </c>
      <c r="D7">
        <v>1.4E-2</v>
      </c>
      <c r="E7">
        <v>1.2999999999999999E-2</v>
      </c>
      <c r="F7">
        <v>1.2333333E-2</v>
      </c>
      <c r="G7">
        <v>2.0816659999999998E-3</v>
      </c>
      <c r="H7">
        <f>6*PI()*A10*2.07*0.5*10^-6*F7*10^-3*10^12</f>
        <v>0.12923809174517378</v>
      </c>
      <c r="I7">
        <f>H7*(B10/A10+G7/F7)</f>
        <v>2.5971527497592468E-2</v>
      </c>
    </row>
    <row r="8" spans="1:9">
      <c r="H8">
        <f>AVERAGE(H3:H7)</f>
        <v>0.36885251174826267</v>
      </c>
      <c r="I8">
        <f>SQRT(I3^2+I4^2+I5^2+I6^2+I7^2)</f>
        <v>0.1514423069942426</v>
      </c>
    </row>
    <row r="9" spans="1:9">
      <c r="A9" t="s">
        <v>12</v>
      </c>
    </row>
    <row r="10" spans="1:9">
      <c r="A10">
        <v>5.3711663906316754E-4</v>
      </c>
      <c r="B10">
        <v>1.7281745143602561E-5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F61B-6C7A-421D-9CC5-E34A5D00F65E}">
  <dimension ref="A1:I10"/>
  <sheetViews>
    <sheetView tabSelected="1" workbookViewId="0">
      <selection activeCell="I4" sqref="I4"/>
    </sheetView>
  </sheetViews>
  <sheetFormatPr baseColWidth="10" defaultColWidth="8.83203125" defaultRowHeight="17"/>
  <cols>
    <col min="8" max="9" width="12.33203125" bestFit="1" customWidth="1"/>
  </cols>
  <sheetData>
    <row r="1" spans="1:9">
      <c r="A1" t="s">
        <v>11</v>
      </c>
      <c r="B1" t="s">
        <v>1</v>
      </c>
      <c r="C1" t="s">
        <v>2</v>
      </c>
    </row>
    <row r="2" spans="1:9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13</v>
      </c>
      <c r="I2" t="s">
        <v>14</v>
      </c>
    </row>
    <row r="3" spans="1:9">
      <c r="A3">
        <v>5.0000000000000001E-4</v>
      </c>
      <c r="B3">
        <v>80</v>
      </c>
      <c r="C3">
        <v>4.2999999999999997E-2</v>
      </c>
      <c r="D3">
        <v>4.2999999999999997E-2</v>
      </c>
      <c r="E3">
        <v>3.5000000000000003E-2</v>
      </c>
      <c r="F3">
        <v>4.0333332999999999E-2</v>
      </c>
      <c r="G3">
        <v>4.618802E-3</v>
      </c>
      <c r="H3">
        <f>6*PI()*A10*3*0.5*10^-6*F3*10^-3*10^12</f>
        <v>0.60926530108719845</v>
      </c>
      <c r="I3">
        <f>H3*(B10/A10+G3/F3)</f>
        <v>0.10277705505704302</v>
      </c>
    </row>
    <row r="4" spans="1:9">
      <c r="B4">
        <v>70</v>
      </c>
      <c r="C4">
        <v>2.4E-2</v>
      </c>
      <c r="D4">
        <v>3.2000000000000001E-2</v>
      </c>
      <c r="E4">
        <v>2.8000000000000001E-2</v>
      </c>
      <c r="F4">
        <v>2.8000000000000001E-2</v>
      </c>
      <c r="G4">
        <v>4.0000000000000001E-3</v>
      </c>
      <c r="H4">
        <f>6*PI()*A10*3*0.5*10^-6*F4*10^-3*10^12</f>
        <v>0.42296103896103893</v>
      </c>
      <c r="I4">
        <f>H4*(B10/A10+G4/F4)</f>
        <v>8.3336664819410641E-2</v>
      </c>
    </row>
    <row r="5" spans="1:9">
      <c r="B5">
        <v>60</v>
      </c>
      <c r="C5">
        <v>2.1999999999999999E-2</v>
      </c>
      <c r="D5">
        <v>2.1000000000000001E-2</v>
      </c>
      <c r="E5">
        <v>2.5999999999999999E-2</v>
      </c>
      <c r="F5">
        <v>2.3E-2</v>
      </c>
      <c r="G5">
        <v>2.645751E-3</v>
      </c>
      <c r="H5">
        <f>6*PI()*A10*3*0.5*10^-6*F5*10^-3*10^12</f>
        <v>0.34743228200371057</v>
      </c>
      <c r="I5">
        <f>H5*(B10/A10+G5/F5)</f>
        <v>5.8787991236564655E-2</v>
      </c>
    </row>
    <row r="6" spans="1:9">
      <c r="B6">
        <v>50.6</v>
      </c>
      <c r="C6">
        <v>1.9E-2</v>
      </c>
      <c r="D6">
        <v>1.7999999999999999E-2</v>
      </c>
      <c r="E6">
        <v>1.6E-2</v>
      </c>
      <c r="F6">
        <v>1.7666667E-2</v>
      </c>
      <c r="G6">
        <v>1.5275250000000001E-3</v>
      </c>
      <c r="H6">
        <f>6*PI()*A10*3*0.5*10^-6*F6*10^-3*10^12</f>
        <v>0.26686827961781073</v>
      </c>
      <c r="I6">
        <f>H6*(B10/A10+G6/F6)</f>
        <v>3.7531841029387891E-2</v>
      </c>
    </row>
    <row r="7" spans="1:9">
      <c r="B7">
        <v>41.9</v>
      </c>
      <c r="C7">
        <v>5.0000000000000001E-3</v>
      </c>
      <c r="D7">
        <v>4.0000000000000001E-3</v>
      </c>
      <c r="E7">
        <v>4.0000000000000001E-3</v>
      </c>
      <c r="F7">
        <v>4.333333E-3</v>
      </c>
      <c r="G7">
        <v>5.7735000000000002E-4</v>
      </c>
      <c r="H7">
        <f>6*PI()*A10*3*0.5*10^-6*F7*10^-3*10^12</f>
        <v>6.5458250994434142E-2</v>
      </c>
      <c r="I7">
        <f>H7*(B10/A10+G7/F7)</f>
        <v>1.2267466844225377E-2</v>
      </c>
    </row>
    <row r="8" spans="1:9">
      <c r="H8">
        <f>AVERAGE(H3:H7)</f>
        <v>0.3423970305328386</v>
      </c>
      <c r="I8">
        <f>SQRT(I3^2+I4^2+I5^2+I6^2+I7^2)</f>
        <v>0.15007758159325815</v>
      </c>
    </row>
    <row r="9" spans="1:9">
      <c r="A9" t="s">
        <v>12</v>
      </c>
    </row>
    <row r="10" spans="1:9">
      <c r="A10">
        <v>5.3425666734867522E-4</v>
      </c>
      <c r="B10">
        <v>2.8943032813694464E-5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1micro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</dc:creator>
  <cp:lastModifiedBy>lee joung min</cp:lastModifiedBy>
  <dcterms:created xsi:type="dcterms:W3CDTF">2023-05-06T03:14:28Z</dcterms:created>
  <dcterms:modified xsi:type="dcterms:W3CDTF">2023-05-10T11:01:29Z</dcterms:modified>
</cp:coreProperties>
</file>