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4ma\Documents\CS440\satelliteDataBase\CS440_satelliteDB_project\src\Data\"/>
    </mc:Choice>
  </mc:AlternateContent>
  <xr:revisionPtr revIDLastSave="0" documentId="13_ncr:1_{DFA5219C-C10A-44FF-88F2-100B56C1F357}" xr6:coauthVersionLast="40" xr6:coauthVersionMax="40" xr10:uidLastSave="{00000000-0000-0000-0000-000000000000}"/>
  <bookViews>
    <workbookView xWindow="1380" yWindow="1125" windowWidth="1411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" i="1"/>
  <c r="A1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3"/>
  <sheetViews>
    <sheetView tabSelected="1" workbookViewId="0">
      <selection activeCell="H7" sqref="H7"/>
    </sheetView>
  </sheetViews>
  <sheetFormatPr defaultColWidth="14.42578125" defaultRowHeight="15.75" customHeight="1" x14ac:dyDescent="0.2"/>
  <sheetData>
    <row r="1" spans="1:5" ht="15.75" customHeight="1" x14ac:dyDescent="0.2">
      <c r="A1" t="str">
        <f ca="1">IFERROR(__xludf.DUMMYFUNCTION("ImportHtml(""https://www.n2yo.com/satellites/"", ""table"", 0)"),"category")</f>
        <v>category</v>
      </c>
      <c r="B1" t="str">
        <f ca="1">IFERROR(__xludf.DUMMYFUNCTION("""COMPUTED_VALUE"""),"satCount")</f>
        <v>satCount</v>
      </c>
      <c r="C1" t="str">
        <f ca="1">IFERROR(__xludf.DUMMYFUNCTION("""COMPUTED_VALUE"""),"debris")</f>
        <v>debris</v>
      </c>
      <c r="D1" t="str">
        <f ca="1">IFERROR(__xludf.DUMMYFUNCTION("""COMPUTED_VALUE"""),"rocket_bodies")</f>
        <v>rocket_bodies</v>
      </c>
      <c r="E1" t="str">
        <f ca="1">IFERROR(__xludf.DUMMYFUNCTION("""COMPUTED_VALUE"""),"total")</f>
        <v>total</v>
      </c>
    </row>
    <row r="2" spans="1:5" ht="15.75" customHeight="1" x14ac:dyDescent="0.2">
      <c r="A2" t="str">
        <f ca="1">IFERROR(__xludf.DUMMYFUNCTION("""COMPUTED_VALUE"""),"Beidou Navigation System")</f>
        <v>Beidou Navigation System</v>
      </c>
      <c r="B2">
        <f ca="1">IFERROR(__xludf.DUMMYFUNCTION("""COMPUTED_VALUE"""),45)</f>
        <v>45</v>
      </c>
      <c r="C2">
        <f ca="1">IFERROR(__xludf.DUMMYFUNCTION("""COMPUTED_VALUE"""),0)</f>
        <v>0</v>
      </c>
      <c r="D2">
        <f ca="1">IFERROR(__xludf.DUMMYFUNCTION("""COMPUTED_VALUE"""),0)</f>
        <v>0</v>
      </c>
      <c r="E2">
        <f ca="1">IFERROR(__xludf.DUMMYFUNCTION("""COMPUTED_VALUE"""),45)</f>
        <v>45</v>
      </c>
    </row>
    <row r="3" spans="1:5" ht="15.75" customHeight="1" x14ac:dyDescent="0.2">
      <c r="A3" t="str">
        <f ca="1">IFERROR(__xludf.DUMMYFUNCTION("""COMPUTED_VALUE"""),"Brightest")</f>
        <v>Brightest</v>
      </c>
      <c r="B3">
        <f ca="1">IFERROR(__xludf.DUMMYFUNCTION("""COMPUTED_VALUE"""),50)</f>
        <v>50</v>
      </c>
      <c r="C3">
        <f ca="1">IFERROR(__xludf.DUMMYFUNCTION("""COMPUTED_VALUE"""),1)</f>
        <v>1</v>
      </c>
      <c r="D3">
        <f ca="1">IFERROR(__xludf.DUMMYFUNCTION("""COMPUTED_VALUE"""),83)</f>
        <v>83</v>
      </c>
      <c r="E3">
        <f ca="1">IFERROR(__xludf.DUMMYFUNCTION("""COMPUTED_VALUE"""),134)</f>
        <v>134</v>
      </c>
    </row>
    <row r="4" spans="1:5" ht="15.75" customHeight="1" x14ac:dyDescent="0.2">
      <c r="A4" t="str">
        <f ca="1">IFERROR(__xludf.DUMMYFUNCTION("""COMPUTED_VALUE"""),"Celestis")</f>
        <v>Celestis</v>
      </c>
      <c r="B4">
        <f ca="1">IFERROR(__xludf.DUMMYFUNCTION("""COMPUTED_VALUE"""),0)</f>
        <v>0</v>
      </c>
      <c r="C4">
        <f ca="1">IFERROR(__xludf.DUMMYFUNCTION("""COMPUTED_VALUE"""),0)</f>
        <v>0</v>
      </c>
      <c r="D4">
        <f ca="1">IFERROR(__xludf.DUMMYFUNCTION("""COMPUTED_VALUE"""),2)</f>
        <v>2</v>
      </c>
      <c r="E4">
        <f ca="1">IFERROR(__xludf.DUMMYFUNCTION("""COMPUTED_VALUE"""),2)</f>
        <v>2</v>
      </c>
    </row>
    <row r="5" spans="1:5" ht="15.75" customHeight="1" x14ac:dyDescent="0.2">
      <c r="A5" t="str">
        <f ca="1">IFERROR(__xludf.DUMMYFUNCTION("""COMPUTED_VALUE"""),"CubeSats")</f>
        <v>CubeSats</v>
      </c>
      <c r="B5">
        <f ca="1">IFERROR(__xludf.DUMMYFUNCTION("""COMPUTED_VALUE"""),178)</f>
        <v>178</v>
      </c>
      <c r="C5">
        <f ca="1">IFERROR(__xludf.DUMMYFUNCTION("""COMPUTED_VALUE"""),0)</f>
        <v>0</v>
      </c>
      <c r="D5">
        <f ca="1">IFERROR(__xludf.DUMMYFUNCTION("""COMPUTED_VALUE"""),0)</f>
        <v>0</v>
      </c>
      <c r="E5">
        <f ca="1">IFERROR(__xludf.DUMMYFUNCTION("""COMPUTED_VALUE"""),178)</f>
        <v>178</v>
      </c>
    </row>
    <row r="6" spans="1:5" ht="15.75" customHeight="1" x14ac:dyDescent="0.2">
      <c r="A6" t="str">
        <f ca="1">IFERROR(__xludf.DUMMYFUNCTION("""COMPUTED_VALUE"""),"Disaster monitoring")</f>
        <v>Disaster monitoring</v>
      </c>
      <c r="B6">
        <f ca="1">IFERROR(__xludf.DUMMYFUNCTION("""COMPUTED_VALUE"""),28)</f>
        <v>28</v>
      </c>
      <c r="C6">
        <f ca="1">IFERROR(__xludf.DUMMYFUNCTION("""COMPUTED_VALUE"""),0)</f>
        <v>0</v>
      </c>
      <c r="D6">
        <f ca="1">IFERROR(__xludf.DUMMYFUNCTION("""COMPUTED_VALUE"""),0)</f>
        <v>0</v>
      </c>
      <c r="E6">
        <f ca="1">IFERROR(__xludf.DUMMYFUNCTION("""COMPUTED_VALUE"""),28)</f>
        <v>28</v>
      </c>
    </row>
    <row r="7" spans="1:5" ht="15.75" customHeight="1" x14ac:dyDescent="0.2">
      <c r="A7" t="str">
        <f ca="1">IFERROR(__xludf.DUMMYFUNCTION("""COMPUTED_VALUE"""),"Earth resources")</f>
        <v>Earth resources</v>
      </c>
      <c r="B7">
        <f ca="1">IFERROR(__xludf.DUMMYFUNCTION("""COMPUTED_VALUE"""),150)</f>
        <v>150</v>
      </c>
      <c r="C7">
        <f ca="1">IFERROR(__xludf.DUMMYFUNCTION("""COMPUTED_VALUE"""),0)</f>
        <v>0</v>
      </c>
      <c r="D7">
        <f ca="1">IFERROR(__xludf.DUMMYFUNCTION("""COMPUTED_VALUE"""),0)</f>
        <v>0</v>
      </c>
      <c r="E7">
        <f ca="1">IFERROR(__xludf.DUMMYFUNCTION("""COMPUTED_VALUE"""),150)</f>
        <v>150</v>
      </c>
    </row>
    <row r="8" spans="1:5" ht="15.75" customHeight="1" x14ac:dyDescent="0.2">
      <c r="A8" t="str">
        <f ca="1">IFERROR(__xludf.DUMMYFUNCTION("""COMPUTED_VALUE"""),"Education")</f>
        <v>Education</v>
      </c>
      <c r="B8">
        <f ca="1">IFERROR(__xludf.DUMMYFUNCTION("""COMPUTED_VALUE"""),20)</f>
        <v>20</v>
      </c>
      <c r="C8">
        <f ca="1">IFERROR(__xludf.DUMMYFUNCTION("""COMPUTED_VALUE"""),0)</f>
        <v>0</v>
      </c>
      <c r="D8">
        <f ca="1">IFERROR(__xludf.DUMMYFUNCTION("""COMPUTED_VALUE"""),0)</f>
        <v>0</v>
      </c>
      <c r="E8">
        <f ca="1">IFERROR(__xludf.DUMMYFUNCTION("""COMPUTED_VALUE"""),20)</f>
        <v>20</v>
      </c>
    </row>
    <row r="9" spans="1:5" ht="15.75" customHeight="1" x14ac:dyDescent="0.2">
      <c r="A9" t="str">
        <f ca="1">IFERROR(__xludf.DUMMYFUNCTION("""COMPUTED_VALUE"""),"Engineering")</f>
        <v>Engineering</v>
      </c>
      <c r="B9">
        <f ca="1">IFERROR(__xludf.DUMMYFUNCTION("""COMPUTED_VALUE"""),61)</f>
        <v>61</v>
      </c>
      <c r="C9">
        <f ca="1">IFERROR(__xludf.DUMMYFUNCTION("""COMPUTED_VALUE"""),0)</f>
        <v>0</v>
      </c>
      <c r="D9">
        <f ca="1">IFERROR(__xludf.DUMMYFUNCTION("""COMPUTED_VALUE"""),0)</f>
        <v>0</v>
      </c>
      <c r="E9">
        <f ca="1">IFERROR(__xludf.DUMMYFUNCTION("""COMPUTED_VALUE"""),61)</f>
        <v>61</v>
      </c>
    </row>
    <row r="10" spans="1:5" ht="15.75" customHeight="1" x14ac:dyDescent="0.2">
      <c r="A10" t="str">
        <f ca="1">IFERROR(__xludf.DUMMYFUNCTION("""COMPUTED_VALUE"""),"Experimental")</f>
        <v>Experimental</v>
      </c>
      <c r="B10">
        <f ca="1">IFERROR(__xludf.DUMMYFUNCTION("""COMPUTED_VALUE"""),161)</f>
        <v>161</v>
      </c>
      <c r="C10">
        <f ca="1">IFERROR(__xludf.DUMMYFUNCTION("""COMPUTED_VALUE"""),0)</f>
        <v>0</v>
      </c>
      <c r="D10">
        <f ca="1">IFERROR(__xludf.DUMMYFUNCTION("""COMPUTED_VALUE"""),0)</f>
        <v>0</v>
      </c>
      <c r="E10">
        <f ca="1">IFERROR(__xludf.DUMMYFUNCTION("""COMPUTED_VALUE"""),161)</f>
        <v>161</v>
      </c>
    </row>
    <row r="11" spans="1:5" ht="15.75" customHeight="1" x14ac:dyDescent="0.2">
      <c r="A11" t="str">
        <f ca="1">IFERROR(__xludf.DUMMYFUNCTION("""COMPUTED_VALUE"""),"Flock")</f>
        <v>Flock</v>
      </c>
      <c r="B11">
        <f ca="1">IFERROR(__xludf.DUMMYFUNCTION("""COMPUTED_VALUE"""),196)</f>
        <v>196</v>
      </c>
      <c r="C11">
        <f ca="1">IFERROR(__xludf.DUMMYFUNCTION("""COMPUTED_VALUE"""),0)</f>
        <v>0</v>
      </c>
      <c r="D11">
        <f ca="1">IFERROR(__xludf.DUMMYFUNCTION("""COMPUTED_VALUE"""),1)</f>
        <v>1</v>
      </c>
      <c r="E11">
        <f ca="1">IFERROR(__xludf.DUMMYFUNCTION("""COMPUTED_VALUE"""),197)</f>
        <v>197</v>
      </c>
    </row>
    <row r="12" spans="1:5" ht="15.75" customHeight="1" x14ac:dyDescent="0.2">
      <c r="A12" t="str">
        <f ca="1">IFERROR(__xludf.DUMMYFUNCTION("""COMPUTED_VALUE"""),"GOES")</f>
        <v>GOES</v>
      </c>
      <c r="B12">
        <f ca="1">IFERROR(__xludf.DUMMYFUNCTION("""COMPUTED_VALUE"""),17)</f>
        <v>17</v>
      </c>
      <c r="C12">
        <f ca="1">IFERROR(__xludf.DUMMYFUNCTION("""COMPUTED_VALUE"""),0)</f>
        <v>0</v>
      </c>
      <c r="D12">
        <f ca="1">IFERROR(__xludf.DUMMYFUNCTION("""COMPUTED_VALUE"""),0)</f>
        <v>0</v>
      </c>
      <c r="E12">
        <f ca="1">IFERROR(__xludf.DUMMYFUNCTION("""COMPUTED_VALUE"""),17)</f>
        <v>17</v>
      </c>
    </row>
    <row r="13" spans="1:5" ht="15.75" customHeight="1" x14ac:dyDescent="0.2">
      <c r="A13" t="str">
        <f ca="1">IFERROR(__xludf.DUMMYFUNCTION("""COMPUTED_VALUE"""),"Galileo")</f>
        <v>Galileo</v>
      </c>
      <c r="B13">
        <f ca="1">IFERROR(__xludf.DUMMYFUNCTION("""COMPUTED_VALUE"""),26)</f>
        <v>26</v>
      </c>
      <c r="C13">
        <f ca="1">IFERROR(__xludf.DUMMYFUNCTION("""COMPUTED_VALUE"""),0)</f>
        <v>0</v>
      </c>
      <c r="D13">
        <f ca="1">IFERROR(__xludf.DUMMYFUNCTION("""COMPUTED_VALUE"""),0)</f>
        <v>0</v>
      </c>
      <c r="E13">
        <f ca="1">IFERROR(__xludf.DUMMYFUNCTION("""COMPUTED_VALUE"""),26)</f>
        <v>26</v>
      </c>
    </row>
    <row r="14" spans="1:5" ht="15.75" customHeight="1" x14ac:dyDescent="0.2">
      <c r="A14" t="str">
        <f ca="1">IFERROR(__xludf.DUMMYFUNCTION("""COMPUTED_VALUE"""),"Geodetic")</f>
        <v>Geodetic</v>
      </c>
      <c r="B14">
        <f ca="1">IFERROR(__xludf.DUMMYFUNCTION("""COMPUTED_VALUE"""),50)</f>
        <v>50</v>
      </c>
      <c r="C14">
        <f ca="1">IFERROR(__xludf.DUMMYFUNCTION("""COMPUTED_VALUE"""),0)</f>
        <v>0</v>
      </c>
      <c r="D14">
        <f ca="1">IFERROR(__xludf.DUMMYFUNCTION("""COMPUTED_VALUE"""),0)</f>
        <v>0</v>
      </c>
      <c r="E14">
        <f ca="1">IFERROR(__xludf.DUMMYFUNCTION("""COMPUTED_VALUE"""),50)</f>
        <v>50</v>
      </c>
    </row>
    <row r="15" spans="1:5" ht="15.75" customHeight="1" x14ac:dyDescent="0.2">
      <c r="A15" t="str">
        <f ca="1">IFERROR(__xludf.DUMMYFUNCTION("""COMPUTED_VALUE"""),"Geostationary")</f>
        <v>Geostationary</v>
      </c>
      <c r="B15">
        <f ca="1">IFERROR(__xludf.DUMMYFUNCTION("""COMPUTED_VALUE"""),954)</f>
        <v>954</v>
      </c>
      <c r="C15">
        <f ca="1">IFERROR(__xludf.DUMMYFUNCTION("""COMPUTED_VALUE"""),0)</f>
        <v>0</v>
      </c>
      <c r="D15">
        <f ca="1">IFERROR(__xludf.DUMMYFUNCTION("""COMPUTED_VALUE"""),0)</f>
        <v>0</v>
      </c>
      <c r="E15">
        <f ca="1">IFERROR(__xludf.DUMMYFUNCTION("""COMPUTED_VALUE"""),954)</f>
        <v>954</v>
      </c>
    </row>
    <row r="16" spans="1:5" ht="15.75" customHeight="1" x14ac:dyDescent="0.2">
      <c r="A16" t="str">
        <f ca="1">IFERROR(__xludf.DUMMYFUNCTION("""COMPUTED_VALUE"""),"Global Positioning System (GPS) Constellation")</f>
        <v>Global Positioning System (GPS) Constellation</v>
      </c>
      <c r="B16">
        <f ca="1">IFERROR(__xludf.DUMMYFUNCTION("""COMPUTED_VALUE"""),71)</f>
        <v>71</v>
      </c>
      <c r="C16">
        <f ca="1">IFERROR(__xludf.DUMMYFUNCTION("""COMPUTED_VALUE"""),0)</f>
        <v>0</v>
      </c>
      <c r="D16">
        <f ca="1">IFERROR(__xludf.DUMMYFUNCTION("""COMPUTED_VALUE"""),0)</f>
        <v>0</v>
      </c>
      <c r="E16">
        <f ca="1">IFERROR(__xludf.DUMMYFUNCTION("""COMPUTED_VALUE"""),71)</f>
        <v>71</v>
      </c>
    </row>
    <row r="17" spans="1:5" ht="15.75" customHeight="1" x14ac:dyDescent="0.2">
      <c r="A17" t="str">
        <f ca="1">IFERROR(__xludf.DUMMYFUNCTION("""COMPUTED_VALUE"""),"Global Positioning System (GPS) Operational")</f>
        <v>Global Positioning System (GPS) Operational</v>
      </c>
      <c r="B17">
        <f ca="1">IFERROR(__xludf.DUMMYFUNCTION("""COMPUTED_VALUE"""),31)</f>
        <v>31</v>
      </c>
      <c r="C17">
        <f ca="1">IFERROR(__xludf.DUMMYFUNCTION("""COMPUTED_VALUE"""),0)</f>
        <v>0</v>
      </c>
      <c r="D17">
        <f ca="1">IFERROR(__xludf.DUMMYFUNCTION("""COMPUTED_VALUE"""),0)</f>
        <v>0</v>
      </c>
      <c r="E17">
        <f ca="1">IFERROR(__xludf.DUMMYFUNCTION("""COMPUTED_VALUE"""),31)</f>
        <v>31</v>
      </c>
    </row>
    <row r="18" spans="1:5" ht="15.75" customHeight="1" x14ac:dyDescent="0.2">
      <c r="A18" t="str">
        <f ca="1">IFERROR(__xludf.DUMMYFUNCTION("""COMPUTED_VALUE"""),"Globalstar")</f>
        <v>Globalstar</v>
      </c>
      <c r="B18">
        <f ca="1">IFERROR(__xludf.DUMMYFUNCTION("""COMPUTED_VALUE"""),84)</f>
        <v>84</v>
      </c>
      <c r="C18">
        <f ca="1">IFERROR(__xludf.DUMMYFUNCTION("""COMPUTED_VALUE"""),0)</f>
        <v>0</v>
      </c>
      <c r="D18">
        <f ca="1">IFERROR(__xludf.DUMMYFUNCTION("""COMPUTED_VALUE"""),0)</f>
        <v>0</v>
      </c>
      <c r="E18">
        <f ca="1">IFERROR(__xludf.DUMMYFUNCTION("""COMPUTED_VALUE"""),84)</f>
        <v>84</v>
      </c>
    </row>
    <row r="19" spans="1:5" ht="15.75" customHeight="1" x14ac:dyDescent="0.2">
      <c r="A19" t="str">
        <f ca="1">IFERROR(__xludf.DUMMYFUNCTION("""COMPUTED_VALUE"""),"Glonass Constellation")</f>
        <v>Glonass Constellation</v>
      </c>
      <c r="B19">
        <f ca="1">IFERROR(__xludf.DUMMYFUNCTION("""COMPUTED_VALUE"""),133)</f>
        <v>133</v>
      </c>
      <c r="C19">
        <f ca="1">IFERROR(__xludf.DUMMYFUNCTION("""COMPUTED_VALUE"""),0)</f>
        <v>0</v>
      </c>
      <c r="D19">
        <f ca="1">IFERROR(__xludf.DUMMYFUNCTION("""COMPUTED_VALUE"""),0)</f>
        <v>0</v>
      </c>
      <c r="E19">
        <f ca="1">IFERROR(__xludf.DUMMYFUNCTION("""COMPUTED_VALUE"""),133)</f>
        <v>133</v>
      </c>
    </row>
    <row r="20" spans="1:5" ht="15.75" customHeight="1" x14ac:dyDescent="0.2">
      <c r="A20" t="str">
        <f ca="1">IFERROR(__xludf.DUMMYFUNCTION("""COMPUTED_VALUE"""),"Glonass Operational")</f>
        <v>Glonass Operational</v>
      </c>
      <c r="B20">
        <f ca="1">IFERROR(__xludf.DUMMYFUNCTION("""COMPUTED_VALUE"""),25)</f>
        <v>25</v>
      </c>
      <c r="C20">
        <f ca="1">IFERROR(__xludf.DUMMYFUNCTION("""COMPUTED_VALUE"""),0)</f>
        <v>0</v>
      </c>
      <c r="D20">
        <f ca="1">IFERROR(__xludf.DUMMYFUNCTION("""COMPUTED_VALUE"""),0)</f>
        <v>0</v>
      </c>
      <c r="E20">
        <f ca="1">IFERROR(__xludf.DUMMYFUNCTION("""COMPUTED_VALUE"""),25)</f>
        <v>25</v>
      </c>
    </row>
    <row r="21" spans="1:5" ht="15.75" customHeight="1" x14ac:dyDescent="0.2">
      <c r="A21" t="str">
        <f ca="1">IFERROR(__xludf.DUMMYFUNCTION("""COMPUTED_VALUE"""),"Gonets")</f>
        <v>Gonets</v>
      </c>
      <c r="B21">
        <f ca="1">IFERROR(__xludf.DUMMYFUNCTION("""COMPUTED_VALUE"""),21)</f>
        <v>21</v>
      </c>
      <c r="C21">
        <f ca="1">IFERROR(__xludf.DUMMYFUNCTION("""COMPUTED_VALUE"""),0)</f>
        <v>0</v>
      </c>
      <c r="D21">
        <f ca="1">IFERROR(__xludf.DUMMYFUNCTION("""COMPUTED_VALUE"""),0)</f>
        <v>0</v>
      </c>
      <c r="E21">
        <f ca="1">IFERROR(__xludf.DUMMYFUNCTION("""COMPUTED_VALUE"""),21)</f>
        <v>21</v>
      </c>
    </row>
    <row r="22" spans="1:5" ht="15.75" customHeight="1" x14ac:dyDescent="0.2">
      <c r="A22" t="str">
        <f ca="1">IFERROR(__xludf.DUMMYFUNCTION("""COMPUTED_VALUE"""),"Gorizont")</f>
        <v>Gorizont</v>
      </c>
      <c r="B22">
        <f ca="1">IFERROR(__xludf.DUMMYFUNCTION("""COMPUTED_VALUE"""),33)</f>
        <v>33</v>
      </c>
      <c r="C22">
        <f ca="1">IFERROR(__xludf.DUMMYFUNCTION("""COMPUTED_VALUE"""),0)</f>
        <v>0</v>
      </c>
      <c r="D22">
        <f ca="1">IFERROR(__xludf.DUMMYFUNCTION("""COMPUTED_VALUE"""),0)</f>
        <v>0</v>
      </c>
      <c r="E22">
        <f ca="1">IFERROR(__xludf.DUMMYFUNCTION("""COMPUTED_VALUE"""),33)</f>
        <v>33</v>
      </c>
    </row>
    <row r="23" spans="1:5" ht="15.75" customHeight="1" x14ac:dyDescent="0.2">
      <c r="A23" t="str">
        <f ca="1">IFERROR(__xludf.DUMMYFUNCTION("""COMPUTED_VALUE"""),"IRNSS")</f>
        <v>IRNSS</v>
      </c>
      <c r="B23">
        <f ca="1">IFERROR(__xludf.DUMMYFUNCTION("""COMPUTED_VALUE"""),9)</f>
        <v>9</v>
      </c>
      <c r="C23">
        <f ca="1">IFERROR(__xludf.DUMMYFUNCTION("""COMPUTED_VALUE"""),0)</f>
        <v>0</v>
      </c>
      <c r="D23">
        <f ca="1">IFERROR(__xludf.DUMMYFUNCTION("""COMPUTED_VALUE"""),0)</f>
        <v>0</v>
      </c>
      <c r="E23">
        <f ca="1">IFERROR(__xludf.DUMMYFUNCTION("""COMPUTED_VALUE"""),9)</f>
        <v>9</v>
      </c>
    </row>
    <row r="24" spans="1:5" ht="12.75" x14ac:dyDescent="0.2">
      <c r="A24" t="str">
        <f ca="1">IFERROR(__xludf.DUMMYFUNCTION("""COMPUTED_VALUE"""),"ISS")</f>
        <v>ISS</v>
      </c>
      <c r="B24">
        <f ca="1">IFERROR(__xludf.DUMMYFUNCTION("""COMPUTED_VALUE"""),14)</f>
        <v>14</v>
      </c>
      <c r="C24">
        <f ca="1">IFERROR(__xludf.DUMMYFUNCTION("""COMPUTED_VALUE"""),0)</f>
        <v>0</v>
      </c>
      <c r="D24">
        <f ca="1">IFERROR(__xludf.DUMMYFUNCTION("""COMPUTED_VALUE"""),0)</f>
        <v>0</v>
      </c>
      <c r="E24">
        <f ca="1">IFERROR(__xludf.DUMMYFUNCTION("""COMPUTED_VALUE"""),14)</f>
        <v>14</v>
      </c>
    </row>
    <row r="25" spans="1:5" ht="12.75" x14ac:dyDescent="0.2">
      <c r="A25" t="str">
        <f ca="1">IFERROR(__xludf.DUMMYFUNCTION("""COMPUTED_VALUE"""),"Intelsat")</f>
        <v>Intelsat</v>
      </c>
      <c r="B25">
        <f ca="1">IFERROR(__xludf.DUMMYFUNCTION("""COMPUTED_VALUE"""),86)</f>
        <v>86</v>
      </c>
      <c r="C25">
        <f ca="1">IFERROR(__xludf.DUMMYFUNCTION("""COMPUTED_VALUE"""),0)</f>
        <v>0</v>
      </c>
      <c r="D25">
        <f ca="1">IFERROR(__xludf.DUMMYFUNCTION("""COMPUTED_VALUE"""),0)</f>
        <v>0</v>
      </c>
      <c r="E25">
        <f ca="1">IFERROR(__xludf.DUMMYFUNCTION("""COMPUTED_VALUE"""),86)</f>
        <v>86</v>
      </c>
    </row>
    <row r="26" spans="1:5" ht="12.75" x14ac:dyDescent="0.2">
      <c r="A26" t="str">
        <f ca="1">IFERROR(__xludf.DUMMYFUNCTION("""COMPUTED_VALUE"""),"Iridium")</f>
        <v>Iridium</v>
      </c>
      <c r="B26">
        <f ca="1">IFERROR(__xludf.DUMMYFUNCTION("""COMPUTED_VALUE"""),120)</f>
        <v>120</v>
      </c>
      <c r="C26">
        <f ca="1">IFERROR(__xludf.DUMMYFUNCTION("""COMPUTED_VALUE"""),0)</f>
        <v>0</v>
      </c>
      <c r="D26">
        <f ca="1">IFERROR(__xludf.DUMMYFUNCTION("""COMPUTED_VALUE"""),0)</f>
        <v>0</v>
      </c>
      <c r="E26">
        <f ca="1">IFERROR(__xludf.DUMMYFUNCTION("""COMPUTED_VALUE"""),120)</f>
        <v>120</v>
      </c>
    </row>
    <row r="27" spans="1:5" ht="12.75" x14ac:dyDescent="0.2">
      <c r="A27" t="str">
        <f ca="1">IFERROR(__xludf.DUMMYFUNCTION("""COMPUTED_VALUE"""),"Lemur")</f>
        <v>Lemur</v>
      </c>
      <c r="B27">
        <f ca="1">IFERROR(__xludf.DUMMYFUNCTION("""COMPUTED_VALUE"""),73)</f>
        <v>73</v>
      </c>
      <c r="C27">
        <f ca="1">IFERROR(__xludf.DUMMYFUNCTION("""COMPUTED_VALUE"""),0)</f>
        <v>0</v>
      </c>
      <c r="D27">
        <f ca="1">IFERROR(__xludf.DUMMYFUNCTION("""COMPUTED_VALUE"""),0)</f>
        <v>0</v>
      </c>
      <c r="E27">
        <f ca="1">IFERROR(__xludf.DUMMYFUNCTION("""COMPUTED_VALUE"""),73)</f>
        <v>73</v>
      </c>
    </row>
    <row r="28" spans="1:5" ht="12.75" x14ac:dyDescent="0.2">
      <c r="A28" t="str">
        <f ca="1">IFERROR(__xludf.DUMMYFUNCTION("""COMPUTED_VALUE"""),"Military")</f>
        <v>Military</v>
      </c>
      <c r="B28">
        <f ca="1">IFERROR(__xludf.DUMMYFUNCTION("""COMPUTED_VALUE"""),571)</f>
        <v>571</v>
      </c>
      <c r="C28">
        <f ca="1">IFERROR(__xludf.DUMMYFUNCTION("""COMPUTED_VALUE"""),0)</f>
        <v>0</v>
      </c>
      <c r="D28">
        <f ca="1">IFERROR(__xludf.DUMMYFUNCTION("""COMPUTED_VALUE"""),0)</f>
        <v>0</v>
      </c>
      <c r="E28">
        <f ca="1">IFERROR(__xludf.DUMMYFUNCTION("""COMPUTED_VALUE"""),571)</f>
        <v>571</v>
      </c>
    </row>
    <row r="29" spans="1:5" ht="12.75" x14ac:dyDescent="0.2">
      <c r="A29" t="str">
        <f ca="1">IFERROR(__xludf.DUMMYFUNCTION("""COMPUTED_VALUE"""),"Molniya")</f>
        <v>Molniya</v>
      </c>
      <c r="B29">
        <f ca="1">IFERROR(__xludf.DUMMYFUNCTION("""COMPUTED_VALUE"""),38)</f>
        <v>38</v>
      </c>
      <c r="C29">
        <f ca="1">IFERROR(__xludf.DUMMYFUNCTION("""COMPUTED_VALUE"""),0)</f>
        <v>0</v>
      </c>
      <c r="D29">
        <f ca="1">IFERROR(__xludf.DUMMYFUNCTION("""COMPUTED_VALUE"""),0)</f>
        <v>0</v>
      </c>
      <c r="E29">
        <f ca="1">IFERROR(__xludf.DUMMYFUNCTION("""COMPUTED_VALUE"""),38)</f>
        <v>38</v>
      </c>
    </row>
    <row r="30" spans="1:5" ht="12.75" x14ac:dyDescent="0.2">
      <c r="A30" t="str">
        <f ca="1">IFERROR(__xludf.DUMMYFUNCTION("""COMPUTED_VALUE"""),"NOAA")</f>
        <v>NOAA</v>
      </c>
      <c r="B30">
        <f ca="1">IFERROR(__xludf.DUMMYFUNCTION("""COMPUTED_VALUE"""),23)</f>
        <v>23</v>
      </c>
      <c r="C30">
        <f ca="1">IFERROR(__xludf.DUMMYFUNCTION("""COMPUTED_VALUE"""),0)</f>
        <v>0</v>
      </c>
      <c r="D30">
        <f ca="1">IFERROR(__xludf.DUMMYFUNCTION("""COMPUTED_VALUE"""),0)</f>
        <v>0</v>
      </c>
      <c r="E30">
        <f ca="1">IFERROR(__xludf.DUMMYFUNCTION("""COMPUTED_VALUE"""),23)</f>
        <v>23</v>
      </c>
    </row>
    <row r="31" spans="1:5" ht="12.75" x14ac:dyDescent="0.2">
      <c r="A31" t="str">
        <f ca="1">IFERROR(__xludf.DUMMYFUNCTION("""COMPUTED_VALUE"""),"Navy Navigation Satellite System")</f>
        <v>Navy Navigation Satellite System</v>
      </c>
      <c r="B31">
        <f ca="1">IFERROR(__xludf.DUMMYFUNCTION("""COMPUTED_VALUE"""),37)</f>
        <v>37</v>
      </c>
      <c r="C31">
        <f ca="1">IFERROR(__xludf.DUMMYFUNCTION("""COMPUTED_VALUE"""),0)</f>
        <v>0</v>
      </c>
      <c r="D31">
        <f ca="1">IFERROR(__xludf.DUMMYFUNCTION("""COMPUTED_VALUE"""),0)</f>
        <v>0</v>
      </c>
      <c r="E31">
        <f ca="1">IFERROR(__xludf.DUMMYFUNCTION("""COMPUTED_VALUE"""),37)</f>
        <v>37</v>
      </c>
    </row>
    <row r="32" spans="1:5" ht="12.75" x14ac:dyDescent="0.2">
      <c r="A32" t="str">
        <f ca="1">IFERROR(__xludf.DUMMYFUNCTION("""COMPUTED_VALUE"""),"O3B Networks")</f>
        <v>O3B Networks</v>
      </c>
      <c r="B32">
        <f ca="1">IFERROR(__xludf.DUMMYFUNCTION("""COMPUTED_VALUE"""),16)</f>
        <v>16</v>
      </c>
      <c r="C32">
        <f ca="1">IFERROR(__xludf.DUMMYFUNCTION("""COMPUTED_VALUE"""),0)</f>
        <v>0</v>
      </c>
      <c r="D32">
        <f ca="1">IFERROR(__xludf.DUMMYFUNCTION("""COMPUTED_VALUE"""),0)</f>
        <v>0</v>
      </c>
      <c r="E32">
        <f ca="1">IFERROR(__xludf.DUMMYFUNCTION("""COMPUTED_VALUE"""),16)</f>
        <v>16</v>
      </c>
    </row>
    <row r="33" spans="1:5" ht="12.75" x14ac:dyDescent="0.2">
      <c r="A33" t="str">
        <f ca="1">IFERROR(__xludf.DUMMYFUNCTION("""COMPUTED_VALUE"""),"Orbcomm")</f>
        <v>Orbcomm</v>
      </c>
      <c r="B33">
        <f ca="1">IFERROR(__xludf.DUMMYFUNCTION("""COMPUTED_VALUE"""),61)</f>
        <v>61</v>
      </c>
      <c r="C33">
        <f ca="1">IFERROR(__xludf.DUMMYFUNCTION("""COMPUTED_VALUE"""),0)</f>
        <v>0</v>
      </c>
      <c r="D33">
        <f ca="1">IFERROR(__xludf.DUMMYFUNCTION("""COMPUTED_VALUE"""),0)</f>
        <v>0</v>
      </c>
      <c r="E33">
        <f ca="1">IFERROR(__xludf.DUMMYFUNCTION("""COMPUTED_VALUE"""),61)</f>
        <v>61</v>
      </c>
    </row>
    <row r="34" spans="1:5" ht="12.75" x14ac:dyDescent="0.2">
      <c r="A34" t="str">
        <f ca="1">IFERROR(__xludf.DUMMYFUNCTION("""COMPUTED_VALUE"""),"Parus")</f>
        <v>Parus</v>
      </c>
      <c r="B34">
        <f ca="1">IFERROR(__xludf.DUMMYFUNCTION("""COMPUTED_VALUE"""),95)</f>
        <v>95</v>
      </c>
      <c r="C34">
        <f ca="1">IFERROR(__xludf.DUMMYFUNCTION("""COMPUTED_VALUE"""),0)</f>
        <v>0</v>
      </c>
      <c r="D34">
        <f ca="1">IFERROR(__xludf.DUMMYFUNCTION("""COMPUTED_VALUE"""),0)</f>
        <v>0</v>
      </c>
      <c r="E34">
        <f ca="1">IFERROR(__xludf.DUMMYFUNCTION("""COMPUTED_VALUE"""),95)</f>
        <v>95</v>
      </c>
    </row>
    <row r="35" spans="1:5" ht="12.75" x14ac:dyDescent="0.2">
      <c r="A35" t="str">
        <f ca="1">IFERROR(__xludf.DUMMYFUNCTION("""COMPUTED_VALUE"""),"QZSS")</f>
        <v>QZSS</v>
      </c>
      <c r="B35">
        <f ca="1">IFERROR(__xludf.DUMMYFUNCTION("""COMPUTED_VALUE"""),4)</f>
        <v>4</v>
      </c>
      <c r="C35">
        <f ca="1">IFERROR(__xludf.DUMMYFUNCTION("""COMPUTED_VALUE"""),0)</f>
        <v>0</v>
      </c>
      <c r="D35">
        <f ca="1">IFERROR(__xludf.DUMMYFUNCTION("""COMPUTED_VALUE"""),0)</f>
        <v>0</v>
      </c>
      <c r="E35">
        <f ca="1">IFERROR(__xludf.DUMMYFUNCTION("""COMPUTED_VALUE"""),4)</f>
        <v>4</v>
      </c>
    </row>
    <row r="36" spans="1:5" ht="12.75" x14ac:dyDescent="0.2">
      <c r="A36" t="str">
        <f ca="1">IFERROR(__xludf.DUMMYFUNCTION("""COMPUTED_VALUE"""),"Radar Calibration")</f>
        <v>Radar Calibration</v>
      </c>
      <c r="B36">
        <f ca="1">IFERROR(__xludf.DUMMYFUNCTION("""COMPUTED_VALUE"""),24)</f>
        <v>24</v>
      </c>
      <c r="C36">
        <f ca="1">IFERROR(__xludf.DUMMYFUNCTION("""COMPUTED_VALUE"""),0)</f>
        <v>0</v>
      </c>
      <c r="D36">
        <f ca="1">IFERROR(__xludf.DUMMYFUNCTION("""COMPUTED_VALUE"""),0)</f>
        <v>0</v>
      </c>
      <c r="E36">
        <f ca="1">IFERROR(__xludf.DUMMYFUNCTION("""COMPUTED_VALUE"""),24)</f>
        <v>24</v>
      </c>
    </row>
    <row r="37" spans="1:5" ht="12.75" x14ac:dyDescent="0.2">
      <c r="A37" t="str">
        <f ca="1">IFERROR(__xludf.DUMMYFUNCTION("""COMPUTED_VALUE"""),"Raduga")</f>
        <v>Raduga</v>
      </c>
      <c r="B37">
        <f ca="1">IFERROR(__xludf.DUMMYFUNCTION("""COMPUTED_VALUE"""),44)</f>
        <v>44</v>
      </c>
      <c r="C37">
        <f ca="1">IFERROR(__xludf.DUMMYFUNCTION("""COMPUTED_VALUE"""),0)</f>
        <v>0</v>
      </c>
      <c r="D37">
        <f ca="1">IFERROR(__xludf.DUMMYFUNCTION("""COMPUTED_VALUE"""),0)</f>
        <v>0</v>
      </c>
      <c r="E37">
        <f ca="1">IFERROR(__xludf.DUMMYFUNCTION("""COMPUTED_VALUE"""),44)</f>
        <v>44</v>
      </c>
    </row>
    <row r="38" spans="1:5" ht="12.75" x14ac:dyDescent="0.2">
      <c r="A38" t="str">
        <f ca="1">IFERROR(__xludf.DUMMYFUNCTION("""COMPUTED_VALUE"""),"Russian LEO Navigation")</f>
        <v>Russian LEO Navigation</v>
      </c>
      <c r="B38">
        <f ca="1">IFERROR(__xludf.DUMMYFUNCTION("""COMPUTED_VALUE"""),15)</f>
        <v>15</v>
      </c>
      <c r="C38">
        <f ca="1">IFERROR(__xludf.DUMMYFUNCTION("""COMPUTED_VALUE"""),0)</f>
        <v>0</v>
      </c>
      <c r="D38">
        <f ca="1">IFERROR(__xludf.DUMMYFUNCTION("""COMPUTED_VALUE"""),0)</f>
        <v>0</v>
      </c>
      <c r="E38">
        <f ca="1">IFERROR(__xludf.DUMMYFUNCTION("""COMPUTED_VALUE"""),15)</f>
        <v>15</v>
      </c>
    </row>
    <row r="39" spans="1:5" ht="12.75" x14ac:dyDescent="0.2">
      <c r="A39" t="str">
        <f ca="1">IFERROR(__xludf.DUMMYFUNCTION("""COMPUTED_VALUE"""),"Satellite-Based Augmentation System")</f>
        <v>Satellite-Based Augmentation System</v>
      </c>
      <c r="B39">
        <f ca="1">IFERROR(__xludf.DUMMYFUNCTION("""COMPUTED_VALUE"""),14)</f>
        <v>14</v>
      </c>
      <c r="C39">
        <f ca="1">IFERROR(__xludf.DUMMYFUNCTION("""COMPUTED_VALUE"""),0)</f>
        <v>0</v>
      </c>
      <c r="D39">
        <f ca="1">IFERROR(__xludf.DUMMYFUNCTION("""COMPUTED_VALUE"""),0)</f>
        <v>0</v>
      </c>
      <c r="E39">
        <f ca="1">IFERROR(__xludf.DUMMYFUNCTION("""COMPUTED_VALUE"""),14)</f>
        <v>14</v>
      </c>
    </row>
    <row r="40" spans="1:5" ht="12.75" x14ac:dyDescent="0.2">
      <c r="A40" t="str">
        <f ca="1">IFERROR(__xludf.DUMMYFUNCTION("""COMPUTED_VALUE"""),"Search &amp; rescue")</f>
        <v>Search &amp; rescue</v>
      </c>
      <c r="B40">
        <f ca="1">IFERROR(__xludf.DUMMYFUNCTION("""COMPUTED_VALUE"""),16)</f>
        <v>16</v>
      </c>
      <c r="C40">
        <f ca="1">IFERROR(__xludf.DUMMYFUNCTION("""COMPUTED_VALUE"""),0)</f>
        <v>0</v>
      </c>
      <c r="D40">
        <f ca="1">IFERROR(__xludf.DUMMYFUNCTION("""COMPUTED_VALUE"""),0)</f>
        <v>0</v>
      </c>
      <c r="E40">
        <f ca="1">IFERROR(__xludf.DUMMYFUNCTION("""COMPUTED_VALUE"""),16)</f>
        <v>16</v>
      </c>
    </row>
    <row r="41" spans="1:5" ht="12.75" x14ac:dyDescent="0.2">
      <c r="A41" t="str">
        <f ca="1">IFERROR(__xludf.DUMMYFUNCTION("""COMPUTED_VALUE"""),"Space &amp; Earth Science")</f>
        <v>Space &amp; Earth Science</v>
      </c>
      <c r="B41">
        <f ca="1">IFERROR(__xludf.DUMMYFUNCTION("""COMPUTED_VALUE"""),540)</f>
        <v>540</v>
      </c>
      <c r="C41">
        <f ca="1">IFERROR(__xludf.DUMMYFUNCTION("""COMPUTED_VALUE"""),0)</f>
        <v>0</v>
      </c>
      <c r="D41">
        <f ca="1">IFERROR(__xludf.DUMMYFUNCTION("""COMPUTED_VALUE"""),12)</f>
        <v>12</v>
      </c>
      <c r="E41">
        <f ca="1">IFERROR(__xludf.DUMMYFUNCTION("""COMPUTED_VALUE"""),552)</f>
        <v>552</v>
      </c>
    </row>
    <row r="42" spans="1:5" ht="12.75" x14ac:dyDescent="0.2">
      <c r="A42" t="str">
        <f ca="1">IFERROR(__xludf.DUMMYFUNCTION("""COMPUTED_VALUE"""),"Strela")</f>
        <v>Strela</v>
      </c>
      <c r="B42">
        <f ca="1">IFERROR(__xludf.DUMMYFUNCTION("""COMPUTED_VALUE"""),565)</f>
        <v>565</v>
      </c>
      <c r="C42">
        <f ca="1">IFERROR(__xludf.DUMMYFUNCTION("""COMPUTED_VALUE"""),0)</f>
        <v>0</v>
      </c>
      <c r="D42">
        <f ca="1">IFERROR(__xludf.DUMMYFUNCTION("""COMPUTED_VALUE"""),0)</f>
        <v>0</v>
      </c>
      <c r="E42">
        <f ca="1">IFERROR(__xludf.DUMMYFUNCTION("""COMPUTED_VALUE"""),565)</f>
        <v>565</v>
      </c>
    </row>
    <row r="43" spans="1:5" ht="12.75" x14ac:dyDescent="0.2">
      <c r="A43" t="str">
        <f ca="1">IFERROR(__xludf.DUMMYFUNCTION("""COMPUTED_VALUE"""),"TV")</f>
        <v>TV</v>
      </c>
      <c r="B43">
        <f ca="1">IFERROR(__xludf.DUMMYFUNCTION("""COMPUTED_VALUE"""),408)</f>
        <v>408</v>
      </c>
      <c r="C43">
        <f ca="1">IFERROR(__xludf.DUMMYFUNCTION("""COMPUTED_VALUE"""),0)</f>
        <v>0</v>
      </c>
      <c r="D43">
        <f ca="1">IFERROR(__xludf.DUMMYFUNCTION("""COMPUTED_VALUE"""),0)</f>
        <v>0</v>
      </c>
      <c r="E43">
        <f ca="1">IFERROR(__xludf.DUMMYFUNCTION("""COMPUTED_VALUE"""),408)</f>
        <v>408</v>
      </c>
    </row>
    <row r="44" spans="1:5" ht="12.75" x14ac:dyDescent="0.2">
      <c r="A44" t="str">
        <f ca="1">IFERROR(__xludf.DUMMYFUNCTION("""COMPUTED_VALUE"""),"Tracking and Data Relay Satellite System")</f>
        <v>Tracking and Data Relay Satellite System</v>
      </c>
      <c r="B44">
        <f ca="1">IFERROR(__xludf.DUMMYFUNCTION("""COMPUTED_VALUE"""),22)</f>
        <v>22</v>
      </c>
      <c r="C44">
        <f ca="1">IFERROR(__xludf.DUMMYFUNCTION("""COMPUTED_VALUE"""),0)</f>
        <v>0</v>
      </c>
      <c r="D44">
        <f ca="1">IFERROR(__xludf.DUMMYFUNCTION("""COMPUTED_VALUE"""),0)</f>
        <v>0</v>
      </c>
      <c r="E44">
        <f ca="1">IFERROR(__xludf.DUMMYFUNCTION("""COMPUTED_VALUE"""),22)</f>
        <v>22</v>
      </c>
    </row>
    <row r="45" spans="1:5" ht="12.75" x14ac:dyDescent="0.2">
      <c r="A45" t="str">
        <f ca="1">IFERROR(__xludf.DUMMYFUNCTION("""COMPUTED_VALUE"""),"Tselina")</f>
        <v>Tselina</v>
      </c>
      <c r="B45">
        <f ca="1">IFERROR(__xludf.DUMMYFUNCTION("""COMPUTED_VALUE"""),62)</f>
        <v>62</v>
      </c>
      <c r="C45">
        <f ca="1">IFERROR(__xludf.DUMMYFUNCTION("""COMPUTED_VALUE"""),0)</f>
        <v>0</v>
      </c>
      <c r="D45">
        <f ca="1">IFERROR(__xludf.DUMMYFUNCTION("""COMPUTED_VALUE"""),0)</f>
        <v>0</v>
      </c>
      <c r="E45">
        <f ca="1">IFERROR(__xludf.DUMMYFUNCTION("""COMPUTED_VALUE"""),62)</f>
        <v>62</v>
      </c>
    </row>
    <row r="46" spans="1:5" ht="12.75" x14ac:dyDescent="0.2">
      <c r="A46" t="str">
        <f ca="1">IFERROR(__xludf.DUMMYFUNCTION("""COMPUTED_VALUE"""),"Tsikada")</f>
        <v>Tsikada</v>
      </c>
      <c r="B46">
        <f ca="1">IFERROR(__xludf.DUMMYFUNCTION("""COMPUTED_VALUE"""),24)</f>
        <v>24</v>
      </c>
      <c r="C46">
        <f ca="1">IFERROR(__xludf.DUMMYFUNCTION("""COMPUTED_VALUE"""),0)</f>
        <v>0</v>
      </c>
      <c r="D46">
        <f ca="1">IFERROR(__xludf.DUMMYFUNCTION("""COMPUTED_VALUE"""),0)</f>
        <v>0</v>
      </c>
      <c r="E46">
        <f ca="1">IFERROR(__xludf.DUMMYFUNCTION("""COMPUTED_VALUE"""),24)</f>
        <v>24</v>
      </c>
    </row>
    <row r="47" spans="1:5" ht="12.75" x14ac:dyDescent="0.2">
      <c r="A47" t="str">
        <f ca="1">IFERROR(__xludf.DUMMYFUNCTION("""COMPUTED_VALUE"""),"Tsiklon")</f>
        <v>Tsiklon</v>
      </c>
      <c r="B47">
        <f ca="1">IFERROR(__xludf.DUMMYFUNCTION("""COMPUTED_VALUE"""),28)</f>
        <v>28</v>
      </c>
      <c r="C47">
        <f ca="1">IFERROR(__xludf.DUMMYFUNCTION("""COMPUTED_VALUE"""),0)</f>
        <v>0</v>
      </c>
      <c r="D47">
        <f ca="1">IFERROR(__xludf.DUMMYFUNCTION("""COMPUTED_VALUE"""),0)</f>
        <v>0</v>
      </c>
      <c r="E47">
        <f ca="1">IFERROR(__xludf.DUMMYFUNCTION("""COMPUTED_VALUE"""),28)</f>
        <v>28</v>
      </c>
    </row>
    <row r="48" spans="1:5" ht="12.75" x14ac:dyDescent="0.2">
      <c r="A48" t="str">
        <f ca="1">IFERROR(__xludf.DUMMYFUNCTION("""COMPUTED_VALUE"""),"Weather")</f>
        <v>Weather</v>
      </c>
      <c r="B48">
        <f ca="1">IFERROR(__xludf.DUMMYFUNCTION("""COMPUTED_VALUE"""),103)</f>
        <v>103</v>
      </c>
      <c r="C48">
        <f ca="1">IFERROR(__xludf.DUMMYFUNCTION("""COMPUTED_VALUE"""),0)</f>
        <v>0</v>
      </c>
      <c r="D48">
        <f ca="1">IFERROR(__xludf.DUMMYFUNCTION("""COMPUTED_VALUE"""),0)</f>
        <v>0</v>
      </c>
      <c r="E48">
        <f ca="1">IFERROR(__xludf.DUMMYFUNCTION("""COMPUTED_VALUE"""),103)</f>
        <v>103</v>
      </c>
    </row>
    <row r="49" spans="1:5" ht="12.75" x14ac:dyDescent="0.2">
      <c r="A49" t="str">
        <f ca="1">IFERROR(__xludf.DUMMYFUNCTION("""COMPUTED_VALUE"""),"Westford Needles")</f>
        <v>Westford Needles</v>
      </c>
      <c r="B49">
        <f ca="1">IFERROR(__xludf.DUMMYFUNCTION("""COMPUTED_VALUE"""),46)</f>
        <v>46</v>
      </c>
      <c r="C49">
        <f ca="1">IFERROR(__xludf.DUMMYFUNCTION("""COMPUTED_VALUE"""),0)</f>
        <v>0</v>
      </c>
      <c r="D49">
        <f ca="1">IFERROR(__xludf.DUMMYFUNCTION("""COMPUTED_VALUE"""),0)</f>
        <v>0</v>
      </c>
      <c r="E49">
        <f ca="1">IFERROR(__xludf.DUMMYFUNCTION("""COMPUTED_VALUE"""),46)</f>
        <v>46</v>
      </c>
    </row>
    <row r="50" spans="1:5" ht="12.75" x14ac:dyDescent="0.2">
      <c r="A50" t="str">
        <f ca="1">IFERROR(__xludf.DUMMYFUNCTION("""COMPUTED_VALUE"""),"XM and Sirius")</f>
        <v>XM and Sirius</v>
      </c>
      <c r="B50">
        <f ca="1">IFERROR(__xludf.DUMMYFUNCTION("""COMPUTED_VALUE"""),10)</f>
        <v>10</v>
      </c>
      <c r="C50">
        <f ca="1">IFERROR(__xludf.DUMMYFUNCTION("""COMPUTED_VALUE"""),0)</f>
        <v>0</v>
      </c>
      <c r="D50">
        <f ca="1">IFERROR(__xludf.DUMMYFUNCTION("""COMPUTED_VALUE"""),0)</f>
        <v>0</v>
      </c>
      <c r="E50">
        <f ca="1">IFERROR(__xludf.DUMMYFUNCTION("""COMPUTED_VALUE"""),10)</f>
        <v>10</v>
      </c>
    </row>
    <row r="51" spans="1:5" ht="12.75" x14ac:dyDescent="0.2">
      <c r="A51" t="str">
        <f ca="1">IFERROR(__xludf.DUMMYFUNCTION("""COMPUTED_VALUE"""),"Yaogan")</f>
        <v>Yaogan</v>
      </c>
      <c r="B51">
        <f ca="1">IFERROR(__xludf.DUMMYFUNCTION("""COMPUTED_VALUE"""),47)</f>
        <v>47</v>
      </c>
      <c r="C51">
        <f ca="1">IFERROR(__xludf.DUMMYFUNCTION("""COMPUTED_VALUE"""),0)</f>
        <v>0</v>
      </c>
      <c r="D51">
        <f ca="1">IFERROR(__xludf.DUMMYFUNCTION("""COMPUTED_VALUE"""),0)</f>
        <v>0</v>
      </c>
      <c r="E51">
        <f ca="1">IFERROR(__xludf.DUMMYFUNCTION("""COMPUTED_VALUE"""),47)</f>
        <v>47</v>
      </c>
    </row>
    <row r="52" spans="1:5" ht="12.75" x14ac:dyDescent="0.2">
      <c r="A52" t="str">
        <f ca="1">IFERROR(__xludf.DUMMYFUNCTION("""COMPUTED_VALUE"""),"")</f>
        <v/>
      </c>
      <c r="B52" t="str">
        <f ca="1">IFERROR(__xludf.DUMMYFUNCTION("""COMPUTED_VALUE"""),"")</f>
        <v/>
      </c>
      <c r="C52" t="str">
        <f ca="1">IFERROR(__xludf.DUMMYFUNCTION("""COMPUTED_VALUE"""),"")</f>
        <v/>
      </c>
      <c r="D52" t="str">
        <f ca="1">IFERROR(__xludf.DUMMYFUNCTION("""COMPUTED_VALUE"""),"")</f>
        <v/>
      </c>
      <c r="E52" t="str">
        <f ca="1">IFERROR(__xludf.DUMMYFUNCTION("""COMPUTED_VALUE"""),"")</f>
        <v/>
      </c>
    </row>
    <row r="53" spans="1:5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Magenheimer</cp:lastModifiedBy>
  <dcterms:modified xsi:type="dcterms:W3CDTF">2019-02-22T08:02:56Z</dcterms:modified>
</cp:coreProperties>
</file>