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4ma\Documents\CS440\satelliteDataBase\CS440_satelliteDB_project\src\Data\"/>
    </mc:Choice>
  </mc:AlternateContent>
  <xr:revisionPtr revIDLastSave="0" documentId="8_{4D6590B1-B0AC-4EA2-AEA2-F5CA6A3DAFA0}" xr6:coauthVersionLast="40" xr6:coauthVersionMax="40" xr10:uidLastSave="{00000000-0000-0000-0000-000000000000}"/>
  <bookViews>
    <workbookView xWindow="1725" yWindow="1470" windowWidth="1411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7" i="1" l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87"/>
  <sheetViews>
    <sheetView tabSelected="1" workbookViewId="0">
      <selection activeCell="C1" sqref="C1:C87"/>
    </sheetView>
  </sheetViews>
  <sheetFormatPr defaultColWidth="14.42578125" defaultRowHeight="15.75" customHeight="1" x14ac:dyDescent="0.2"/>
  <sheetData>
    <row r="1" spans="1:2" ht="15.75" customHeight="1" x14ac:dyDescent="0.2">
      <c r="A1" t="str">
        <f ca="1">IFERROR(__xludf.DUMMYFUNCTION("ImportHtml(""https://www.n2yo.com/satellites/?c=&amp;t=country"", ""table"", 0)"),"Country/Organization Name")</f>
        <v>Country/Organization Name</v>
      </c>
      <c r="B1" t="str">
        <f ca="1">IFERROR(__xludf.DUMMYFUNCTION("""COMPUTED_VALUE"""),"Code")</f>
        <v>Code</v>
      </c>
    </row>
    <row r="2" spans="1:2" ht="15.75" customHeight="1" x14ac:dyDescent="0.2">
      <c r="A2" t="str">
        <f ca="1">IFERROR(__xludf.DUMMYFUNCTION("""COMPUTED_VALUE"""),"ALGERIA")</f>
        <v>ALGERIA</v>
      </c>
      <c r="B2" t="str">
        <f ca="1">IFERROR(__xludf.DUMMYFUNCTION("""COMPUTED_VALUE"""),"ALG")</f>
        <v>ALG</v>
      </c>
    </row>
    <row r="3" spans="1:2" ht="15.75" customHeight="1" x14ac:dyDescent="0.2">
      <c r="A3" t="str">
        <f ca="1">IFERROR(__xludf.DUMMYFUNCTION("""COMPUTED_VALUE"""),"ARAB SATELLITE COMMUNICATIONS ORGANIZATION")</f>
        <v>ARAB SATELLITE COMMUNICATIONS ORGANIZATION</v>
      </c>
      <c r="B3" t="str">
        <f ca="1">IFERROR(__xludf.DUMMYFUNCTION("""COMPUTED_VALUE"""),"AB")</f>
        <v>AB</v>
      </c>
    </row>
    <row r="4" spans="1:2" ht="15.75" customHeight="1" x14ac:dyDescent="0.2">
      <c r="A4" t="str">
        <f ca="1">IFERROR(__xludf.DUMMYFUNCTION("""COMPUTED_VALUE"""),"ARGENTINA")</f>
        <v>ARGENTINA</v>
      </c>
      <c r="B4" t="str">
        <f ca="1">IFERROR(__xludf.DUMMYFUNCTION("""COMPUTED_VALUE"""),"ARGN")</f>
        <v>ARGN</v>
      </c>
    </row>
    <row r="5" spans="1:2" ht="15.75" customHeight="1" x14ac:dyDescent="0.2">
      <c r="A5" t="str">
        <f ca="1">IFERROR(__xludf.DUMMYFUNCTION("""COMPUTED_VALUE"""),"ASIA SATELLITE TELECOMMUNICATIONS COMPANY (ASIASAT)")</f>
        <v>ASIA SATELLITE TELECOMMUNICATIONS COMPANY (ASIASAT)</v>
      </c>
      <c r="B5" t="str">
        <f ca="1">IFERROR(__xludf.DUMMYFUNCTION("""COMPUTED_VALUE"""),"AC")</f>
        <v>AC</v>
      </c>
    </row>
    <row r="6" spans="1:2" ht="15.75" customHeight="1" x14ac:dyDescent="0.2">
      <c r="A6" t="str">
        <f ca="1">IFERROR(__xludf.DUMMYFUNCTION("""COMPUTED_VALUE"""),"AUSTRALIA")</f>
        <v>AUSTRALIA</v>
      </c>
      <c r="B6" t="str">
        <f ca="1">IFERROR(__xludf.DUMMYFUNCTION("""COMPUTED_VALUE"""),"AUS")</f>
        <v>AUS</v>
      </c>
    </row>
    <row r="7" spans="1:2" ht="15.75" customHeight="1" x14ac:dyDescent="0.2">
      <c r="A7" t="str">
        <f ca="1">IFERROR(__xludf.DUMMYFUNCTION("""COMPUTED_VALUE"""),"AZERBAIJAN")</f>
        <v>AZERBAIJAN</v>
      </c>
      <c r="B7" t="str">
        <f ca="1">IFERROR(__xludf.DUMMYFUNCTION("""COMPUTED_VALUE"""),"AZER")</f>
        <v>AZER</v>
      </c>
    </row>
    <row r="8" spans="1:2" ht="15.75" customHeight="1" x14ac:dyDescent="0.2">
      <c r="A8" t="str">
        <f ca="1">IFERROR(__xludf.DUMMYFUNCTION("""COMPUTED_VALUE"""),"BELARUS")</f>
        <v>BELARUS</v>
      </c>
      <c r="B8" t="str">
        <f ca="1">IFERROR(__xludf.DUMMYFUNCTION("""COMPUTED_VALUE"""),"BELA")</f>
        <v>BELA</v>
      </c>
    </row>
    <row r="9" spans="1:2" ht="15.75" customHeight="1" x14ac:dyDescent="0.2">
      <c r="A9" t="str">
        <f ca="1">IFERROR(__xludf.DUMMYFUNCTION("""COMPUTED_VALUE"""),"BHUTAN")</f>
        <v>BHUTAN</v>
      </c>
      <c r="B9" t="str">
        <f ca="1">IFERROR(__xludf.DUMMYFUNCTION("""COMPUTED_VALUE"""),"BT")</f>
        <v>BT</v>
      </c>
    </row>
    <row r="10" spans="1:2" ht="15.75" customHeight="1" x14ac:dyDescent="0.2">
      <c r="A10" t="str">
        <f ca="1">IFERROR(__xludf.DUMMYFUNCTION("""COMPUTED_VALUE"""),"BOLIVIA")</f>
        <v>BOLIVIA</v>
      </c>
      <c r="B10" t="str">
        <f ca="1">IFERROR(__xludf.DUMMYFUNCTION("""COMPUTED_VALUE"""),"BOL")</f>
        <v>BOL</v>
      </c>
    </row>
    <row r="11" spans="1:2" ht="15.75" customHeight="1" x14ac:dyDescent="0.2">
      <c r="A11" t="str">
        <f ca="1">IFERROR(__xludf.DUMMYFUNCTION("""COMPUTED_VALUE"""),"BRAZIL")</f>
        <v>BRAZIL</v>
      </c>
      <c r="B11" t="str">
        <f ca="1">IFERROR(__xludf.DUMMYFUNCTION("""COMPUTED_VALUE"""),"BRAZ")</f>
        <v>BRAZ</v>
      </c>
    </row>
    <row r="12" spans="1:2" ht="15.75" customHeight="1" x14ac:dyDescent="0.2">
      <c r="A12" t="str">
        <f ca="1">IFERROR(__xludf.DUMMYFUNCTION("""COMPUTED_VALUE"""),"BULGARIA")</f>
        <v>BULGARIA</v>
      </c>
      <c r="B12" t="str">
        <f ca="1">IFERROR(__xludf.DUMMYFUNCTION("""COMPUTED_VALUE"""),"BGR")</f>
        <v>BGR</v>
      </c>
    </row>
    <row r="13" spans="1:2" ht="15.75" customHeight="1" x14ac:dyDescent="0.2">
      <c r="A13" t="str">
        <f ca="1">IFERROR(__xludf.DUMMYFUNCTION("""COMPUTED_VALUE"""),"CANADA")</f>
        <v>CANADA</v>
      </c>
      <c r="B13" t="str">
        <f ca="1">IFERROR(__xludf.DUMMYFUNCTION("""COMPUTED_VALUE"""),"CA")</f>
        <v>CA</v>
      </c>
    </row>
    <row r="14" spans="1:2" ht="15.75" customHeight="1" x14ac:dyDescent="0.2">
      <c r="A14" t="str">
        <f ca="1">IFERROR(__xludf.DUMMYFUNCTION("""COMPUTED_VALUE"""),"CHILE")</f>
        <v>CHILE</v>
      </c>
      <c r="B14" t="str">
        <f ca="1">IFERROR(__xludf.DUMMYFUNCTION("""COMPUTED_VALUE"""),"CHLE")</f>
        <v>CHLE</v>
      </c>
    </row>
    <row r="15" spans="1:2" ht="15.75" customHeight="1" x14ac:dyDescent="0.2">
      <c r="A15" t="str">
        <f ca="1">IFERROR(__xludf.DUMMYFUNCTION("""COMPUTED_VALUE"""),"CHINA/BRAZIL")</f>
        <v>CHINA/BRAZIL</v>
      </c>
      <c r="B15" t="str">
        <f ca="1">IFERROR(__xludf.DUMMYFUNCTION("""COMPUTED_VALUE"""),"CHBZ")</f>
        <v>CHBZ</v>
      </c>
    </row>
    <row r="16" spans="1:2" ht="15.75" customHeight="1" x14ac:dyDescent="0.2">
      <c r="A16" t="str">
        <f ca="1">IFERROR(__xludf.DUMMYFUNCTION("""COMPUTED_VALUE"""),"COMMONWEALTH OF INDEPENDENT STATES (FORMER USSR)")</f>
        <v>COMMONWEALTH OF INDEPENDENT STATES (FORMER USSR)</v>
      </c>
      <c r="B16" t="str">
        <f ca="1">IFERROR(__xludf.DUMMYFUNCTION("""COMPUTED_VALUE"""),"CIS")</f>
        <v>CIS</v>
      </c>
    </row>
    <row r="17" spans="1:2" ht="15.75" customHeight="1" x14ac:dyDescent="0.2">
      <c r="A17" t="str">
        <f ca="1">IFERROR(__xludf.DUMMYFUNCTION("""COMPUTED_VALUE"""),"COSTA RICA")</f>
        <v>COSTA RICA</v>
      </c>
      <c r="B17" t="str">
        <f ca="1">IFERROR(__xludf.DUMMYFUNCTION("""COMPUTED_VALUE"""),"CRI")</f>
        <v>CRI</v>
      </c>
    </row>
    <row r="18" spans="1:2" ht="15.75" customHeight="1" x14ac:dyDescent="0.2">
      <c r="A18" t="str">
        <f ca="1">IFERROR(__xludf.DUMMYFUNCTION("""COMPUTED_VALUE"""),"CZECH REPUBLIC (FORMER CZECHOSLOVAKIA)")</f>
        <v>CZECH REPUBLIC (FORMER CZECHOSLOVAKIA)</v>
      </c>
      <c r="B18" t="str">
        <f ca="1">IFERROR(__xludf.DUMMYFUNCTION("""COMPUTED_VALUE"""),"CZCH")</f>
        <v>CZCH</v>
      </c>
    </row>
    <row r="19" spans="1:2" ht="15.75" customHeight="1" x14ac:dyDescent="0.2">
      <c r="A19" t="str">
        <f ca="1">IFERROR(__xludf.DUMMYFUNCTION("""COMPUTED_VALUE"""),"CZECHIA")</f>
        <v>CZECHIA</v>
      </c>
      <c r="B19" t="str">
        <f ca="1">IFERROR(__xludf.DUMMYFUNCTION("""COMPUTED_VALUE"""),"CZ")</f>
        <v>CZ</v>
      </c>
    </row>
    <row r="20" spans="1:2" ht="15.75" customHeight="1" x14ac:dyDescent="0.2">
      <c r="A20" t="str">
        <f ca="1">IFERROR(__xludf.DUMMYFUNCTION("""COMPUTED_VALUE"""),"DENMARK")</f>
        <v>DENMARK</v>
      </c>
      <c r="B20" t="str">
        <f ca="1">IFERROR(__xludf.DUMMYFUNCTION("""COMPUTED_VALUE"""),"DEN")</f>
        <v>DEN</v>
      </c>
    </row>
    <row r="21" spans="1:2" ht="15.75" customHeight="1" x14ac:dyDescent="0.2">
      <c r="A21" t="str">
        <f ca="1">IFERROR(__xludf.DUMMYFUNCTION("""COMPUTED_VALUE"""),"ECUADOR")</f>
        <v>ECUADOR</v>
      </c>
      <c r="B21" t="str">
        <f ca="1">IFERROR(__xludf.DUMMYFUNCTION("""COMPUTED_VALUE"""),"ECU")</f>
        <v>ECU</v>
      </c>
    </row>
    <row r="22" spans="1:2" ht="15.75" customHeight="1" x14ac:dyDescent="0.2">
      <c r="A22" t="str">
        <f ca="1">IFERROR(__xludf.DUMMYFUNCTION("""COMPUTED_VALUE"""),"EGYPT")</f>
        <v>EGYPT</v>
      </c>
      <c r="B22" t="str">
        <f ca="1">IFERROR(__xludf.DUMMYFUNCTION("""COMPUTED_VALUE"""),"EGYP")</f>
        <v>EGYP</v>
      </c>
    </row>
    <row r="23" spans="1:2" ht="15.75" customHeight="1" x14ac:dyDescent="0.2">
      <c r="A23" t="str">
        <f ca="1">IFERROR(__xludf.DUMMYFUNCTION("""COMPUTED_VALUE"""),"ESTONIA")</f>
        <v>ESTONIA</v>
      </c>
      <c r="B23" t="str">
        <f ca="1">IFERROR(__xludf.DUMMYFUNCTION("""COMPUTED_VALUE"""),"EST")</f>
        <v>EST</v>
      </c>
    </row>
    <row r="24" spans="1:2" ht="12.75" x14ac:dyDescent="0.2">
      <c r="A24" t="str">
        <f ca="1">IFERROR(__xludf.DUMMYFUNCTION("""COMPUTED_VALUE"""),"EUROPEAN ORGANISATION FOR THE EXPLOITATION OF METEOROLOGICAL SATELLITES")</f>
        <v>EUROPEAN ORGANISATION FOR THE EXPLOITATION OF METEOROLOGICAL SATELLITES</v>
      </c>
      <c r="B24" t="str">
        <f ca="1">IFERROR(__xludf.DUMMYFUNCTION("""COMPUTED_VALUE"""),"EUME")</f>
        <v>EUME</v>
      </c>
    </row>
    <row r="25" spans="1:2" ht="12.75" x14ac:dyDescent="0.2">
      <c r="A25" t="str">
        <f ca="1">IFERROR(__xludf.DUMMYFUNCTION("""COMPUTED_VALUE"""),"EUROPEAN SPACE AGENCY")</f>
        <v>EUROPEAN SPACE AGENCY</v>
      </c>
      <c r="B25" t="str">
        <f ca="1">IFERROR(__xludf.DUMMYFUNCTION("""COMPUTED_VALUE"""),"ESA")</f>
        <v>ESA</v>
      </c>
    </row>
    <row r="26" spans="1:2" ht="12.75" x14ac:dyDescent="0.2">
      <c r="A26" t="str">
        <f ca="1">IFERROR(__xludf.DUMMYFUNCTION("""COMPUTED_VALUE"""),"EUROPEAN TELECOMMUNICATIONS SATELLITE ORGANIZATION")</f>
        <v>EUROPEAN TELECOMMUNICATIONS SATELLITE ORGANIZATION</v>
      </c>
      <c r="B26" t="str">
        <f ca="1">IFERROR(__xludf.DUMMYFUNCTION("""COMPUTED_VALUE"""),"EUTE")</f>
        <v>EUTE</v>
      </c>
    </row>
    <row r="27" spans="1:2" ht="12.75" x14ac:dyDescent="0.2">
      <c r="A27" t="str">
        <f ca="1">IFERROR(__xludf.DUMMYFUNCTION("""COMPUTED_VALUE"""),"FRANCE")</f>
        <v>FRANCE</v>
      </c>
      <c r="B27" t="str">
        <f ca="1">IFERROR(__xludf.DUMMYFUNCTION("""COMPUTED_VALUE"""),"FR")</f>
        <v>FR</v>
      </c>
    </row>
    <row r="28" spans="1:2" ht="12.75" x14ac:dyDescent="0.2">
      <c r="A28" t="str">
        <f ca="1">IFERROR(__xludf.DUMMYFUNCTION("""COMPUTED_VALUE"""),"FRANCE/GERMANY")</f>
        <v>FRANCE/GERMANY</v>
      </c>
      <c r="B28" t="str">
        <f ca="1">IFERROR(__xludf.DUMMYFUNCTION("""COMPUTED_VALUE"""),"FGER")</f>
        <v>FGER</v>
      </c>
    </row>
    <row r="29" spans="1:2" ht="12.75" x14ac:dyDescent="0.2">
      <c r="A29" t="str">
        <f ca="1">IFERROR(__xludf.DUMMYFUNCTION("""COMPUTED_VALUE"""),"FRANCE/ITALY")</f>
        <v>FRANCE/ITALY</v>
      </c>
      <c r="B29" t="str">
        <f ca="1">IFERROR(__xludf.DUMMYFUNCTION("""COMPUTED_VALUE"""),"FRIT")</f>
        <v>FRIT</v>
      </c>
    </row>
    <row r="30" spans="1:2" ht="12.75" x14ac:dyDescent="0.2">
      <c r="A30" t="str">
        <f ca="1">IFERROR(__xludf.DUMMYFUNCTION("""COMPUTED_VALUE"""),"GERMANY")</f>
        <v>GERMANY</v>
      </c>
      <c r="B30" t="str">
        <f ca="1">IFERROR(__xludf.DUMMYFUNCTION("""COMPUTED_VALUE"""),"GER")</f>
        <v>GER</v>
      </c>
    </row>
    <row r="31" spans="1:2" ht="12.75" x14ac:dyDescent="0.2">
      <c r="A31" t="str">
        <f ca="1">IFERROR(__xludf.DUMMYFUNCTION("""COMPUTED_VALUE"""),"GLOBALSTAR")</f>
        <v>GLOBALSTAR</v>
      </c>
      <c r="B31" t="str">
        <f ca="1">IFERROR(__xludf.DUMMYFUNCTION("""COMPUTED_VALUE"""),"GLOB")</f>
        <v>GLOB</v>
      </c>
    </row>
    <row r="32" spans="1:2" ht="12.75" x14ac:dyDescent="0.2">
      <c r="A32" t="str">
        <f ca="1">IFERROR(__xludf.DUMMYFUNCTION("""COMPUTED_VALUE"""),"GREECE")</f>
        <v>GREECE</v>
      </c>
      <c r="B32" t="str">
        <f ca="1">IFERROR(__xludf.DUMMYFUNCTION("""COMPUTED_VALUE"""),"GREC")</f>
        <v>GREC</v>
      </c>
    </row>
    <row r="33" spans="1:2" ht="12.75" x14ac:dyDescent="0.2">
      <c r="A33" t="str">
        <f ca="1">IFERROR(__xludf.DUMMYFUNCTION("""COMPUTED_VALUE"""),"INDIA")</f>
        <v>INDIA</v>
      </c>
      <c r="B33" t="str">
        <f ca="1">IFERROR(__xludf.DUMMYFUNCTION("""COMPUTED_VALUE"""),"IND")</f>
        <v>IND</v>
      </c>
    </row>
    <row r="34" spans="1:2" ht="12.75" x14ac:dyDescent="0.2">
      <c r="A34" t="str">
        <f ca="1">IFERROR(__xludf.DUMMYFUNCTION("""COMPUTED_VALUE"""),"INDONESIA")</f>
        <v>INDONESIA</v>
      </c>
      <c r="B34" t="str">
        <f ca="1">IFERROR(__xludf.DUMMYFUNCTION("""COMPUTED_VALUE"""),"INDO")</f>
        <v>INDO</v>
      </c>
    </row>
    <row r="35" spans="1:2" ht="12.75" x14ac:dyDescent="0.2">
      <c r="A35" t="str">
        <f ca="1">IFERROR(__xludf.DUMMYFUNCTION("""COMPUTED_VALUE"""),"INTERNATIONAL MOBILE SATELLITE ORGANIZATION (INMARSAT)")</f>
        <v>INTERNATIONAL MOBILE SATELLITE ORGANIZATION (INMARSAT)</v>
      </c>
      <c r="B35" t="str">
        <f ca="1">IFERROR(__xludf.DUMMYFUNCTION("""COMPUTED_VALUE"""),"IM")</f>
        <v>IM</v>
      </c>
    </row>
    <row r="36" spans="1:2" ht="12.75" x14ac:dyDescent="0.2">
      <c r="A36" t="str">
        <f ca="1">IFERROR(__xludf.DUMMYFUNCTION("""COMPUTED_VALUE"""),"INTERNATIONAL SPACE STATION")</f>
        <v>INTERNATIONAL SPACE STATION</v>
      </c>
      <c r="B36" t="str">
        <f ca="1">IFERROR(__xludf.DUMMYFUNCTION("""COMPUTED_VALUE"""),"ISS")</f>
        <v>ISS</v>
      </c>
    </row>
    <row r="37" spans="1:2" ht="12.75" x14ac:dyDescent="0.2">
      <c r="A37" t="str">
        <f ca="1">IFERROR(__xludf.DUMMYFUNCTION("""COMPUTED_VALUE"""),"INTERNATIONAL TELECOMMUNICATIONS SATELLITE ORGANIZATION")</f>
        <v>INTERNATIONAL TELECOMMUNICATIONS SATELLITE ORGANIZATION</v>
      </c>
      <c r="B37" t="str">
        <f ca="1">IFERROR(__xludf.DUMMYFUNCTION("""COMPUTED_VALUE"""),"ITSO")</f>
        <v>ITSO</v>
      </c>
    </row>
    <row r="38" spans="1:2" ht="12.75" x14ac:dyDescent="0.2">
      <c r="A38" t="str">
        <f ca="1">IFERROR(__xludf.DUMMYFUNCTION("""COMPUTED_VALUE"""),"IRAN")</f>
        <v>IRAN</v>
      </c>
      <c r="B38" t="str">
        <f ca="1">IFERROR(__xludf.DUMMYFUNCTION("""COMPUTED_VALUE"""),"IRAN")</f>
        <v>IRAN</v>
      </c>
    </row>
    <row r="39" spans="1:2" ht="12.75" x14ac:dyDescent="0.2">
      <c r="A39" t="str">
        <f ca="1">IFERROR(__xludf.DUMMYFUNCTION("""COMPUTED_VALUE"""),"IRAQ")</f>
        <v>IRAQ</v>
      </c>
      <c r="B39" t="str">
        <f ca="1">IFERROR(__xludf.DUMMYFUNCTION("""COMPUTED_VALUE"""),"IRAK")</f>
        <v>IRAK</v>
      </c>
    </row>
    <row r="40" spans="1:2" ht="12.75" x14ac:dyDescent="0.2">
      <c r="A40" t="str">
        <f ca="1">IFERROR(__xludf.DUMMYFUNCTION("""COMPUTED_VALUE"""),"ISRAEL")</f>
        <v>ISRAEL</v>
      </c>
      <c r="B40" t="str">
        <f ca="1">IFERROR(__xludf.DUMMYFUNCTION("""COMPUTED_VALUE"""),"ISRA")</f>
        <v>ISRA</v>
      </c>
    </row>
    <row r="41" spans="1:2" ht="12.75" x14ac:dyDescent="0.2">
      <c r="A41" t="str">
        <f ca="1">IFERROR(__xludf.DUMMYFUNCTION("""COMPUTED_VALUE"""),"ITALY")</f>
        <v>ITALY</v>
      </c>
      <c r="B41" t="str">
        <f ca="1">IFERROR(__xludf.DUMMYFUNCTION("""COMPUTED_VALUE"""),"IT")</f>
        <v>IT</v>
      </c>
    </row>
    <row r="42" spans="1:2" ht="12.75" x14ac:dyDescent="0.2">
      <c r="A42" t="str">
        <f ca="1">IFERROR(__xludf.DUMMYFUNCTION("""COMPUTED_VALUE"""),"JAPAN")</f>
        <v>JAPAN</v>
      </c>
      <c r="B42" t="str">
        <f ca="1">IFERROR(__xludf.DUMMYFUNCTION("""COMPUTED_VALUE"""),"JPN")</f>
        <v>JPN</v>
      </c>
    </row>
    <row r="43" spans="1:2" ht="12.75" x14ac:dyDescent="0.2">
      <c r="A43" t="str">
        <f ca="1">IFERROR(__xludf.DUMMYFUNCTION("""COMPUTED_VALUE"""),"KAZAKHSTAN")</f>
        <v>KAZAKHSTAN</v>
      </c>
      <c r="B43" t="str">
        <f ca="1">IFERROR(__xludf.DUMMYFUNCTION("""COMPUTED_VALUE"""),"KAZ")</f>
        <v>KAZ</v>
      </c>
    </row>
    <row r="44" spans="1:2" ht="12.75" x14ac:dyDescent="0.2">
      <c r="A44" t="str">
        <f ca="1">IFERROR(__xludf.DUMMYFUNCTION("""COMPUTED_VALUE"""),"KENYA")</f>
        <v>KENYA</v>
      </c>
      <c r="B44" t="str">
        <f ca="1">IFERROR(__xludf.DUMMYFUNCTION("""COMPUTED_VALUE"""),"KEN")</f>
        <v>KEN</v>
      </c>
    </row>
    <row r="45" spans="1:2" ht="12.75" x14ac:dyDescent="0.2">
      <c r="A45" t="str">
        <f ca="1">IFERROR(__xludf.DUMMYFUNCTION("""COMPUTED_VALUE"""),"LAOS")</f>
        <v>LAOS</v>
      </c>
      <c r="B45" t="str">
        <f ca="1">IFERROR(__xludf.DUMMYFUNCTION("""COMPUTED_VALUE"""),"LAOS")</f>
        <v>LAOS</v>
      </c>
    </row>
    <row r="46" spans="1:2" ht="12.75" x14ac:dyDescent="0.2">
      <c r="A46" t="str">
        <f ca="1">IFERROR(__xludf.DUMMYFUNCTION("""COMPUTED_VALUE"""),"LATVIA")</f>
        <v>LATVIA</v>
      </c>
      <c r="B46" t="str">
        <f ca="1">IFERROR(__xludf.DUMMYFUNCTION("""COMPUTED_VALUE"""),"LTV")</f>
        <v>LTV</v>
      </c>
    </row>
    <row r="47" spans="1:2" ht="12.75" x14ac:dyDescent="0.2">
      <c r="A47" t="str">
        <f ca="1">IFERROR(__xludf.DUMMYFUNCTION("""COMPUTED_VALUE"""),"LITHUANIA")</f>
        <v>LITHUANIA</v>
      </c>
      <c r="B47" t="str">
        <f ca="1">IFERROR(__xludf.DUMMYFUNCTION("""COMPUTED_VALUE"""),"LTU")</f>
        <v>LTU</v>
      </c>
    </row>
    <row r="48" spans="1:2" ht="12.75" x14ac:dyDescent="0.2">
      <c r="A48" t="str">
        <f ca="1">IFERROR(__xludf.DUMMYFUNCTION("""COMPUTED_VALUE"""),"LUXEMBOURG")</f>
        <v>LUXEMBOURG</v>
      </c>
      <c r="B48" t="str">
        <f ca="1">IFERROR(__xludf.DUMMYFUNCTION("""COMPUTED_VALUE"""),"LUXE")</f>
        <v>LUXE</v>
      </c>
    </row>
    <row r="49" spans="1:2" ht="12.75" x14ac:dyDescent="0.2">
      <c r="A49" t="str">
        <f ca="1">IFERROR(__xludf.DUMMYFUNCTION("""COMPUTED_VALUE"""),"MALAYSIA")</f>
        <v>MALAYSIA</v>
      </c>
      <c r="B49" t="str">
        <f ca="1">IFERROR(__xludf.DUMMYFUNCTION("""COMPUTED_VALUE"""),"MALA")</f>
        <v>MALA</v>
      </c>
    </row>
    <row r="50" spans="1:2" ht="12.75" x14ac:dyDescent="0.2">
      <c r="A50" t="str">
        <f ca="1">IFERROR(__xludf.DUMMYFUNCTION("""COMPUTED_VALUE"""),"MEXICO")</f>
        <v>MEXICO</v>
      </c>
      <c r="B50" t="str">
        <f ca="1">IFERROR(__xludf.DUMMYFUNCTION("""COMPUTED_VALUE"""),"MEX")</f>
        <v>MEX</v>
      </c>
    </row>
    <row r="51" spans="1:2" ht="12.75" x14ac:dyDescent="0.2">
      <c r="A51" t="str">
        <f ca="1">IFERROR(__xludf.DUMMYFUNCTION("""COMPUTED_VALUE"""),"MOROCCO")</f>
        <v>MOROCCO</v>
      </c>
      <c r="B51" t="str">
        <f ca="1">IFERROR(__xludf.DUMMYFUNCTION("""COMPUTED_VALUE"""),"MA")</f>
        <v>MA</v>
      </c>
    </row>
    <row r="52" spans="1:2" ht="12.75" x14ac:dyDescent="0.2">
      <c r="A52" t="str">
        <f ca="1">IFERROR(__xludf.DUMMYFUNCTION("""COMPUTED_VALUE"""),"NETHERLANDS")</f>
        <v>NETHERLANDS</v>
      </c>
      <c r="B52" t="str">
        <f ca="1">IFERROR(__xludf.DUMMYFUNCTION("""COMPUTED_VALUE"""),"NETH")</f>
        <v>NETH</v>
      </c>
    </row>
    <row r="53" spans="1:2" ht="12.75" x14ac:dyDescent="0.2">
      <c r="A53" t="str">
        <f ca="1">IFERROR(__xludf.DUMMYFUNCTION("""COMPUTED_VALUE"""),"NEW ICO")</f>
        <v>NEW ICO</v>
      </c>
      <c r="B53" t="str">
        <f ca="1">IFERROR(__xludf.DUMMYFUNCTION("""COMPUTED_VALUE"""),"NICO")</f>
        <v>NICO</v>
      </c>
    </row>
    <row r="54" spans="1:2" ht="12.75" x14ac:dyDescent="0.2">
      <c r="A54" t="str">
        <f ca="1">IFERROR(__xludf.DUMMYFUNCTION("""COMPUTED_VALUE"""),"NIGERIA")</f>
        <v>NIGERIA</v>
      </c>
      <c r="B54" t="str">
        <f ca="1">IFERROR(__xludf.DUMMYFUNCTION("""COMPUTED_VALUE"""),"NIG")</f>
        <v>NIG</v>
      </c>
    </row>
    <row r="55" spans="1:2" ht="12.75" x14ac:dyDescent="0.2">
      <c r="A55" t="str">
        <f ca="1">IFERROR(__xludf.DUMMYFUNCTION("""COMPUTED_VALUE"""),"NORTH ATLANTIC TREATY ORGANIZATION")</f>
        <v>NORTH ATLANTIC TREATY ORGANIZATION</v>
      </c>
      <c r="B55" t="str">
        <f ca="1">IFERROR(__xludf.DUMMYFUNCTION("""COMPUTED_VALUE"""),"NATO")</f>
        <v>NATO</v>
      </c>
    </row>
    <row r="56" spans="1:2" ht="12.75" x14ac:dyDescent="0.2">
      <c r="A56" t="str">
        <f ca="1">IFERROR(__xludf.DUMMYFUNCTION("""COMPUTED_VALUE"""),"NORTH KOREA")</f>
        <v>NORTH KOREA</v>
      </c>
      <c r="B56" t="str">
        <f ca="1">IFERROR(__xludf.DUMMYFUNCTION("""COMPUTED_VALUE"""),"NKOR")</f>
        <v>NKOR</v>
      </c>
    </row>
    <row r="57" spans="1:2" ht="12.75" x14ac:dyDescent="0.2">
      <c r="A57" t="str">
        <f ca="1">IFERROR(__xludf.DUMMYFUNCTION("""COMPUTED_VALUE"""),"NORWAY")</f>
        <v>NORWAY</v>
      </c>
      <c r="B57" t="str">
        <f ca="1">IFERROR(__xludf.DUMMYFUNCTION("""COMPUTED_VALUE"""),"NOR")</f>
        <v>NOR</v>
      </c>
    </row>
    <row r="58" spans="1:2" ht="12.75" x14ac:dyDescent="0.2">
      <c r="A58" t="str">
        <f ca="1">IFERROR(__xludf.DUMMYFUNCTION("""COMPUTED_VALUE"""),"O3B NETWORKS")</f>
        <v>O3B NETWORKS</v>
      </c>
      <c r="B58" t="str">
        <f ca="1">IFERROR(__xludf.DUMMYFUNCTION("""COMPUTED_VALUE"""),"O3B")</f>
        <v>O3B</v>
      </c>
    </row>
    <row r="59" spans="1:2" ht="12.75" x14ac:dyDescent="0.2">
      <c r="A59" t="str">
        <f ca="1">IFERROR(__xludf.DUMMYFUNCTION("""COMPUTED_VALUE"""),"ORBCOMM")</f>
        <v>ORBCOMM</v>
      </c>
      <c r="B59" t="str">
        <f ca="1">IFERROR(__xludf.DUMMYFUNCTION("""COMPUTED_VALUE"""),"ORB")</f>
        <v>ORB</v>
      </c>
    </row>
    <row r="60" spans="1:2" ht="12.75" x14ac:dyDescent="0.2">
      <c r="A60" t="str">
        <f ca="1">IFERROR(__xludf.DUMMYFUNCTION("""COMPUTED_VALUE"""),"PAKISTAN")</f>
        <v>PAKISTAN</v>
      </c>
      <c r="B60" t="str">
        <f ca="1">IFERROR(__xludf.DUMMYFUNCTION("""COMPUTED_VALUE"""),"PAKI")</f>
        <v>PAKI</v>
      </c>
    </row>
    <row r="61" spans="1:2" ht="12.75" x14ac:dyDescent="0.2">
      <c r="A61" t="str">
        <f ca="1">IFERROR(__xludf.DUMMYFUNCTION("""COMPUTED_VALUE"""),"PEOPLE'S REPUBLIC OF CHINA")</f>
        <v>PEOPLE'S REPUBLIC OF CHINA</v>
      </c>
      <c r="B61" t="str">
        <f ca="1">IFERROR(__xludf.DUMMYFUNCTION("""COMPUTED_VALUE"""),"PRC")</f>
        <v>PRC</v>
      </c>
    </row>
    <row r="62" spans="1:2" ht="12.75" x14ac:dyDescent="0.2">
      <c r="A62" t="str">
        <f ca="1">IFERROR(__xludf.DUMMYFUNCTION("""COMPUTED_VALUE"""),"PERU")</f>
        <v>PERU</v>
      </c>
      <c r="B62" t="str">
        <f ca="1">IFERROR(__xludf.DUMMYFUNCTION("""COMPUTED_VALUE"""),"PER")</f>
        <v>PER</v>
      </c>
    </row>
    <row r="63" spans="1:2" ht="12.75" x14ac:dyDescent="0.2">
      <c r="A63" t="str">
        <f ca="1">IFERROR(__xludf.DUMMYFUNCTION("""COMPUTED_VALUE"""),"PHILIPPINES (REPUBLIC OF THE PHILIPPINES)")</f>
        <v>PHILIPPINES (REPUBLIC OF THE PHILIPPINES)</v>
      </c>
      <c r="B63" t="str">
        <f ca="1">IFERROR(__xludf.DUMMYFUNCTION("""COMPUTED_VALUE"""),"RP")</f>
        <v>RP</v>
      </c>
    </row>
    <row r="64" spans="1:2" ht="12.75" x14ac:dyDescent="0.2">
      <c r="A64" t="str">
        <f ca="1">IFERROR(__xludf.DUMMYFUNCTION("""COMPUTED_VALUE"""),"POLAND")</f>
        <v>POLAND</v>
      </c>
      <c r="B64" t="str">
        <f ca="1">IFERROR(__xludf.DUMMYFUNCTION("""COMPUTED_VALUE"""),"POL")</f>
        <v>POL</v>
      </c>
    </row>
    <row r="65" spans="1:2" ht="12.75" x14ac:dyDescent="0.2">
      <c r="A65" t="str">
        <f ca="1">IFERROR(__xludf.DUMMYFUNCTION("""COMPUTED_VALUE"""),"PORTUGAL")</f>
        <v>PORTUGAL</v>
      </c>
      <c r="B65" t="str">
        <f ca="1">IFERROR(__xludf.DUMMYFUNCTION("""COMPUTED_VALUE"""),"POR")</f>
        <v>POR</v>
      </c>
    </row>
    <row r="66" spans="1:2" ht="12.75" x14ac:dyDescent="0.2">
      <c r="A66" t="str">
        <f ca="1">IFERROR(__xludf.DUMMYFUNCTION("""COMPUTED_VALUE"""),"REGIONAL AFRICAN SATELLITE COMMUNICATIONS ORGANIZATION")</f>
        <v>REGIONAL AFRICAN SATELLITE COMMUNICATIONS ORGANIZATION</v>
      </c>
      <c r="B66" t="str">
        <f ca="1">IFERROR(__xludf.DUMMYFUNCTION("""COMPUTED_VALUE"""),"RASC")</f>
        <v>RASC</v>
      </c>
    </row>
    <row r="67" spans="1:2" ht="12.75" x14ac:dyDescent="0.2">
      <c r="A67" t="str">
        <f ca="1">IFERROR(__xludf.DUMMYFUNCTION("""COMPUTED_VALUE"""),"SAUDI ARABIA")</f>
        <v>SAUDI ARABIA</v>
      </c>
      <c r="B67" t="str">
        <f ca="1">IFERROR(__xludf.DUMMYFUNCTION("""COMPUTED_VALUE"""),"SAUD")</f>
        <v>SAUD</v>
      </c>
    </row>
    <row r="68" spans="1:2" ht="12.75" x14ac:dyDescent="0.2">
      <c r="A68" t="str">
        <f ca="1">IFERROR(__xludf.DUMMYFUNCTION("""COMPUTED_VALUE"""),"SEA LAUNCH")</f>
        <v>SEA LAUNCH</v>
      </c>
      <c r="B68" t="str">
        <f ca="1">IFERROR(__xludf.DUMMYFUNCTION("""COMPUTED_VALUE"""),"SEAL")</f>
        <v>SEAL</v>
      </c>
    </row>
    <row r="69" spans="1:2" ht="12.75" x14ac:dyDescent="0.2">
      <c r="A69" t="str">
        <f ca="1">IFERROR(__xludf.DUMMYFUNCTION("""COMPUTED_VALUE"""),"SINGAPORE")</f>
        <v>SINGAPORE</v>
      </c>
      <c r="B69" t="str">
        <f ca="1">IFERROR(__xludf.DUMMYFUNCTION("""COMPUTED_VALUE"""),"SING")</f>
        <v>SING</v>
      </c>
    </row>
    <row r="70" spans="1:2" ht="12.75" x14ac:dyDescent="0.2">
      <c r="A70" t="str">
        <f ca="1">IFERROR(__xludf.DUMMYFUNCTION("""COMPUTED_VALUE"""),"SINGAPORE/TAIWAN")</f>
        <v>SINGAPORE/TAIWAN</v>
      </c>
      <c r="B70" t="str">
        <f ca="1">IFERROR(__xludf.DUMMYFUNCTION("""COMPUTED_VALUE"""),"STCT")</f>
        <v>STCT</v>
      </c>
    </row>
    <row r="71" spans="1:2" ht="12.75" x14ac:dyDescent="0.2">
      <c r="A71" t="str">
        <f ca="1">IFERROR(__xludf.DUMMYFUNCTION("""COMPUTED_VALUE"""),"SLOVAKIA")</f>
        <v>SLOVAKIA</v>
      </c>
      <c r="B71" t="str">
        <f ca="1">IFERROR(__xludf.DUMMYFUNCTION("""COMPUTED_VALUE"""),"SK")</f>
        <v>SK</v>
      </c>
    </row>
    <row r="72" spans="1:2" ht="12.75" x14ac:dyDescent="0.2">
      <c r="A72" t="str">
        <f ca="1">IFERROR(__xludf.DUMMYFUNCTION("""COMPUTED_VALUE"""),"SOCIETE EUROPEENNE DES SATELLITES")</f>
        <v>SOCIETE EUROPEENNE DES SATELLITES</v>
      </c>
      <c r="B72" t="str">
        <f ca="1">IFERROR(__xludf.DUMMYFUNCTION("""COMPUTED_VALUE"""),"SES")</f>
        <v>SES</v>
      </c>
    </row>
    <row r="73" spans="1:2" ht="12.75" x14ac:dyDescent="0.2">
      <c r="A73" t="str">
        <f ca="1">IFERROR(__xludf.DUMMYFUNCTION("""COMPUTED_VALUE"""),"SOUTH AFRICA")</f>
        <v>SOUTH AFRICA</v>
      </c>
      <c r="B73" t="str">
        <f ca="1">IFERROR(__xludf.DUMMYFUNCTION("""COMPUTED_VALUE"""),"SAFR")</f>
        <v>SAFR</v>
      </c>
    </row>
    <row r="74" spans="1:2" ht="12.75" x14ac:dyDescent="0.2">
      <c r="A74" t="str">
        <f ca="1">IFERROR(__xludf.DUMMYFUNCTION("""COMPUTED_VALUE"""),"SOUTH KOREA")</f>
        <v>SOUTH KOREA</v>
      </c>
      <c r="B74" t="str">
        <f ca="1">IFERROR(__xludf.DUMMYFUNCTION("""COMPUTED_VALUE"""),"SKOR")</f>
        <v>SKOR</v>
      </c>
    </row>
    <row r="75" spans="1:2" ht="12.75" x14ac:dyDescent="0.2">
      <c r="A75" t="str">
        <f ca="1">IFERROR(__xludf.DUMMYFUNCTION("""COMPUTED_VALUE"""),"SPAIN")</f>
        <v>SPAIN</v>
      </c>
      <c r="B75" t="str">
        <f ca="1">IFERROR(__xludf.DUMMYFUNCTION("""COMPUTED_VALUE"""),"SPN")</f>
        <v>SPN</v>
      </c>
    </row>
    <row r="76" spans="1:2" ht="12.75" x14ac:dyDescent="0.2">
      <c r="A76" t="str">
        <f ca="1">IFERROR(__xludf.DUMMYFUNCTION("""COMPUTED_VALUE"""),"SWEDEN")</f>
        <v>SWEDEN</v>
      </c>
      <c r="B76" t="str">
        <f ca="1">IFERROR(__xludf.DUMMYFUNCTION("""COMPUTED_VALUE"""),"SWED")</f>
        <v>SWED</v>
      </c>
    </row>
    <row r="77" spans="1:2" ht="12.75" x14ac:dyDescent="0.2">
      <c r="A77" t="str">
        <f ca="1">IFERROR(__xludf.DUMMYFUNCTION("""COMPUTED_VALUE"""),"TAIWAN (REPUBLIC OF CHINA)")</f>
        <v>TAIWAN (REPUBLIC OF CHINA)</v>
      </c>
      <c r="B77" t="str">
        <f ca="1">IFERROR(__xludf.DUMMYFUNCTION("""COMPUTED_VALUE"""),"ROC")</f>
        <v>ROC</v>
      </c>
    </row>
    <row r="78" spans="1:2" ht="12.75" x14ac:dyDescent="0.2">
      <c r="A78" t="str">
        <f ca="1">IFERROR(__xludf.DUMMYFUNCTION("""COMPUTED_VALUE"""),"THAILAND")</f>
        <v>THAILAND</v>
      </c>
      <c r="B78" t="str">
        <f ca="1">IFERROR(__xludf.DUMMYFUNCTION("""COMPUTED_VALUE"""),"THAI")</f>
        <v>THAI</v>
      </c>
    </row>
    <row r="79" spans="1:2" ht="12.75" x14ac:dyDescent="0.2">
      <c r="A79" t="str">
        <f ca="1">IFERROR(__xludf.DUMMYFUNCTION("""COMPUTED_VALUE"""),"TURKEY")</f>
        <v>TURKEY</v>
      </c>
      <c r="B79" t="str">
        <f ca="1">IFERROR(__xludf.DUMMYFUNCTION("""COMPUTED_VALUE"""),"TURK")</f>
        <v>TURK</v>
      </c>
    </row>
    <row r="80" spans="1:2" ht="12.75" x14ac:dyDescent="0.2">
      <c r="A80" t="str">
        <f ca="1">IFERROR(__xludf.DUMMYFUNCTION("""COMPUTED_VALUE"""),"TURKMENISTAN/MONACO")</f>
        <v>TURKMENISTAN/MONACO</v>
      </c>
      <c r="B80" t="str">
        <f ca="1">IFERROR(__xludf.DUMMYFUNCTION("""COMPUTED_VALUE"""),"TMMC")</f>
        <v>TMMC</v>
      </c>
    </row>
    <row r="81" spans="1:2" ht="12.75" x14ac:dyDescent="0.2">
      <c r="A81" t="str">
        <f ca="1">IFERROR(__xludf.DUMMYFUNCTION("""COMPUTED_VALUE"""),"UNITED ARAB EMIRATES")</f>
        <v>UNITED ARAB EMIRATES</v>
      </c>
      <c r="B81" t="str">
        <f ca="1">IFERROR(__xludf.DUMMYFUNCTION("""COMPUTED_VALUE"""),"UAE")</f>
        <v>UAE</v>
      </c>
    </row>
    <row r="82" spans="1:2" ht="12.75" x14ac:dyDescent="0.2">
      <c r="A82" t="str">
        <f ca="1">IFERROR(__xludf.DUMMYFUNCTION("""COMPUTED_VALUE"""),"UNITED KINGDOM")</f>
        <v>UNITED KINGDOM</v>
      </c>
      <c r="B82" t="str">
        <f ca="1">IFERROR(__xludf.DUMMYFUNCTION("""COMPUTED_VALUE"""),"UK")</f>
        <v>UK</v>
      </c>
    </row>
    <row r="83" spans="1:2" ht="12.75" x14ac:dyDescent="0.2">
      <c r="A83" t="str">
        <f ca="1">IFERROR(__xludf.DUMMYFUNCTION("""COMPUTED_VALUE"""),"UNITED STATES")</f>
        <v>UNITED STATES</v>
      </c>
      <c r="B83" t="str">
        <f ca="1">IFERROR(__xludf.DUMMYFUNCTION("""COMPUTED_VALUE"""),"US")</f>
        <v>US</v>
      </c>
    </row>
    <row r="84" spans="1:2" ht="12.75" x14ac:dyDescent="0.2">
      <c r="A84" t="str">
        <f ca="1">IFERROR(__xludf.DUMMYFUNCTION("""COMPUTED_VALUE"""),"UNITED STATES/BRAZIL")</f>
        <v>UNITED STATES/BRAZIL</v>
      </c>
      <c r="B84" t="str">
        <f ca="1">IFERROR(__xludf.DUMMYFUNCTION("""COMPUTED_VALUE"""),"USBZ")</f>
        <v>USBZ</v>
      </c>
    </row>
    <row r="85" spans="1:2" ht="12.75" x14ac:dyDescent="0.2">
      <c r="A85" t="str">
        <f ca="1">IFERROR(__xludf.DUMMYFUNCTION("""COMPUTED_VALUE"""),"URUGUAY")</f>
        <v>URUGUAY</v>
      </c>
      <c r="B85" t="str">
        <f ca="1">IFERROR(__xludf.DUMMYFUNCTION("""COMPUTED_VALUE"""),"URY")</f>
        <v>URY</v>
      </c>
    </row>
    <row r="86" spans="1:2" ht="12.75" x14ac:dyDescent="0.2">
      <c r="A86" t="str">
        <f ca="1">IFERROR(__xludf.DUMMYFUNCTION("""COMPUTED_VALUE"""),"VENEZUELA")</f>
        <v>VENEZUELA</v>
      </c>
      <c r="B86" t="str">
        <f ca="1">IFERROR(__xludf.DUMMYFUNCTION("""COMPUTED_VALUE"""),"VENZ")</f>
        <v>VENZ</v>
      </c>
    </row>
    <row r="87" spans="1:2" ht="12.75" x14ac:dyDescent="0.2">
      <c r="A87" t="str">
        <f ca="1">IFERROR(__xludf.DUMMYFUNCTION("""COMPUTED_VALUE"""),"VIETNAM")</f>
        <v>VIETNAM</v>
      </c>
      <c r="B87" t="str">
        <f ca="1">IFERROR(__xludf.DUMMYFUNCTION("""COMPUTED_VALUE"""),"VTNM")</f>
        <v>VTNM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Magenheimer</cp:lastModifiedBy>
  <dcterms:created xsi:type="dcterms:W3CDTF">2019-02-22T08:09:12Z</dcterms:created>
  <dcterms:modified xsi:type="dcterms:W3CDTF">2019-02-22T08:09:12Z</dcterms:modified>
</cp:coreProperties>
</file>