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795" windowHeight="12345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45621"/>
</workbook>
</file>

<file path=xl/calcChain.xml><?xml version="1.0" encoding="utf-8"?>
<calcChain xmlns="http://schemas.openxmlformats.org/spreadsheetml/2006/main">
  <c r="E10" i="4" l="1"/>
  <c r="E8" i="4"/>
  <c r="E4" i="4"/>
  <c r="E5" i="4"/>
  <c r="E6" i="4"/>
  <c r="E3" i="4"/>
  <c r="E12" i="3" l="1"/>
  <c r="D7" i="3" l="1"/>
  <c r="I5" i="3"/>
  <c r="I4" i="3"/>
  <c r="J5" i="3"/>
  <c r="D8" i="3" l="1"/>
  <c r="B11" i="3"/>
  <c r="E5" i="3"/>
  <c r="D5" i="3"/>
  <c r="D4" i="3"/>
  <c r="I29" i="2" l="1"/>
  <c r="E34" i="2"/>
  <c r="E33" i="2"/>
  <c r="F29" i="2"/>
  <c r="F27" i="2"/>
  <c r="F25" i="2"/>
  <c r="E29" i="2"/>
  <c r="C27" i="2"/>
  <c r="E27" i="2" s="1"/>
  <c r="E26" i="2"/>
  <c r="E25" i="2"/>
  <c r="E24" i="2"/>
  <c r="F6" i="1"/>
  <c r="F6" i="2"/>
  <c r="E6" i="2"/>
  <c r="K6" i="2"/>
  <c r="K5" i="2"/>
  <c r="J6" i="2"/>
  <c r="J5" i="2"/>
  <c r="I6" i="2"/>
  <c r="I5" i="2"/>
  <c r="D19" i="2"/>
  <c r="D18" i="2"/>
  <c r="E5" i="2"/>
  <c r="E8" i="2" s="1"/>
  <c r="C6" i="2"/>
  <c r="D23" i="1" l="1"/>
  <c r="E23" i="1"/>
  <c r="F17" i="1"/>
  <c r="F20" i="1"/>
  <c r="E20" i="1"/>
  <c r="E17" i="1"/>
  <c r="E6" i="1"/>
  <c r="E5" i="1"/>
</calcChain>
</file>

<file path=xl/sharedStrings.xml><?xml version="1.0" encoding="utf-8"?>
<sst xmlns="http://schemas.openxmlformats.org/spreadsheetml/2006/main" count="20" uniqueCount="15">
  <si>
    <t>NEW</t>
  </si>
  <si>
    <t>min</t>
  </si>
  <si>
    <t>max</t>
  </si>
  <si>
    <t>delta</t>
  </si>
  <si>
    <t>1/G</t>
  </si>
  <si>
    <t>torque</t>
  </si>
  <si>
    <t>coeff</t>
  </si>
  <si>
    <t>pomiar</t>
  </si>
  <si>
    <t>obciążenie [g]</t>
  </si>
  <si>
    <t>ramię obciążenia</t>
  </si>
  <si>
    <t>ramię narzędzia</t>
  </si>
  <si>
    <t>mm</t>
  </si>
  <si>
    <t>sdm3065</t>
  </si>
  <si>
    <t>thtool</t>
  </si>
  <si>
    <t>Ameper meter 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</si>
</sst>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Arkusz1!$C$4:$C$6</c:f>
              <c:numCache>
                <c:formatCode>General</c:formatCode>
                <c:ptCount val="3"/>
                <c:pt idx="0">
                  <c:v>0</c:v>
                </c:pt>
                <c:pt idx="1">
                  <c:v>377</c:v>
                </c:pt>
                <c:pt idx="2">
                  <c:v>1517</c:v>
                </c:pt>
              </c:numCache>
            </c:numRef>
          </c:xVal>
          <c:yVal>
            <c:numRef>
              <c:f>Arkusz1!$D$4:$D$6</c:f>
              <c:numCache>
                <c:formatCode>General</c:formatCode>
                <c:ptCount val="3"/>
                <c:pt idx="0">
                  <c:v>223748</c:v>
                </c:pt>
                <c:pt idx="1">
                  <c:v>523166</c:v>
                </c:pt>
                <c:pt idx="2">
                  <c:v>1419858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5808"/>
        <c:axId val="122776384"/>
      </c:scatterChart>
      <c:valAx>
        <c:axId val="1227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76384"/>
        <c:crosses val="autoZero"/>
        <c:crossBetween val="midCat"/>
      </c:valAx>
      <c:valAx>
        <c:axId val="1227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7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Arkusz2!$C$4:$C$6</c:f>
              <c:numCache>
                <c:formatCode>General</c:formatCode>
                <c:ptCount val="3"/>
                <c:pt idx="0">
                  <c:v>0</c:v>
                </c:pt>
                <c:pt idx="1">
                  <c:v>1384</c:v>
                </c:pt>
                <c:pt idx="2">
                  <c:v>2452</c:v>
                </c:pt>
              </c:numCache>
            </c:numRef>
          </c:xVal>
          <c:yVal>
            <c:numRef>
              <c:f>Arkusz2!$D$4:$D$6</c:f>
              <c:numCache>
                <c:formatCode>General</c:formatCode>
                <c:ptCount val="3"/>
                <c:pt idx="0">
                  <c:v>227843</c:v>
                </c:pt>
                <c:pt idx="1">
                  <c:v>1328829</c:v>
                </c:pt>
                <c:pt idx="2">
                  <c:v>2156869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8112"/>
        <c:axId val="122778688"/>
      </c:scatterChart>
      <c:valAx>
        <c:axId val="1227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78688"/>
        <c:crosses val="autoZero"/>
        <c:crossBetween val="midCat"/>
      </c:valAx>
      <c:valAx>
        <c:axId val="1227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78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Arkusz3!$B$3:$B$5</c:f>
              <c:numCache>
                <c:formatCode>General</c:formatCode>
                <c:ptCount val="3"/>
                <c:pt idx="0">
                  <c:v>55084</c:v>
                </c:pt>
                <c:pt idx="1">
                  <c:v>544723</c:v>
                </c:pt>
                <c:pt idx="2">
                  <c:v>1707094</c:v>
                </c:pt>
              </c:numCache>
            </c:numRef>
          </c:xVal>
          <c:yVal>
            <c:numRef>
              <c:f>Arkusz3!$C$3:$C$5</c:f>
              <c:numCache>
                <c:formatCode>General</c:formatCode>
                <c:ptCount val="3"/>
                <c:pt idx="0">
                  <c:v>0</c:v>
                </c:pt>
                <c:pt idx="1">
                  <c:v>220</c:v>
                </c:pt>
                <c:pt idx="2">
                  <c:v>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0416"/>
        <c:axId val="122780992"/>
      </c:scatterChart>
      <c:valAx>
        <c:axId val="1227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80992"/>
        <c:crosses val="autoZero"/>
        <c:crossBetween val="midCat"/>
      </c:valAx>
      <c:valAx>
        <c:axId val="1227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8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2</xdr:row>
      <xdr:rowOff>80962</xdr:rowOff>
    </xdr:from>
    <xdr:to>
      <xdr:col>20</xdr:col>
      <xdr:colOff>209550</xdr:colOff>
      <xdr:row>16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</xdr:row>
      <xdr:rowOff>80962</xdr:rowOff>
    </xdr:from>
    <xdr:to>
      <xdr:col>22</xdr:col>
      <xdr:colOff>104775</xdr:colOff>
      <xdr:row>15</xdr:row>
      <xdr:rowOff>157162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33337</xdr:rowOff>
    </xdr:from>
    <xdr:to>
      <xdr:col>18</xdr:col>
      <xdr:colOff>304800</xdr:colOff>
      <xdr:row>27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3"/>
  <sheetViews>
    <sheetView workbookViewId="0">
      <selection activeCell="C4" sqref="C4:D4"/>
    </sheetView>
  </sheetViews>
  <sheetFormatPr defaultRowHeight="15" x14ac:dyDescent="0.25"/>
  <sheetData>
    <row r="4" spans="3:6" x14ac:dyDescent="0.25">
      <c r="C4">
        <v>0</v>
      </c>
      <c r="D4">
        <v>223748</v>
      </c>
    </row>
    <row r="5" spans="3:6" x14ac:dyDescent="0.25">
      <c r="C5">
        <v>377</v>
      </c>
      <c r="D5">
        <v>523166</v>
      </c>
      <c r="E5">
        <f>(D5-$D$4)/C5</f>
        <v>794.21220159151198</v>
      </c>
    </row>
    <row r="6" spans="3:6" x14ac:dyDescent="0.25">
      <c r="C6">
        <v>1517</v>
      </c>
      <c r="D6">
        <v>1419858</v>
      </c>
      <c r="E6">
        <f>(D6-$D$4)/C6</f>
        <v>788.47066578773899</v>
      </c>
      <c r="F6">
        <f>(D6-D5)/(C6-C5)</f>
        <v>786.57192982456138</v>
      </c>
    </row>
    <row r="16" spans="3:6" x14ac:dyDescent="0.25">
      <c r="C16">
        <v>0</v>
      </c>
      <c r="D16">
        <v>223774</v>
      </c>
    </row>
    <row r="17" spans="3:6" x14ac:dyDescent="0.25">
      <c r="C17">
        <v>377</v>
      </c>
      <c r="D17">
        <v>522882</v>
      </c>
      <c r="E17">
        <f>(D17-$D$4)/C17</f>
        <v>793.45888594164455</v>
      </c>
      <c r="F17">
        <f>E20*C17+D16</f>
        <v>520902.18900126423</v>
      </c>
    </row>
    <row r="19" spans="3:6" x14ac:dyDescent="0.25">
      <c r="C19">
        <v>0</v>
      </c>
      <c r="D19">
        <v>224975</v>
      </c>
    </row>
    <row r="20" spans="3:6" x14ac:dyDescent="0.25">
      <c r="C20">
        <v>1582</v>
      </c>
      <c r="D20">
        <v>1470583</v>
      </c>
      <c r="E20">
        <f>(D20-$D$4)/C20</f>
        <v>788.13843236409605</v>
      </c>
      <c r="F20">
        <f>E17*C20+D19</f>
        <v>1480226.9575596817</v>
      </c>
    </row>
    <row r="23" spans="3:6" x14ac:dyDescent="0.25">
      <c r="D23" s="1">
        <f>(D19+D16+D4)/3</f>
        <v>224165.66666666666</v>
      </c>
      <c r="E23" s="1">
        <f>(E20+E17+E6+E5)/4</f>
        <v>791.07004642124787</v>
      </c>
      <c r="F23" s="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23" sqref="D23"/>
    </sheetView>
  </sheetViews>
  <sheetFormatPr defaultRowHeight="15" x14ac:dyDescent="0.25"/>
  <cols>
    <col min="4" max="4" width="11" bestFit="1" customWidth="1"/>
    <col min="5" max="5" width="9.85546875" bestFit="1" customWidth="1"/>
  </cols>
  <sheetData>
    <row r="1" spans="1:11" x14ac:dyDescent="0.25">
      <c r="A1" t="s">
        <v>0</v>
      </c>
    </row>
    <row r="3" spans="1:11" x14ac:dyDescent="0.25">
      <c r="G3" t="s">
        <v>1</v>
      </c>
      <c r="H3" t="s">
        <v>2</v>
      </c>
      <c r="I3" t="s">
        <v>3</v>
      </c>
    </row>
    <row r="4" spans="1:11" x14ac:dyDescent="0.25">
      <c r="C4">
        <v>0</v>
      </c>
      <c r="D4">
        <v>227843</v>
      </c>
    </row>
    <row r="5" spans="1:11" x14ac:dyDescent="0.25">
      <c r="C5">
        <v>1384</v>
      </c>
      <c r="D5">
        <v>1328829</v>
      </c>
      <c r="E5">
        <f>(D5-$D$4)/C5</f>
        <v>795.51011560693644</v>
      </c>
      <c r="G5">
        <v>1305970</v>
      </c>
      <c r="H5">
        <v>1330356</v>
      </c>
      <c r="I5">
        <f>H5-G5</f>
        <v>24386</v>
      </c>
      <c r="J5">
        <f>I5/(G5+H5)*2</f>
        <v>1.8499988241211445E-2</v>
      </c>
      <c r="K5">
        <f>I5/E5</f>
        <v>30.65454419947211</v>
      </c>
    </row>
    <row r="6" spans="1:11" x14ac:dyDescent="0.25">
      <c r="C6">
        <f>C5+1068</f>
        <v>2452</v>
      </c>
      <c r="D6">
        <v>2156869</v>
      </c>
      <c r="E6">
        <f>(D6-$D$4)/C6</f>
        <v>786.71533442088094</v>
      </c>
      <c r="F6">
        <f>(D6-D5)/(C6-C5)</f>
        <v>775.31835205992513</v>
      </c>
      <c r="G6">
        <v>2144647</v>
      </c>
      <c r="H6">
        <v>2172726</v>
      </c>
      <c r="I6">
        <f>H6-G6</f>
        <v>28079</v>
      </c>
      <c r="J6">
        <f>I6/(G6+H6)*2</f>
        <v>1.3007446889578455E-2</v>
      </c>
      <c r="K6">
        <f>I6/E6</f>
        <v>35.691435988939496</v>
      </c>
    </row>
    <row r="8" spans="1:11" x14ac:dyDescent="0.25">
      <c r="E8" s="1">
        <f>SUM(E5:E6)/ROWS((E5:E6))</f>
        <v>791.11272501390863</v>
      </c>
      <c r="F8" s="1" t="s">
        <v>4</v>
      </c>
    </row>
    <row r="18" spans="3:9" x14ac:dyDescent="0.25">
      <c r="C18">
        <v>1000</v>
      </c>
      <c r="D18">
        <f>C18/796</f>
        <v>1.256281407035176</v>
      </c>
    </row>
    <row r="19" spans="3:9" x14ac:dyDescent="0.25">
      <c r="D19">
        <f>C18/786</f>
        <v>1.272264631043257</v>
      </c>
    </row>
    <row r="22" spans="3:9" x14ac:dyDescent="0.25">
      <c r="C22">
        <v>0</v>
      </c>
      <c r="D22">
        <v>223748</v>
      </c>
    </row>
    <row r="23" spans="3:9" x14ac:dyDescent="0.25">
      <c r="C23">
        <v>0</v>
      </c>
      <c r="D23">
        <v>227843</v>
      </c>
    </row>
    <row r="24" spans="3:9" x14ac:dyDescent="0.25">
      <c r="C24">
        <v>377</v>
      </c>
      <c r="D24">
        <v>523166</v>
      </c>
      <c r="E24">
        <f>(D24-$D$4)/C24</f>
        <v>783.35013262599466</v>
      </c>
    </row>
    <row r="25" spans="3:9" x14ac:dyDescent="0.25">
      <c r="C25">
        <v>1517</v>
      </c>
      <c r="D25">
        <v>1419858</v>
      </c>
      <c r="E25">
        <f>(D25-$D$4)/C25</f>
        <v>785.77125906394201</v>
      </c>
      <c r="F25">
        <f t="shared" ref="F25:F27" si="0">(D25-D24)/(C25-C24)</f>
        <v>786.57192982456138</v>
      </c>
    </row>
    <row r="26" spans="3:9" x14ac:dyDescent="0.25">
      <c r="C26">
        <v>1384</v>
      </c>
      <c r="D26">
        <v>1328829</v>
      </c>
      <c r="E26">
        <f>(D26-$D$4)/C26</f>
        <v>795.51011560693644</v>
      </c>
    </row>
    <row r="27" spans="3:9" x14ac:dyDescent="0.25">
      <c r="C27">
        <f>C26+1068</f>
        <v>2452</v>
      </c>
      <c r="D27">
        <v>2156869</v>
      </c>
      <c r="E27">
        <f>(D27-$D$4)/C27</f>
        <v>786.71533442088094</v>
      </c>
      <c r="F27">
        <f t="shared" si="0"/>
        <v>775.31835205992513</v>
      </c>
    </row>
    <row r="29" spans="3:9" x14ac:dyDescent="0.25">
      <c r="E29" s="2">
        <f>SUM(E24:E27)/ROWS(E24:E27)</f>
        <v>787.83671042943854</v>
      </c>
      <c r="F29">
        <f>(F25+F27)/2</f>
        <v>780.94514094224326</v>
      </c>
      <c r="I29">
        <f>(E29+E8)/2</f>
        <v>789.47471772167364</v>
      </c>
    </row>
    <row r="33" spans="4:5" x14ac:dyDescent="0.25">
      <c r="D33">
        <v>2000000</v>
      </c>
      <c r="E33">
        <f>D33/E8</f>
        <v>2528.0847302321395</v>
      </c>
    </row>
    <row r="34" spans="4:5" x14ac:dyDescent="0.25">
      <c r="E34">
        <f>D33/E29</f>
        <v>2538.5971147623072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2" sqref="F12"/>
    </sheetView>
  </sheetViews>
  <sheetFormatPr defaultRowHeight="15" x14ac:dyDescent="0.25"/>
  <cols>
    <col min="1" max="22" width="15.42578125" customWidth="1"/>
  </cols>
  <sheetData>
    <row r="1" spans="1:10" x14ac:dyDescent="0.25">
      <c r="A1" t="s">
        <v>5</v>
      </c>
    </row>
    <row r="2" spans="1:10" x14ac:dyDescent="0.25">
      <c r="B2" s="3" t="s">
        <v>7</v>
      </c>
      <c r="C2" s="3" t="s">
        <v>8</v>
      </c>
      <c r="D2" s="3"/>
      <c r="E2" s="3"/>
      <c r="F2" s="3"/>
      <c r="G2" s="3" t="s">
        <v>7</v>
      </c>
      <c r="H2" s="3" t="s">
        <v>8</v>
      </c>
    </row>
    <row r="3" spans="1:10" x14ac:dyDescent="0.25">
      <c r="B3">
        <v>55084</v>
      </c>
      <c r="C3">
        <v>0</v>
      </c>
      <c r="G3">
        <v>55151</v>
      </c>
      <c r="H3">
        <v>0</v>
      </c>
    </row>
    <row r="4" spans="1:10" x14ac:dyDescent="0.25">
      <c r="B4">
        <v>544723</v>
      </c>
      <c r="C4">
        <v>220</v>
      </c>
      <c r="D4">
        <f>(B4-$B$3)/C4</f>
        <v>2225.6318181818183</v>
      </c>
      <c r="G4">
        <v>549766</v>
      </c>
      <c r="H4">
        <v>220</v>
      </c>
      <c r="I4">
        <f>(G4-$G$3)/H4</f>
        <v>2248.25</v>
      </c>
    </row>
    <row r="5" spans="1:10" x14ac:dyDescent="0.25">
      <c r="B5">
        <v>1707094</v>
      </c>
      <c r="C5">
        <v>748</v>
      </c>
      <c r="D5">
        <f>(B5-$B$3)/C5</f>
        <v>2208.5695187165775</v>
      </c>
      <c r="E5">
        <f>(B5-B4)/(C5-C4)</f>
        <v>2201.4602272727275</v>
      </c>
      <c r="G5">
        <v>1703159</v>
      </c>
      <c r="H5">
        <v>748</v>
      </c>
      <c r="I5">
        <f>(G5-$G$3)/H5</f>
        <v>2203.2192513368982</v>
      </c>
      <c r="J5">
        <f>(G5-G4)/(H5-H4)</f>
        <v>2184.4564393939395</v>
      </c>
    </row>
    <row r="7" spans="1:10" x14ac:dyDescent="0.25">
      <c r="D7">
        <f>(D5+D4+I4+I5)/4</f>
        <v>2221.4176470588236</v>
      </c>
    </row>
    <row r="8" spans="1:10" x14ac:dyDescent="0.25">
      <c r="D8" s="1">
        <f>D7/B11</f>
        <v>1036.6615686274511</v>
      </c>
      <c r="E8" s="1" t="s">
        <v>4</v>
      </c>
    </row>
    <row r="9" spans="1:10" x14ac:dyDescent="0.25">
      <c r="A9" t="s">
        <v>9</v>
      </c>
      <c r="B9">
        <v>75</v>
      </c>
      <c r="C9" t="s">
        <v>11</v>
      </c>
    </row>
    <row r="10" spans="1:10" x14ac:dyDescent="0.25">
      <c r="A10" t="s">
        <v>10</v>
      </c>
      <c r="B10">
        <v>35</v>
      </c>
      <c r="C10" t="s">
        <v>11</v>
      </c>
    </row>
    <row r="11" spans="1:10" x14ac:dyDescent="0.25">
      <c r="A11" t="s">
        <v>6</v>
      </c>
      <c r="B11">
        <f>B9/B10</f>
        <v>2.1428571428571428</v>
      </c>
    </row>
    <row r="12" spans="1:10" x14ac:dyDescent="0.25">
      <c r="E12">
        <f>(B5-B3)/D8/B11</f>
        <v>743.67375364433417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sheetData>
    <row r="1" spans="1:5" x14ac:dyDescent="0.25">
      <c r="A1" t="s">
        <v>14</v>
      </c>
    </row>
    <row r="2" spans="1:5" x14ac:dyDescent="0.25">
      <c r="C2" t="s">
        <v>12</v>
      </c>
      <c r="D2" t="s">
        <v>13</v>
      </c>
    </row>
    <row r="3" spans="1:5" x14ac:dyDescent="0.25">
      <c r="C3">
        <v>0.49</v>
      </c>
      <c r="D3">
        <v>0.57599999999999996</v>
      </c>
      <c r="E3">
        <f>C3/D3</f>
        <v>0.85069444444444453</v>
      </c>
    </row>
    <row r="4" spans="1:5" x14ac:dyDescent="0.25">
      <c r="C4">
        <v>0.92</v>
      </c>
      <c r="D4">
        <v>1.018</v>
      </c>
      <c r="E4">
        <f t="shared" ref="E4:E6" si="0">C4/D4</f>
        <v>0.90373280943025547</v>
      </c>
    </row>
    <row r="5" spans="1:5" x14ac:dyDescent="0.25">
      <c r="C5">
        <v>1.23</v>
      </c>
      <c r="D5">
        <v>1.3280000000000001</v>
      </c>
      <c r="E5">
        <f t="shared" si="0"/>
        <v>0.9262048192771084</v>
      </c>
    </row>
    <row r="6" spans="1:5" x14ac:dyDescent="0.25">
      <c r="C6">
        <v>1.35</v>
      </c>
      <c r="D6">
        <v>1.417</v>
      </c>
      <c r="E6">
        <f t="shared" si="0"/>
        <v>0.95271700776287938</v>
      </c>
    </row>
    <row r="8" spans="1:5" x14ac:dyDescent="0.25">
      <c r="E8">
        <f>SUM(E3:E6)/4</f>
        <v>0.90833727022867194</v>
      </c>
    </row>
    <row r="10" spans="1:5" x14ac:dyDescent="0.25">
      <c r="C10">
        <v>181.33</v>
      </c>
      <c r="E10">
        <f>C10*E8</f>
        <v>164.70879721056511</v>
      </c>
    </row>
    <row r="11" spans="1:5" x14ac:dyDescent="0.25">
      <c r="C11">
        <v>178.57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jmajew</dc:creator>
  <cp:lastModifiedBy>jmajew</cp:lastModifiedBy>
  <dcterms:created xsi:type="dcterms:W3CDTF">2022-08-16T13:43:47Z</dcterms:created>
  <dcterms:modified xsi:type="dcterms:W3CDTF">2023-04-13T14:24:06Z</dcterms:modified>
</cp:coreProperties>
</file>