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PhD/Artigos/Journals/Electric bus battery performance - Exploring ageing mechanisms using a cycle semi-empirical degradation model/Python/"/>
    </mc:Choice>
  </mc:AlternateContent>
  <xr:revisionPtr revIDLastSave="0" documentId="13_ncr:1_{84B6F162-C693-6640-9ECC-681166AB8EB8}" xr6:coauthVersionLast="47" xr6:coauthVersionMax="47" xr10:uidLastSave="{00000000-0000-0000-0000-000000000000}"/>
  <bookViews>
    <workbookView xWindow="44360" yWindow="1880" windowWidth="30240" windowHeight="18880" activeTab="2" xr2:uid="{47EAD800-6FE6-534F-9B17-02E868179034}"/>
  </bookViews>
  <sheets>
    <sheet name="Buses" sheetId="1" r:id="rId1"/>
    <sheet name="Chargers" sheetId="2" r:id="rId2"/>
    <sheet name="Trip time" sheetId="3" r:id="rId3"/>
    <sheet name="Energy consumption" sheetId="4" r:id="rId4"/>
    <sheet name="Prices" sheetId="7" r:id="rId5"/>
    <sheet name="Folha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8" l="1"/>
  <c r="C14" i="8"/>
  <c r="C11" i="8"/>
  <c r="C10" i="8"/>
  <c r="C9" i="8"/>
  <c r="C8" i="8"/>
  <c r="G5" i="8"/>
  <c r="G4" i="8"/>
  <c r="G3" i="8"/>
  <c r="G2" i="8"/>
  <c r="A8" i="2"/>
  <c r="A9" i="2"/>
  <c r="A10" i="3"/>
  <c r="B10" i="3"/>
  <c r="A11" i="3"/>
  <c r="B11" i="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2" i="7"/>
  <c r="A3" i="4"/>
  <c r="A4" i="4"/>
  <c r="A5" i="4"/>
  <c r="A6" i="4"/>
  <c r="A7" i="4"/>
  <c r="A8" i="4"/>
  <c r="A9" i="4"/>
  <c r="A10" i="4"/>
  <c r="A11" i="4"/>
  <c r="A2" i="4"/>
  <c r="B4" i="3"/>
  <c r="B5" i="3"/>
  <c r="B6" i="3"/>
  <c r="B7" i="3"/>
  <c r="B8" i="3"/>
  <c r="B9" i="3"/>
  <c r="A4" i="3"/>
  <c r="A5" i="3"/>
  <c r="A6" i="3"/>
  <c r="A7" i="3"/>
  <c r="A8" i="3"/>
  <c r="A9" i="3"/>
  <c r="A4" i="2"/>
  <c r="A5" i="2"/>
  <c r="A6" i="2"/>
  <c r="A7" i="2"/>
  <c r="A3" i="2"/>
  <c r="B3" i="3" l="1"/>
  <c r="A3" i="3"/>
  <c r="B2" i="3"/>
  <c r="A2" i="3"/>
  <c r="C2" i="2"/>
  <c r="A2" i="2" l="1"/>
  <c r="D2" i="2" s="1"/>
</calcChain>
</file>

<file path=xl/sharedStrings.xml><?xml version="1.0" encoding="utf-8"?>
<sst xmlns="http://schemas.openxmlformats.org/spreadsheetml/2006/main" count="31" uniqueCount="31">
  <si>
    <t>Bus (kWh)</t>
  </si>
  <si>
    <t>Charger (kWh/min)</t>
  </si>
  <si>
    <t>Charger (kW)</t>
  </si>
  <si>
    <t>Scale factor</t>
  </si>
  <si>
    <t>Max Power (kW)</t>
  </si>
  <si>
    <t>Time finish</t>
  </si>
  <si>
    <t>Time begin</t>
  </si>
  <si>
    <t>Time finish (min)</t>
  </si>
  <si>
    <t>Time begin (min)</t>
  </si>
  <si>
    <t>Nominal value (kWh/km)</t>
  </si>
  <si>
    <t>Average velocity (km/min)</t>
  </si>
  <si>
    <t>Time</t>
  </si>
  <si>
    <t>Energy consumption (kWh/km*min)</t>
  </si>
  <si>
    <t>Sell</t>
  </si>
  <si>
    <t>Buy</t>
  </si>
  <si>
    <t>Ah_cell</t>
  </si>
  <si>
    <t>Voltage_bus</t>
  </si>
  <si>
    <t>Battery_bus</t>
  </si>
  <si>
    <t>LFP</t>
  </si>
  <si>
    <t>NMC</t>
  </si>
  <si>
    <t>Ah_bus_LFP</t>
  </si>
  <si>
    <t>Ah_bus_NMC</t>
  </si>
  <si>
    <t>Mean</t>
  </si>
  <si>
    <t>LFP 20</t>
  </si>
  <si>
    <t>LFP 35</t>
  </si>
  <si>
    <t>NMC 20</t>
  </si>
  <si>
    <t>NMC 35</t>
  </si>
  <si>
    <t>Capacity_cell</t>
  </si>
  <si>
    <t>LFP final</t>
  </si>
  <si>
    <t>NMC final</t>
  </si>
  <si>
    <t>Ah 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</si>
</sst>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wrapText="1" readingOrder="1"/>
    </xf>
    <xf numFmtId="0" fontId="1" fillId="0" borderId="0" xfId="0" applyFont="1" applyAlignment="1">
      <alignment horizontal="right" vertical="center" wrapText="1" readingOrder="1"/>
    </xf>
    <xf numFmtId="0" fontId="2" fillId="0" borderId="0" xfId="0" applyFont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0787-48DA-E646-A5C7-477557B8C2F9}">
  <dimension ref="A1:B1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 t="s">
        <v>30</v>
      </c>
    </row>
    <row r="2" spans="1:2" x14ac:dyDescent="0.2">
      <c r="A2">
        <v>250</v>
      </c>
      <c r="B2">
        <v>1957640</v>
      </c>
    </row>
    <row r="3" spans="1:2" x14ac:dyDescent="0.2">
      <c r="A3">
        <v>250</v>
      </c>
      <c r="B3">
        <v>1957640</v>
      </c>
    </row>
    <row r="4" spans="1:2" x14ac:dyDescent="0.2">
      <c r="A4">
        <v>250</v>
      </c>
      <c r="B4">
        <v>1957640</v>
      </c>
    </row>
    <row r="5" spans="1:2" x14ac:dyDescent="0.2">
      <c r="A5">
        <v>250</v>
      </c>
      <c r="B5">
        <v>1957640</v>
      </c>
    </row>
    <row r="6" spans="1:2" x14ac:dyDescent="0.2">
      <c r="A6">
        <v>250</v>
      </c>
      <c r="B6">
        <v>1957640</v>
      </c>
    </row>
    <row r="7" spans="1:2" x14ac:dyDescent="0.2">
      <c r="A7">
        <v>250</v>
      </c>
      <c r="B7">
        <v>851265</v>
      </c>
    </row>
    <row r="8" spans="1:2" x14ac:dyDescent="0.2">
      <c r="A8">
        <v>250</v>
      </c>
      <c r="B8">
        <v>851265</v>
      </c>
    </row>
    <row r="9" spans="1:2" x14ac:dyDescent="0.2">
      <c r="A9">
        <v>250</v>
      </c>
      <c r="B9">
        <v>851265</v>
      </c>
    </row>
    <row r="10" spans="1:2" x14ac:dyDescent="0.2">
      <c r="A10">
        <v>250</v>
      </c>
      <c r="B10">
        <v>851265</v>
      </c>
    </row>
    <row r="11" spans="1:2" x14ac:dyDescent="0.2">
      <c r="A11">
        <v>250</v>
      </c>
      <c r="B11">
        <v>851265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6EE9-9C59-E949-A939-4CA81CA2B470}">
  <dimension ref="A1:D9"/>
  <sheetViews>
    <sheetView workbookViewId="0">
      <selection activeCell="B9" sqref="B9"/>
    </sheetView>
  </sheetViews>
  <sheetFormatPr baseColWidth="10" defaultRowHeight="16" x14ac:dyDescent="0.2"/>
  <cols>
    <col min="1" max="1" width="19.6640625" customWidth="1"/>
    <col min="2" max="2" width="13.6640625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f>B2/$C$2</f>
        <v>25</v>
      </c>
      <c r="B2">
        <v>100</v>
      </c>
      <c r="C2">
        <f>60/15</f>
        <v>4</v>
      </c>
      <c r="D2">
        <f>SUM(A2:A9)</f>
        <v>200</v>
      </c>
    </row>
    <row r="3" spans="1:4" x14ac:dyDescent="0.2">
      <c r="A3">
        <f>B3/$C$2</f>
        <v>25</v>
      </c>
      <c r="B3">
        <v>100</v>
      </c>
    </row>
    <row r="4" spans="1:4" x14ac:dyDescent="0.2">
      <c r="A4">
        <f t="shared" ref="A4:A9" si="0">B4/$C$2</f>
        <v>25</v>
      </c>
      <c r="B4">
        <v>100</v>
      </c>
    </row>
    <row r="5" spans="1:4" x14ac:dyDescent="0.2">
      <c r="A5">
        <f t="shared" si="0"/>
        <v>25</v>
      </c>
      <c r="B5">
        <v>100</v>
      </c>
    </row>
    <row r="6" spans="1:4" x14ac:dyDescent="0.2">
      <c r="A6">
        <f t="shared" si="0"/>
        <v>25</v>
      </c>
      <c r="B6">
        <v>100</v>
      </c>
    </row>
    <row r="7" spans="1:4" x14ac:dyDescent="0.2">
      <c r="A7">
        <f t="shared" si="0"/>
        <v>25</v>
      </c>
      <c r="B7">
        <v>100</v>
      </c>
    </row>
    <row r="8" spans="1:4" x14ac:dyDescent="0.2">
      <c r="A8">
        <f t="shared" si="0"/>
        <v>25</v>
      </c>
      <c r="B8">
        <v>100</v>
      </c>
    </row>
    <row r="9" spans="1:4" x14ac:dyDescent="0.2">
      <c r="A9">
        <f t="shared" si="0"/>
        <v>25</v>
      </c>
      <c r="B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33B6-8674-C045-80F9-BA611B24A48C}">
  <dimension ref="A1:D11"/>
  <sheetViews>
    <sheetView tabSelected="1" zoomScaleNormal="100" workbookViewId="0">
      <selection activeCell="C1" sqref="C1"/>
    </sheetView>
  </sheetViews>
  <sheetFormatPr baseColWidth="10" defaultRowHeight="16" x14ac:dyDescent="0.2"/>
  <sheetData>
    <row r="1" spans="1:4" x14ac:dyDescent="0.2">
      <c r="A1" t="s">
        <v>8</v>
      </c>
      <c r="B1" t="s">
        <v>7</v>
      </c>
      <c r="C1" t="s">
        <v>6</v>
      </c>
      <c r="D1" t="s">
        <v>5</v>
      </c>
    </row>
    <row r="2" spans="1:4" x14ac:dyDescent="0.2">
      <c r="A2">
        <f t="shared" ref="A2:B11" si="0">ROUND(CONVERT(C2,"hr","mn")/15,0)</f>
        <v>30</v>
      </c>
      <c r="B2">
        <f t="shared" si="0"/>
        <v>86</v>
      </c>
      <c r="C2">
        <v>7.5</v>
      </c>
      <c r="D2">
        <v>21.5</v>
      </c>
    </row>
    <row r="3" spans="1:4" x14ac:dyDescent="0.2">
      <c r="A3">
        <f t="shared" si="0"/>
        <v>32</v>
      </c>
      <c r="B3">
        <f t="shared" si="0"/>
        <v>80</v>
      </c>
      <c r="C3">
        <v>8</v>
      </c>
      <c r="D3">
        <v>20</v>
      </c>
    </row>
    <row r="4" spans="1:4" x14ac:dyDescent="0.2">
      <c r="A4">
        <f t="shared" si="0"/>
        <v>24</v>
      </c>
      <c r="B4">
        <f t="shared" si="0"/>
        <v>76</v>
      </c>
      <c r="C4">
        <v>6</v>
      </c>
      <c r="D4">
        <v>19</v>
      </c>
    </row>
    <row r="5" spans="1:4" x14ac:dyDescent="0.2">
      <c r="A5">
        <f t="shared" si="0"/>
        <v>34</v>
      </c>
      <c r="B5">
        <f t="shared" si="0"/>
        <v>84</v>
      </c>
      <c r="C5">
        <v>8.5</v>
      </c>
      <c r="D5">
        <v>21</v>
      </c>
    </row>
    <row r="6" spans="1:4" x14ac:dyDescent="0.2">
      <c r="A6">
        <f t="shared" si="0"/>
        <v>32</v>
      </c>
      <c r="B6">
        <f t="shared" si="0"/>
        <v>92</v>
      </c>
      <c r="C6">
        <v>8</v>
      </c>
      <c r="D6">
        <v>23</v>
      </c>
    </row>
    <row r="7" spans="1:4" x14ac:dyDescent="0.2">
      <c r="A7">
        <f t="shared" si="0"/>
        <v>28</v>
      </c>
      <c r="B7">
        <f t="shared" si="0"/>
        <v>88</v>
      </c>
      <c r="C7">
        <v>7</v>
      </c>
      <c r="D7">
        <v>22</v>
      </c>
    </row>
    <row r="8" spans="1:4" x14ac:dyDescent="0.2">
      <c r="A8">
        <f t="shared" si="0"/>
        <v>29</v>
      </c>
      <c r="B8">
        <f t="shared" si="0"/>
        <v>86</v>
      </c>
      <c r="C8">
        <v>7.25</v>
      </c>
      <c r="D8">
        <v>21.5</v>
      </c>
    </row>
    <row r="9" spans="1:4" x14ac:dyDescent="0.2">
      <c r="A9">
        <f t="shared" si="0"/>
        <v>28</v>
      </c>
      <c r="B9">
        <f t="shared" si="0"/>
        <v>86</v>
      </c>
      <c r="C9">
        <v>7</v>
      </c>
      <c r="D9">
        <v>21.5</v>
      </c>
    </row>
    <row r="10" spans="1:4" x14ac:dyDescent="0.2">
      <c r="A10">
        <f t="shared" si="0"/>
        <v>24</v>
      </c>
      <c r="B10">
        <f t="shared" si="0"/>
        <v>84</v>
      </c>
      <c r="C10">
        <v>6</v>
      </c>
      <c r="D10">
        <v>21</v>
      </c>
    </row>
    <row r="11" spans="1:4" x14ac:dyDescent="0.2">
      <c r="A11">
        <f t="shared" si="0"/>
        <v>22</v>
      </c>
      <c r="B11">
        <f t="shared" si="0"/>
        <v>80</v>
      </c>
      <c r="C11">
        <v>5.5</v>
      </c>
      <c r="D1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B161-9E91-0346-87CB-D039EEA55907}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33" customWidth="1"/>
    <col min="2" max="2" width="24.1640625" customWidth="1"/>
    <col min="3" max="3" width="23.1640625" customWidth="1"/>
    <col min="6" max="6" width="24" customWidth="1"/>
    <col min="7" max="7" width="30.6640625" customWidth="1"/>
  </cols>
  <sheetData>
    <row r="1" spans="1:4" x14ac:dyDescent="0.2">
      <c r="A1" s="1" t="s">
        <v>12</v>
      </c>
      <c r="B1" s="1" t="s">
        <v>9</v>
      </c>
      <c r="C1" s="1" t="s">
        <v>10</v>
      </c>
      <c r="D1" s="2"/>
    </row>
    <row r="2" spans="1:4" x14ac:dyDescent="0.2">
      <c r="A2">
        <f>$C$2*B2</f>
        <v>2.7</v>
      </c>
      <c r="B2" s="3">
        <v>0.9</v>
      </c>
      <c r="C2">
        <v>3</v>
      </c>
      <c r="D2" s="2"/>
    </row>
    <row r="3" spans="1:4" x14ac:dyDescent="0.2">
      <c r="A3">
        <f t="shared" ref="A3:A11" si="0">$C$2*B3</f>
        <v>2.7</v>
      </c>
      <c r="B3" s="3">
        <v>0.9</v>
      </c>
      <c r="D3" s="2"/>
    </row>
    <row r="4" spans="1:4" x14ac:dyDescent="0.2">
      <c r="A4">
        <f t="shared" si="0"/>
        <v>2.7</v>
      </c>
      <c r="B4" s="3">
        <v>0.9</v>
      </c>
      <c r="D4" s="2"/>
    </row>
    <row r="5" spans="1:4" x14ac:dyDescent="0.2">
      <c r="A5">
        <f t="shared" si="0"/>
        <v>2.7</v>
      </c>
      <c r="B5" s="3">
        <v>0.9</v>
      </c>
      <c r="D5" s="2"/>
    </row>
    <row r="6" spans="1:4" x14ac:dyDescent="0.2">
      <c r="A6">
        <f t="shared" si="0"/>
        <v>2.7</v>
      </c>
      <c r="B6" s="3">
        <v>0.9</v>
      </c>
      <c r="D6" s="2"/>
    </row>
    <row r="7" spans="1:4" x14ac:dyDescent="0.2">
      <c r="A7">
        <f t="shared" si="0"/>
        <v>2.7</v>
      </c>
      <c r="B7" s="3">
        <v>0.9</v>
      </c>
      <c r="D7" s="2"/>
    </row>
    <row r="8" spans="1:4" x14ac:dyDescent="0.2">
      <c r="A8">
        <f t="shared" si="0"/>
        <v>2.7</v>
      </c>
      <c r="B8" s="3">
        <v>0.9</v>
      </c>
      <c r="D8" s="2"/>
    </row>
    <row r="9" spans="1:4" x14ac:dyDescent="0.2">
      <c r="A9">
        <f t="shared" si="0"/>
        <v>2.7</v>
      </c>
      <c r="B9" s="3">
        <v>0.9</v>
      </c>
      <c r="D9" s="2"/>
    </row>
    <row r="10" spans="1:4" x14ac:dyDescent="0.2">
      <c r="A10">
        <f t="shared" si="0"/>
        <v>2.7</v>
      </c>
      <c r="B10" s="3">
        <v>0.9</v>
      </c>
      <c r="D10" s="2"/>
    </row>
    <row r="11" spans="1:4" x14ac:dyDescent="0.2">
      <c r="A11">
        <f t="shared" si="0"/>
        <v>2.7</v>
      </c>
      <c r="B11" s="3">
        <v>0.9</v>
      </c>
      <c r="D11" s="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0223-303B-A044-8696-6F90A57B6829}">
  <dimension ref="A1:M97"/>
  <sheetViews>
    <sheetView workbookViewId="0">
      <selection activeCell="D52" sqref="D52"/>
    </sheetView>
  </sheetViews>
  <sheetFormatPr baseColWidth="10" defaultRowHeight="16" x14ac:dyDescent="0.2"/>
  <cols>
    <col min="6" max="6" width="12.1640625" bestFit="1" customWidth="1"/>
  </cols>
  <sheetData>
    <row r="1" spans="1:13" x14ac:dyDescent="0.2">
      <c r="A1" t="s">
        <v>11</v>
      </c>
      <c r="B1" t="s">
        <v>14</v>
      </c>
      <c r="C1" t="s">
        <v>13</v>
      </c>
    </row>
    <row r="2" spans="1:13" x14ac:dyDescent="0.2">
      <c r="A2">
        <v>1</v>
      </c>
      <c r="B2">
        <v>9.6196376021798355E-2</v>
      </c>
      <c r="C2">
        <f>B2*0.75</f>
        <v>7.2147282016348763E-2</v>
      </c>
    </row>
    <row r="3" spans="1:13" x14ac:dyDescent="0.2">
      <c r="A3">
        <v>2</v>
      </c>
      <c r="B3">
        <v>9.6196376021798355E-2</v>
      </c>
      <c r="C3">
        <f t="shared" ref="C3:C66" si="0">B3*0.75</f>
        <v>7.2147282016348763E-2</v>
      </c>
      <c r="L3" s="4"/>
      <c r="M3" s="4"/>
    </row>
    <row r="4" spans="1:13" x14ac:dyDescent="0.2">
      <c r="A4">
        <v>3</v>
      </c>
      <c r="B4">
        <v>9.6196376021798355E-2</v>
      </c>
      <c r="C4">
        <f t="shared" si="0"/>
        <v>7.2147282016348763E-2</v>
      </c>
      <c r="L4" s="4"/>
      <c r="M4" s="4"/>
    </row>
    <row r="5" spans="1:13" x14ac:dyDescent="0.2">
      <c r="A5">
        <v>4</v>
      </c>
      <c r="B5">
        <v>9.6196376021798355E-2</v>
      </c>
      <c r="C5">
        <f t="shared" si="0"/>
        <v>7.2147282016348763E-2</v>
      </c>
      <c r="L5" s="4"/>
      <c r="M5" s="4"/>
    </row>
    <row r="6" spans="1:13" x14ac:dyDescent="0.2">
      <c r="A6">
        <v>5</v>
      </c>
      <c r="B6">
        <v>8.8765994550408719E-2</v>
      </c>
      <c r="C6">
        <f t="shared" si="0"/>
        <v>6.6574495912806536E-2</v>
      </c>
      <c r="L6" s="4"/>
      <c r="M6" s="4"/>
    </row>
    <row r="7" spans="1:13" x14ac:dyDescent="0.2">
      <c r="A7">
        <v>6</v>
      </c>
      <c r="B7">
        <v>8.8765994550408719E-2</v>
      </c>
      <c r="C7">
        <f t="shared" si="0"/>
        <v>6.6574495912806536E-2</v>
      </c>
      <c r="L7" s="4"/>
      <c r="M7" s="4"/>
    </row>
    <row r="8" spans="1:13" x14ac:dyDescent="0.2">
      <c r="A8">
        <v>7</v>
      </c>
      <c r="B8">
        <v>8.8765994550408719E-2</v>
      </c>
      <c r="C8">
        <f t="shared" si="0"/>
        <v>6.6574495912806536E-2</v>
      </c>
    </row>
    <row r="9" spans="1:13" x14ac:dyDescent="0.2">
      <c r="A9">
        <v>8</v>
      </c>
      <c r="B9">
        <v>8.8765994550408719E-2</v>
      </c>
      <c r="C9">
        <f t="shared" si="0"/>
        <v>6.6574495912806536E-2</v>
      </c>
    </row>
    <row r="10" spans="1:13" x14ac:dyDescent="0.2">
      <c r="A10">
        <v>9</v>
      </c>
      <c r="B10">
        <v>8.4496621253405985E-2</v>
      </c>
      <c r="C10">
        <f t="shared" si="0"/>
        <v>6.3372465940054495E-2</v>
      </c>
    </row>
    <row r="11" spans="1:13" x14ac:dyDescent="0.2">
      <c r="A11">
        <v>10</v>
      </c>
      <c r="B11">
        <v>8.4496621253405985E-2</v>
      </c>
      <c r="C11">
        <f t="shared" si="0"/>
        <v>6.3372465940054495E-2</v>
      </c>
    </row>
    <row r="12" spans="1:13" x14ac:dyDescent="0.2">
      <c r="A12">
        <v>11</v>
      </c>
      <c r="B12">
        <v>8.4496621253405985E-2</v>
      </c>
      <c r="C12">
        <f t="shared" si="0"/>
        <v>6.3372465940054495E-2</v>
      </c>
    </row>
    <row r="13" spans="1:13" x14ac:dyDescent="0.2">
      <c r="A13">
        <v>12</v>
      </c>
      <c r="B13">
        <v>8.4496621253405985E-2</v>
      </c>
      <c r="C13">
        <f t="shared" si="0"/>
        <v>6.3372465940054495E-2</v>
      </c>
    </row>
    <row r="14" spans="1:13" x14ac:dyDescent="0.2">
      <c r="A14">
        <v>13</v>
      </c>
      <c r="B14">
        <v>8.2280217983651233E-2</v>
      </c>
      <c r="C14">
        <f t="shared" si="0"/>
        <v>6.1710163487738424E-2</v>
      </c>
    </row>
    <row r="15" spans="1:13" x14ac:dyDescent="0.2">
      <c r="A15">
        <v>14</v>
      </c>
      <c r="B15">
        <v>8.2280217983651233E-2</v>
      </c>
      <c r="C15">
        <f t="shared" si="0"/>
        <v>6.1710163487738424E-2</v>
      </c>
    </row>
    <row r="16" spans="1:13" x14ac:dyDescent="0.2">
      <c r="A16">
        <v>15</v>
      </c>
      <c r="B16">
        <v>8.2280217983651233E-2</v>
      </c>
      <c r="C16">
        <f t="shared" si="0"/>
        <v>6.1710163487738424E-2</v>
      </c>
    </row>
    <row r="17" spans="1:3" x14ac:dyDescent="0.2">
      <c r="A17">
        <v>16</v>
      </c>
      <c r="B17">
        <v>8.2280217983651233E-2</v>
      </c>
      <c r="C17">
        <f t="shared" si="0"/>
        <v>6.1710163487738424E-2</v>
      </c>
    </row>
    <row r="18" spans="1:3" x14ac:dyDescent="0.2">
      <c r="A18">
        <v>17</v>
      </c>
      <c r="B18">
        <v>8.0808038147138953E-2</v>
      </c>
      <c r="C18">
        <f t="shared" si="0"/>
        <v>6.0606028610354218E-2</v>
      </c>
    </row>
    <row r="19" spans="1:3" x14ac:dyDescent="0.2">
      <c r="A19">
        <v>18</v>
      </c>
      <c r="B19">
        <v>8.0808038147138953E-2</v>
      </c>
      <c r="C19">
        <f t="shared" si="0"/>
        <v>6.0606028610354218E-2</v>
      </c>
    </row>
    <row r="20" spans="1:3" x14ac:dyDescent="0.2">
      <c r="A20">
        <v>19</v>
      </c>
      <c r="B20">
        <v>8.0808038147138953E-2</v>
      </c>
      <c r="C20">
        <f t="shared" si="0"/>
        <v>6.0606028610354218E-2</v>
      </c>
    </row>
    <row r="21" spans="1:3" x14ac:dyDescent="0.2">
      <c r="A21">
        <v>20</v>
      </c>
      <c r="B21">
        <v>8.0808038147138953E-2</v>
      </c>
      <c r="C21">
        <f t="shared" si="0"/>
        <v>6.0606028610354218E-2</v>
      </c>
    </row>
    <row r="22" spans="1:3" x14ac:dyDescent="0.2">
      <c r="A22">
        <v>21</v>
      </c>
      <c r="B22">
        <v>8.3833242506811984E-2</v>
      </c>
      <c r="C22">
        <f t="shared" si="0"/>
        <v>6.2874931880108981E-2</v>
      </c>
    </row>
    <row r="23" spans="1:3" x14ac:dyDescent="0.2">
      <c r="A23">
        <v>22</v>
      </c>
      <c r="B23">
        <v>8.3833242506811984E-2</v>
      </c>
      <c r="C23">
        <f t="shared" si="0"/>
        <v>6.2874931880108981E-2</v>
      </c>
    </row>
    <row r="24" spans="1:3" x14ac:dyDescent="0.2">
      <c r="A24">
        <v>23</v>
      </c>
      <c r="B24">
        <v>8.3833242506811984E-2</v>
      </c>
      <c r="C24">
        <f t="shared" si="0"/>
        <v>6.2874931880108981E-2</v>
      </c>
    </row>
    <row r="25" spans="1:3" x14ac:dyDescent="0.2">
      <c r="A25">
        <v>24</v>
      </c>
      <c r="B25">
        <v>8.3833242506811984E-2</v>
      </c>
      <c r="C25">
        <f t="shared" si="0"/>
        <v>6.2874931880108981E-2</v>
      </c>
    </row>
    <row r="26" spans="1:3" x14ac:dyDescent="0.2">
      <c r="A26">
        <v>25</v>
      </c>
      <c r="B26">
        <v>9.2526267029972756E-2</v>
      </c>
      <c r="C26">
        <f t="shared" si="0"/>
        <v>6.939470027247957E-2</v>
      </c>
    </row>
    <row r="27" spans="1:3" x14ac:dyDescent="0.2">
      <c r="A27">
        <v>26</v>
      </c>
      <c r="B27">
        <v>9.2526267029972756E-2</v>
      </c>
      <c r="C27">
        <f t="shared" si="0"/>
        <v>6.939470027247957E-2</v>
      </c>
    </row>
    <row r="28" spans="1:3" x14ac:dyDescent="0.2">
      <c r="A28">
        <v>27</v>
      </c>
      <c r="B28">
        <v>9.2526267029972756E-2</v>
      </c>
      <c r="C28">
        <f t="shared" si="0"/>
        <v>6.939470027247957E-2</v>
      </c>
    </row>
    <row r="29" spans="1:3" x14ac:dyDescent="0.2">
      <c r="A29">
        <v>28</v>
      </c>
      <c r="B29">
        <v>9.2526267029972756E-2</v>
      </c>
      <c r="C29">
        <f t="shared" si="0"/>
        <v>6.939470027247957E-2</v>
      </c>
    </row>
    <row r="30" spans="1:3" x14ac:dyDescent="0.2">
      <c r="A30">
        <v>29</v>
      </c>
      <c r="B30">
        <v>0.102791280653951</v>
      </c>
      <c r="C30">
        <f t="shared" si="0"/>
        <v>7.7093460490463256E-2</v>
      </c>
    </row>
    <row r="31" spans="1:3" x14ac:dyDescent="0.2">
      <c r="A31">
        <v>30</v>
      </c>
      <c r="B31">
        <v>0.102791280653951</v>
      </c>
      <c r="C31">
        <f t="shared" si="0"/>
        <v>7.7093460490463256E-2</v>
      </c>
    </row>
    <row r="32" spans="1:3" x14ac:dyDescent="0.2">
      <c r="A32">
        <v>31</v>
      </c>
      <c r="B32">
        <v>0.102791280653951</v>
      </c>
      <c r="C32">
        <f t="shared" si="0"/>
        <v>7.7093460490463256E-2</v>
      </c>
    </row>
    <row r="33" spans="1:3" x14ac:dyDescent="0.2">
      <c r="A33">
        <v>32</v>
      </c>
      <c r="B33">
        <v>0.102791280653951</v>
      </c>
      <c r="C33">
        <f t="shared" si="0"/>
        <v>7.7093460490463256E-2</v>
      </c>
    </row>
    <row r="34" spans="1:3" x14ac:dyDescent="0.2">
      <c r="A34">
        <v>33</v>
      </c>
      <c r="B34">
        <v>0.10571716621253401</v>
      </c>
      <c r="C34">
        <f t="shared" si="0"/>
        <v>7.9287874659400501E-2</v>
      </c>
    </row>
    <row r="35" spans="1:3" x14ac:dyDescent="0.2">
      <c r="A35">
        <v>34</v>
      </c>
      <c r="B35">
        <v>0.10571716621253401</v>
      </c>
      <c r="C35">
        <f t="shared" si="0"/>
        <v>7.9287874659400501E-2</v>
      </c>
    </row>
    <row r="36" spans="1:3" x14ac:dyDescent="0.2">
      <c r="A36">
        <v>35</v>
      </c>
      <c r="B36">
        <v>0.10571716621253401</v>
      </c>
      <c r="C36">
        <f t="shared" si="0"/>
        <v>7.9287874659400501E-2</v>
      </c>
    </row>
    <row r="37" spans="1:3" x14ac:dyDescent="0.2">
      <c r="A37">
        <v>36</v>
      </c>
      <c r="B37">
        <v>0.10571716621253401</v>
      </c>
      <c r="C37">
        <f t="shared" si="0"/>
        <v>7.9287874659400501E-2</v>
      </c>
    </row>
    <row r="38" spans="1:3" x14ac:dyDescent="0.2">
      <c r="A38">
        <v>37</v>
      </c>
      <c r="B38">
        <v>9.5729809264305174E-2</v>
      </c>
      <c r="C38">
        <f t="shared" si="0"/>
        <v>7.1797356948228877E-2</v>
      </c>
    </row>
    <row r="39" spans="1:3" x14ac:dyDescent="0.2">
      <c r="A39">
        <v>38</v>
      </c>
      <c r="B39">
        <v>9.5729809264305174E-2</v>
      </c>
      <c r="C39">
        <f t="shared" si="0"/>
        <v>7.1797356948228877E-2</v>
      </c>
    </row>
    <row r="40" spans="1:3" x14ac:dyDescent="0.2">
      <c r="A40">
        <v>39</v>
      </c>
      <c r="B40">
        <v>9.5729809264305174E-2</v>
      </c>
      <c r="C40">
        <f t="shared" si="0"/>
        <v>7.1797356948228877E-2</v>
      </c>
    </row>
    <row r="41" spans="1:3" x14ac:dyDescent="0.2">
      <c r="A41">
        <v>40</v>
      </c>
      <c r="B41">
        <v>9.5729809264305174E-2</v>
      </c>
      <c r="C41">
        <f t="shared" si="0"/>
        <v>7.1797356948228877E-2</v>
      </c>
    </row>
    <row r="42" spans="1:3" x14ac:dyDescent="0.2">
      <c r="A42">
        <v>41</v>
      </c>
      <c r="B42">
        <v>8.299574931880109E-2</v>
      </c>
      <c r="C42">
        <f t="shared" si="0"/>
        <v>6.2246811989100814E-2</v>
      </c>
    </row>
    <row r="43" spans="1:3" x14ac:dyDescent="0.2">
      <c r="A43">
        <v>42</v>
      </c>
      <c r="B43">
        <v>8.299574931880109E-2</v>
      </c>
      <c r="C43">
        <f t="shared" si="0"/>
        <v>6.2246811989100814E-2</v>
      </c>
    </row>
    <row r="44" spans="1:3" x14ac:dyDescent="0.2">
      <c r="A44">
        <v>43</v>
      </c>
      <c r="B44">
        <v>8.299574931880109E-2</v>
      </c>
      <c r="C44">
        <f t="shared" si="0"/>
        <v>6.2246811989100814E-2</v>
      </c>
    </row>
    <row r="45" spans="1:3" x14ac:dyDescent="0.2">
      <c r="A45">
        <v>44</v>
      </c>
      <c r="B45">
        <v>8.299574931880109E-2</v>
      </c>
      <c r="C45">
        <f t="shared" si="0"/>
        <v>6.2246811989100814E-2</v>
      </c>
    </row>
    <row r="46" spans="1:3" x14ac:dyDescent="0.2">
      <c r="A46">
        <v>45</v>
      </c>
      <c r="B46">
        <v>7.7228310626703003E-2</v>
      </c>
      <c r="C46">
        <f t="shared" si="0"/>
        <v>5.7921232970027256E-2</v>
      </c>
    </row>
    <row r="47" spans="1:3" x14ac:dyDescent="0.2">
      <c r="A47">
        <v>46</v>
      </c>
      <c r="B47">
        <v>7.7228310626703003E-2</v>
      </c>
      <c r="C47">
        <f t="shared" si="0"/>
        <v>5.7921232970027256E-2</v>
      </c>
    </row>
    <row r="48" spans="1:3" x14ac:dyDescent="0.2">
      <c r="A48">
        <v>47</v>
      </c>
      <c r="B48">
        <v>7.7228310626703003E-2</v>
      </c>
      <c r="C48">
        <f t="shared" si="0"/>
        <v>5.7921232970027256E-2</v>
      </c>
    </row>
    <row r="49" spans="1:3" x14ac:dyDescent="0.2">
      <c r="A49">
        <v>48</v>
      </c>
      <c r="B49">
        <v>7.7228310626703003E-2</v>
      </c>
      <c r="C49">
        <f t="shared" si="0"/>
        <v>5.7921232970027256E-2</v>
      </c>
    </row>
    <row r="50" spans="1:3" x14ac:dyDescent="0.2">
      <c r="A50">
        <v>49</v>
      </c>
      <c r="B50">
        <v>7.4376866485013626E-2</v>
      </c>
      <c r="C50">
        <f t="shared" si="0"/>
        <v>5.578264986376022E-2</v>
      </c>
    </row>
    <row r="51" spans="1:3" x14ac:dyDescent="0.2">
      <c r="A51">
        <v>50</v>
      </c>
      <c r="B51">
        <v>7.4376866485013626E-2</v>
      </c>
      <c r="C51">
        <f t="shared" si="0"/>
        <v>5.578264986376022E-2</v>
      </c>
    </row>
    <row r="52" spans="1:3" x14ac:dyDescent="0.2">
      <c r="A52">
        <v>51</v>
      </c>
      <c r="B52">
        <v>7.4376866485013626E-2</v>
      </c>
      <c r="C52">
        <f t="shared" si="0"/>
        <v>5.578264986376022E-2</v>
      </c>
    </row>
    <row r="53" spans="1:3" x14ac:dyDescent="0.2">
      <c r="A53">
        <v>52</v>
      </c>
      <c r="B53">
        <v>7.4376866485013626E-2</v>
      </c>
      <c r="C53">
        <f t="shared" si="0"/>
        <v>5.578264986376022E-2</v>
      </c>
    </row>
    <row r="54" spans="1:3" x14ac:dyDescent="0.2">
      <c r="A54">
        <v>53</v>
      </c>
      <c r="B54">
        <v>7.1927956403269766E-2</v>
      </c>
      <c r="C54">
        <f t="shared" si="0"/>
        <v>5.3945967302452325E-2</v>
      </c>
    </row>
    <row r="55" spans="1:3" x14ac:dyDescent="0.2">
      <c r="A55">
        <v>54</v>
      </c>
      <c r="B55">
        <v>7.1927956403269766E-2</v>
      </c>
      <c r="C55">
        <f t="shared" si="0"/>
        <v>5.3945967302452325E-2</v>
      </c>
    </row>
    <row r="56" spans="1:3" x14ac:dyDescent="0.2">
      <c r="A56">
        <v>55</v>
      </c>
      <c r="B56">
        <v>7.1927956403269766E-2</v>
      </c>
      <c r="C56">
        <f t="shared" si="0"/>
        <v>5.3945967302452325E-2</v>
      </c>
    </row>
    <row r="57" spans="1:3" x14ac:dyDescent="0.2">
      <c r="A57">
        <v>56</v>
      </c>
      <c r="B57">
        <v>7.1927956403269766E-2</v>
      </c>
      <c r="C57">
        <f t="shared" si="0"/>
        <v>5.3945967302452325E-2</v>
      </c>
    </row>
    <row r="58" spans="1:3" x14ac:dyDescent="0.2">
      <c r="A58">
        <v>57</v>
      </c>
      <c r="B58">
        <v>6.8611035422343314E-2</v>
      </c>
      <c r="C58">
        <f t="shared" si="0"/>
        <v>5.1458276566757485E-2</v>
      </c>
    </row>
    <row r="59" spans="1:3" x14ac:dyDescent="0.2">
      <c r="A59">
        <v>58</v>
      </c>
      <c r="B59">
        <v>6.8611035422343314E-2</v>
      </c>
      <c r="C59">
        <f t="shared" si="0"/>
        <v>5.1458276566757485E-2</v>
      </c>
    </row>
    <row r="60" spans="1:3" x14ac:dyDescent="0.2">
      <c r="A60">
        <v>59</v>
      </c>
      <c r="B60">
        <v>6.8611035422343314E-2</v>
      </c>
      <c r="C60">
        <f t="shared" si="0"/>
        <v>5.1458276566757485E-2</v>
      </c>
    </row>
    <row r="61" spans="1:3" x14ac:dyDescent="0.2">
      <c r="A61">
        <v>60</v>
      </c>
      <c r="B61">
        <v>6.8611035422343314E-2</v>
      </c>
      <c r="C61">
        <f t="shared" si="0"/>
        <v>5.1458276566757485E-2</v>
      </c>
    </row>
    <row r="62" spans="1:3" x14ac:dyDescent="0.2">
      <c r="A62">
        <v>61</v>
      </c>
      <c r="B62">
        <v>6.7398910081743882E-2</v>
      </c>
      <c r="C62">
        <f t="shared" si="0"/>
        <v>5.0549182561307915E-2</v>
      </c>
    </row>
    <row r="63" spans="1:3" x14ac:dyDescent="0.2">
      <c r="A63">
        <v>62</v>
      </c>
      <c r="B63">
        <v>6.7398910081743882E-2</v>
      </c>
      <c r="C63">
        <f t="shared" si="0"/>
        <v>5.0549182561307915E-2</v>
      </c>
    </row>
    <row r="64" spans="1:3" x14ac:dyDescent="0.2">
      <c r="A64">
        <v>63</v>
      </c>
      <c r="B64">
        <v>6.7398910081743882E-2</v>
      </c>
      <c r="C64">
        <f t="shared" si="0"/>
        <v>5.0549182561307915E-2</v>
      </c>
    </row>
    <row r="65" spans="1:3" x14ac:dyDescent="0.2">
      <c r="A65">
        <v>64</v>
      </c>
      <c r="B65">
        <v>6.7398910081743882E-2</v>
      </c>
      <c r="C65">
        <f t="shared" si="0"/>
        <v>5.0549182561307915E-2</v>
      </c>
    </row>
    <row r="66" spans="1:3" x14ac:dyDescent="0.2">
      <c r="A66">
        <v>65</v>
      </c>
      <c r="B66">
        <v>7.1017929155313353E-2</v>
      </c>
      <c r="C66">
        <f t="shared" si="0"/>
        <v>5.3263446866485015E-2</v>
      </c>
    </row>
    <row r="67" spans="1:3" x14ac:dyDescent="0.2">
      <c r="A67">
        <v>66</v>
      </c>
      <c r="B67">
        <v>7.1017929155313353E-2</v>
      </c>
      <c r="C67">
        <f t="shared" ref="C67:C97" si="1">B67*0.75</f>
        <v>5.3263446866485015E-2</v>
      </c>
    </row>
    <row r="68" spans="1:3" x14ac:dyDescent="0.2">
      <c r="A68">
        <v>67</v>
      </c>
      <c r="B68">
        <v>7.1017929155313353E-2</v>
      </c>
      <c r="C68">
        <f t="shared" si="1"/>
        <v>5.3263446866485015E-2</v>
      </c>
    </row>
    <row r="69" spans="1:3" x14ac:dyDescent="0.2">
      <c r="A69">
        <v>68</v>
      </c>
      <c r="B69">
        <v>7.1017929155313353E-2</v>
      </c>
      <c r="C69">
        <f t="shared" si="1"/>
        <v>5.3263446866485015E-2</v>
      </c>
    </row>
    <row r="70" spans="1:3" x14ac:dyDescent="0.2">
      <c r="A70">
        <v>69</v>
      </c>
      <c r="B70">
        <v>8.1150626702997275E-2</v>
      </c>
      <c r="C70">
        <f t="shared" si="1"/>
        <v>6.0862970027247956E-2</v>
      </c>
    </row>
    <row r="71" spans="1:3" x14ac:dyDescent="0.2">
      <c r="A71">
        <v>70</v>
      </c>
      <c r="B71">
        <v>8.1150626702997275E-2</v>
      </c>
      <c r="C71">
        <f t="shared" si="1"/>
        <v>6.0862970027247956E-2</v>
      </c>
    </row>
    <row r="72" spans="1:3" x14ac:dyDescent="0.2">
      <c r="A72">
        <v>71</v>
      </c>
      <c r="B72">
        <v>8.1150626702997275E-2</v>
      </c>
      <c r="C72">
        <f t="shared" si="1"/>
        <v>6.0862970027247956E-2</v>
      </c>
    </row>
    <row r="73" spans="1:3" x14ac:dyDescent="0.2">
      <c r="A73">
        <v>72</v>
      </c>
      <c r="B73">
        <v>8.1150626702997275E-2</v>
      </c>
      <c r="C73">
        <f t="shared" si="1"/>
        <v>6.0862970027247956E-2</v>
      </c>
    </row>
    <row r="74" spans="1:3" x14ac:dyDescent="0.2">
      <c r="A74">
        <v>73</v>
      </c>
      <c r="B74">
        <v>9.4181198910081754E-2</v>
      </c>
      <c r="C74">
        <f t="shared" si="1"/>
        <v>7.0635899182561315E-2</v>
      </c>
    </row>
    <row r="75" spans="1:3" x14ac:dyDescent="0.2">
      <c r="A75">
        <v>74</v>
      </c>
      <c r="B75">
        <v>9.4181198910081754E-2</v>
      </c>
      <c r="C75">
        <f t="shared" si="1"/>
        <v>7.0635899182561315E-2</v>
      </c>
    </row>
    <row r="76" spans="1:3" x14ac:dyDescent="0.2">
      <c r="A76">
        <v>75</v>
      </c>
      <c r="B76">
        <v>9.4181198910081754E-2</v>
      </c>
      <c r="C76">
        <f t="shared" si="1"/>
        <v>7.0635899182561315E-2</v>
      </c>
    </row>
    <row r="77" spans="1:3" x14ac:dyDescent="0.2">
      <c r="A77">
        <v>76</v>
      </c>
      <c r="B77">
        <v>9.4181198910081754E-2</v>
      </c>
      <c r="C77">
        <f t="shared" si="1"/>
        <v>7.0635899182561315E-2</v>
      </c>
    </row>
    <row r="78" spans="1:3" x14ac:dyDescent="0.2">
      <c r="A78">
        <v>77</v>
      </c>
      <c r="B78">
        <v>0.11045356948228879</v>
      </c>
      <c r="C78">
        <f t="shared" si="1"/>
        <v>8.2840177111716595E-2</v>
      </c>
    </row>
    <row r="79" spans="1:3" x14ac:dyDescent="0.2">
      <c r="A79">
        <v>78</v>
      </c>
      <c r="B79">
        <v>0.11045356948228879</v>
      </c>
      <c r="C79">
        <f t="shared" si="1"/>
        <v>8.2840177111716595E-2</v>
      </c>
    </row>
    <row r="80" spans="1:3" x14ac:dyDescent="0.2">
      <c r="A80">
        <v>79</v>
      </c>
      <c r="B80">
        <v>0.11045356948228879</v>
      </c>
      <c r="C80">
        <f t="shared" si="1"/>
        <v>8.2840177111716595E-2</v>
      </c>
    </row>
    <row r="81" spans="1:3" x14ac:dyDescent="0.2">
      <c r="A81">
        <v>80</v>
      </c>
      <c r="B81">
        <v>0.11045356948228879</v>
      </c>
      <c r="C81">
        <f t="shared" si="1"/>
        <v>8.2840177111716595E-2</v>
      </c>
    </row>
    <row r="82" spans="1:3" x14ac:dyDescent="0.2">
      <c r="A82">
        <v>81</v>
      </c>
      <c r="B82">
        <v>0.1221265940054496</v>
      </c>
      <c r="C82">
        <f t="shared" si="1"/>
        <v>9.15949455040872E-2</v>
      </c>
    </row>
    <row r="83" spans="1:3" x14ac:dyDescent="0.2">
      <c r="A83">
        <v>82</v>
      </c>
      <c r="B83">
        <v>0.1221265940054496</v>
      </c>
      <c r="C83">
        <f t="shared" si="1"/>
        <v>9.15949455040872E-2</v>
      </c>
    </row>
    <row r="84" spans="1:3" x14ac:dyDescent="0.2">
      <c r="A84">
        <v>83</v>
      </c>
      <c r="B84">
        <v>0.1221265940054496</v>
      </c>
      <c r="C84">
        <f t="shared" si="1"/>
        <v>9.15949455040872E-2</v>
      </c>
    </row>
    <row r="85" spans="1:3" x14ac:dyDescent="0.2">
      <c r="A85">
        <v>84</v>
      </c>
      <c r="B85">
        <v>0.1221265940054496</v>
      </c>
      <c r="C85">
        <f t="shared" si="1"/>
        <v>9.15949455040872E-2</v>
      </c>
    </row>
    <row r="86" spans="1:3" x14ac:dyDescent="0.2">
      <c r="A86">
        <v>85</v>
      </c>
      <c r="B86">
        <v>0.12058182561307899</v>
      </c>
      <c r="C86">
        <f t="shared" si="1"/>
        <v>9.0436369209809242E-2</v>
      </c>
    </row>
    <row r="87" spans="1:3" x14ac:dyDescent="0.2">
      <c r="A87">
        <v>86</v>
      </c>
      <c r="B87">
        <v>0.12058182561307899</v>
      </c>
      <c r="C87">
        <f t="shared" si="1"/>
        <v>9.0436369209809242E-2</v>
      </c>
    </row>
    <row r="88" spans="1:3" x14ac:dyDescent="0.2">
      <c r="A88">
        <v>87</v>
      </c>
      <c r="B88">
        <v>0.12058182561307899</v>
      </c>
      <c r="C88">
        <f t="shared" si="1"/>
        <v>9.0436369209809242E-2</v>
      </c>
    </row>
    <row r="89" spans="1:3" x14ac:dyDescent="0.2">
      <c r="A89">
        <v>88</v>
      </c>
      <c r="B89">
        <v>0.12058182561307899</v>
      </c>
      <c r="C89">
        <f t="shared" si="1"/>
        <v>9.0436369209809242E-2</v>
      </c>
    </row>
    <row r="90" spans="1:3" x14ac:dyDescent="0.2">
      <c r="A90">
        <v>89</v>
      </c>
      <c r="B90">
        <v>0.1114515803814714</v>
      </c>
      <c r="C90">
        <f t="shared" si="1"/>
        <v>8.3588685286103553E-2</v>
      </c>
    </row>
    <row r="91" spans="1:3" x14ac:dyDescent="0.2">
      <c r="A91">
        <v>90</v>
      </c>
      <c r="B91">
        <v>0.1114515803814714</v>
      </c>
      <c r="C91">
        <f t="shared" si="1"/>
        <v>8.3588685286103553E-2</v>
      </c>
    </row>
    <row r="92" spans="1:3" x14ac:dyDescent="0.2">
      <c r="A92">
        <v>91</v>
      </c>
      <c r="B92">
        <v>0.1114515803814714</v>
      </c>
      <c r="C92">
        <f t="shared" si="1"/>
        <v>8.3588685286103553E-2</v>
      </c>
    </row>
    <row r="93" spans="1:3" x14ac:dyDescent="0.2">
      <c r="A93">
        <v>92</v>
      </c>
      <c r="B93">
        <v>0.1114515803814714</v>
      </c>
      <c r="C93">
        <f t="shared" si="1"/>
        <v>8.3588685286103553E-2</v>
      </c>
    </row>
    <row r="94" spans="1:3" x14ac:dyDescent="0.2">
      <c r="A94">
        <v>93</v>
      </c>
      <c r="B94">
        <v>0.1015224043715847</v>
      </c>
      <c r="C94">
        <f t="shared" si="1"/>
        <v>7.6141803278688525E-2</v>
      </c>
    </row>
    <row r="95" spans="1:3" x14ac:dyDescent="0.2">
      <c r="A95">
        <v>94</v>
      </c>
      <c r="B95">
        <v>0.1015224043715847</v>
      </c>
      <c r="C95">
        <f t="shared" si="1"/>
        <v>7.6141803278688525E-2</v>
      </c>
    </row>
    <row r="96" spans="1:3" x14ac:dyDescent="0.2">
      <c r="A96">
        <v>95</v>
      </c>
      <c r="B96">
        <v>0.1015224043715847</v>
      </c>
      <c r="C96">
        <f t="shared" si="1"/>
        <v>7.6141803278688525E-2</v>
      </c>
    </row>
    <row r="97" spans="1:3" x14ac:dyDescent="0.2">
      <c r="A97">
        <v>96</v>
      </c>
      <c r="B97">
        <v>0.1015224043715847</v>
      </c>
      <c r="C97">
        <f t="shared" si="1"/>
        <v>7.6141803278688525E-2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304-D679-D14C-AF41-A3D4AEE1370E}">
  <dimension ref="B1:H15"/>
  <sheetViews>
    <sheetView workbookViewId="0">
      <selection activeCell="B16" sqref="B16"/>
    </sheetView>
  </sheetViews>
  <sheetFormatPr baseColWidth="10" defaultRowHeight="16" x14ac:dyDescent="0.2"/>
  <cols>
    <col min="2" max="2" width="13.6640625" customWidth="1"/>
  </cols>
  <sheetData>
    <row r="1" spans="2:8" x14ac:dyDescent="0.2">
      <c r="G1" t="s">
        <v>22</v>
      </c>
    </row>
    <row r="2" spans="2:8" x14ac:dyDescent="0.2">
      <c r="B2" t="s">
        <v>17</v>
      </c>
      <c r="C2">
        <v>250</v>
      </c>
      <c r="F2" t="s">
        <v>15</v>
      </c>
      <c r="G2" s="6">
        <f>(7266.06+7969.8)/2</f>
        <v>7617.93</v>
      </c>
      <c r="H2" t="s">
        <v>23</v>
      </c>
    </row>
    <row r="3" spans="2:8" x14ac:dyDescent="0.2">
      <c r="B3" t="s">
        <v>16</v>
      </c>
      <c r="C3">
        <v>512</v>
      </c>
      <c r="G3" s="6">
        <f>(5669.73+5342.17)/2</f>
        <v>5505.95</v>
      </c>
      <c r="H3" t="s">
        <v>24</v>
      </c>
    </row>
    <row r="4" spans="2:8" x14ac:dyDescent="0.2">
      <c r="B4" t="s">
        <v>27</v>
      </c>
      <c r="C4">
        <v>1.8</v>
      </c>
      <c r="D4" s="7" t="s">
        <v>18</v>
      </c>
      <c r="G4" s="6">
        <f>(6948.57+6036.88)/2</f>
        <v>6492.7250000000004</v>
      </c>
      <c r="H4" t="s">
        <v>25</v>
      </c>
    </row>
    <row r="5" spans="2:8" x14ac:dyDescent="0.2">
      <c r="C5">
        <v>3.5</v>
      </c>
      <c r="D5" s="7" t="s">
        <v>19</v>
      </c>
      <c r="G5" s="6">
        <f>(4544.68+4326.5)/2</f>
        <v>4435.59</v>
      </c>
      <c r="H5" t="s">
        <v>26</v>
      </c>
    </row>
    <row r="8" spans="2:8" x14ac:dyDescent="0.2">
      <c r="B8" t="s">
        <v>20</v>
      </c>
      <c r="C8" s="5">
        <f>(G2*$C$2)/(C4*$C$3)</f>
        <v>2066.4957682291665</v>
      </c>
    </row>
    <row r="9" spans="2:8" x14ac:dyDescent="0.2">
      <c r="C9" s="5">
        <f>(G3*$C$2)/(C4*$C$3)</f>
        <v>1493.5845269097222</v>
      </c>
    </row>
    <row r="10" spans="2:8" x14ac:dyDescent="0.2">
      <c r="B10" t="s">
        <v>21</v>
      </c>
      <c r="C10" s="5">
        <f>(G4*$C$2)/(C5*$C$3)</f>
        <v>905.79310825892856</v>
      </c>
    </row>
    <row r="11" spans="2:8" x14ac:dyDescent="0.2">
      <c r="C11" s="5">
        <f>(G5*$C$2)/(C5*$C$3)</f>
        <v>618.80440848214289</v>
      </c>
    </row>
    <row r="14" spans="2:8" x14ac:dyDescent="0.2">
      <c r="B14" t="s">
        <v>28</v>
      </c>
      <c r="C14">
        <f>0.81*C8 + 0.19 *C9</f>
        <v>1957.6426323784722</v>
      </c>
    </row>
    <row r="15" spans="2:8" x14ac:dyDescent="0.2">
      <c r="B15" t="s">
        <v>29</v>
      </c>
      <c r="C15">
        <f>0.81*C10 + 0.19 *C11</f>
        <v>851.26525530133938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Buses</vt:lpstr>
      <vt:lpstr>Chargers</vt:lpstr>
      <vt:lpstr>Trip time</vt:lpstr>
      <vt:lpstr>Energy consumption</vt:lpstr>
      <vt:lpstr>Prices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2023-07-27T09:03:12Z</dcterms:created>
  <dcterms:modified xsi:type="dcterms:W3CDTF">2023-12-21T18:24:24Z</dcterms:modified>
</cp:coreProperties>
</file>