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Electric Bus Smart Charging/Robust/Instances/"/>
    </mc:Choice>
  </mc:AlternateContent>
  <xr:revisionPtr revIDLastSave="0" documentId="13_ncr:1_{FCB5980A-B478-0F47-B79B-3EEED280E794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Energy consumption" sheetId="9" r:id="rId3"/>
    <sheet name="Trip time" sheetId="8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C9" i="9"/>
  <c r="A9" i="9" s="1"/>
  <c r="K8" i="9"/>
  <c r="C8" i="9"/>
  <c r="A8" i="9" s="1"/>
  <c r="K7" i="9"/>
  <c r="C7" i="9"/>
  <c r="A7" i="9" s="1"/>
  <c r="K6" i="9"/>
  <c r="C6" i="9"/>
  <c r="A6" i="9" s="1"/>
  <c r="K5" i="9"/>
  <c r="C5" i="9"/>
  <c r="A5" i="9" s="1"/>
  <c r="K4" i="9"/>
  <c r="C4" i="9"/>
  <c r="A4" i="9" s="1"/>
  <c r="K3" i="9"/>
  <c r="C3" i="9"/>
  <c r="A3" i="9" s="1"/>
  <c r="K2" i="9"/>
  <c r="C2" i="9"/>
  <c r="A2" i="9" s="1"/>
  <c r="L9" i="8"/>
  <c r="B9" i="8"/>
  <c r="A9" i="8"/>
  <c r="L8" i="8"/>
  <c r="B8" i="8"/>
  <c r="A8" i="8"/>
  <c r="L7" i="8"/>
  <c r="B7" i="8"/>
  <c r="A7" i="8"/>
  <c r="L6" i="8"/>
  <c r="B6" i="8"/>
  <c r="A6" i="8"/>
  <c r="L5" i="8"/>
  <c r="B5" i="8"/>
  <c r="A5" i="8"/>
  <c r="L4" i="8"/>
  <c r="B4" i="8"/>
  <c r="A4" i="8"/>
  <c r="L3" i="8"/>
  <c r="B3" i="8"/>
  <c r="A3" i="8"/>
  <c r="L2" i="8"/>
  <c r="B2" i="8"/>
  <c r="A2" i="8"/>
  <c r="I2" i="2"/>
  <c r="A2" i="7"/>
  <c r="A4" i="7" s="1"/>
  <c r="F2" i="7"/>
  <c r="F9" i="7"/>
  <c r="F8" i="7"/>
  <c r="F7" i="7"/>
  <c r="F6" i="7"/>
  <c r="F5" i="7"/>
  <c r="F4" i="7"/>
  <c r="F3" i="7"/>
  <c r="D2" i="7"/>
  <c r="D3" i="7" s="1"/>
  <c r="B2" i="7" s="1"/>
  <c r="A9" i="7"/>
  <c r="A8" i="7"/>
  <c r="A7" i="7"/>
  <c r="A6" i="7"/>
  <c r="A5" i="7"/>
  <c r="B4" i="7" l="1"/>
  <c r="B9" i="7"/>
  <c r="B5" i="7"/>
  <c r="B6" i="7"/>
  <c r="B7" i="7"/>
  <c r="B8" i="7"/>
  <c r="B3" i="7"/>
  <c r="A3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2" i="4"/>
  <c r="A3" i="2"/>
  <c r="A4" i="2"/>
  <c r="A5" i="2"/>
  <c r="A6" i="2"/>
  <c r="A7" i="2"/>
  <c r="A8" i="2"/>
  <c r="A9" i="2"/>
  <c r="A2" i="2"/>
</calcChain>
</file>

<file path=xl/sharedStrings.xml><?xml version="1.0" encoding="utf-8"?>
<sst xmlns="http://schemas.openxmlformats.org/spreadsheetml/2006/main" count="32" uniqueCount="31">
  <si>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</si>
  <si>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</si>
  <si>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</si>
  <si>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</si>
  <si>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</si>
  <si>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</si>
  <si>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</si>
  <si>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</si>
  <si>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</si>
  <si>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</si>
  <si>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(h:m:s)</t>
  </si>
  <si>
    <t>Time finish (h:m:s)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</si>
  <si>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</si>
  <si>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</si>
  <si>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</si>
  <si>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</si>
  <si>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</si>
  <si>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</si>
  <si>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</si>
  <si>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</si>
  <si>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Route</t>
  </si>
  <si>
    <t>Freq. (min)</t>
  </si>
  <si>
    <t>34T</t>
  </si>
  <si>
    <t>19T</t>
  </si>
  <si>
    <t>Total operation time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</si>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</sst>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9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  <row r="4" spans="1:1" x14ac:dyDescent="0.2">
      <c r="A4">
        <v>348</v>
      </c>
    </row>
    <row r="5" spans="1:1" x14ac:dyDescent="0.2">
      <c r="A5">
        <v>348</v>
      </c>
    </row>
    <row r="6" spans="1:1" x14ac:dyDescent="0.2">
      <c r="A6">
        <v>348</v>
      </c>
    </row>
    <row r="7" spans="1:1" x14ac:dyDescent="0.2">
      <c r="A7">
        <v>348</v>
      </c>
    </row>
    <row r="8" spans="1:1" x14ac:dyDescent="0.2">
      <c r="A8">
        <v>348</v>
      </c>
    </row>
    <row r="9" spans="1:1" x14ac:dyDescent="0.2">
      <c r="A9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9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A1" t="s">
        <v>14</v>
      </c>
      <c r="D1" t="s">
        <v>1</v>
      </c>
      <c r="F1" t="s">
        <v>4</v>
      </c>
      <c r="I1" t="s">
        <v>29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10.666666666666666</v>
      </c>
    </row>
    <row r="3" spans="1:9" x14ac:dyDescent="0.2">
      <c r="A3">
        <f t="shared" ref="A3:A9" si="0">D3/$F$2</f>
        <v>1.3333333333333333</v>
      </c>
      <c r="D3">
        <v>80</v>
      </c>
    </row>
    <row r="4" spans="1:9" x14ac:dyDescent="0.2">
      <c r="A4">
        <f t="shared" si="0"/>
        <v>1.3333333333333333</v>
      </c>
      <c r="D4">
        <v>80</v>
      </c>
    </row>
    <row r="5" spans="1:9" x14ac:dyDescent="0.2">
      <c r="A5">
        <f t="shared" si="0"/>
        <v>1.3333333333333333</v>
      </c>
      <c r="D5">
        <v>80</v>
      </c>
    </row>
    <row r="6" spans="1:9" x14ac:dyDescent="0.2">
      <c r="A6">
        <f t="shared" si="0"/>
        <v>1.3333333333333333</v>
      </c>
      <c r="D6">
        <v>80</v>
      </c>
    </row>
    <row r="7" spans="1:9" x14ac:dyDescent="0.2">
      <c r="A7">
        <f t="shared" si="0"/>
        <v>1.3333333333333333</v>
      </c>
      <c r="D7">
        <v>80</v>
      </c>
    </row>
    <row r="8" spans="1:9" x14ac:dyDescent="0.2">
      <c r="A8">
        <f t="shared" si="0"/>
        <v>1.3333333333333333</v>
      </c>
      <c r="D8">
        <v>80</v>
      </c>
    </row>
    <row r="9" spans="1:9" x14ac:dyDescent="0.2">
      <c r="A9">
        <f t="shared" si="0"/>
        <v>1.3333333333333333</v>
      </c>
      <c r="D9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E3C-82FC-CF41-8B17-02750CAA9F61}">
  <dimension ref="A1:L9"/>
  <sheetViews>
    <sheetView workbookViewId="0">
      <selection activeCell="C30" sqref="C30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2"/>
      <c r="K1" s="3" t="s">
        <v>30</v>
      </c>
      <c r="L1" s="2"/>
    </row>
    <row r="2" spans="1:12" x14ac:dyDescent="0.2">
      <c r="A2">
        <f>C2*$H$2</f>
        <v>0.17728832999999999</v>
      </c>
      <c r="C2">
        <f>D2+E2*F2*G2</f>
        <v>0.88644164999999997</v>
      </c>
      <c r="D2" s="4">
        <v>0.88644164999999997</v>
      </c>
      <c r="E2" s="4">
        <v>0.21506686999999999</v>
      </c>
      <c r="F2" s="3">
        <v>0</v>
      </c>
      <c r="G2" s="3">
        <v>0</v>
      </c>
      <c r="H2">
        <v>0.2</v>
      </c>
      <c r="J2" s="2"/>
      <c r="K2" s="4">
        <f>E2*$H$2</f>
        <v>4.3013374E-2</v>
      </c>
      <c r="L2" s="2"/>
    </row>
    <row r="3" spans="1:12" x14ac:dyDescent="0.2">
      <c r="A3">
        <f t="shared" ref="A3:A9" si="0">C3*$H$2</f>
        <v>0.165080742</v>
      </c>
      <c r="C3">
        <f t="shared" ref="C3:C9" si="1">D3+E3*F3*G3</f>
        <v>0.82540371000000001</v>
      </c>
      <c r="D3" s="4">
        <v>0.82540371000000001</v>
      </c>
      <c r="E3" s="4">
        <v>0.28635342000000003</v>
      </c>
      <c r="F3" s="3">
        <v>0</v>
      </c>
      <c r="G3" s="3">
        <v>0</v>
      </c>
      <c r="J3" s="2"/>
      <c r="K3" s="4">
        <f t="shared" ref="K3:K9" si="2">E3*$H$2</f>
        <v>5.7270684000000009E-2</v>
      </c>
      <c r="L3" s="2"/>
    </row>
    <row r="4" spans="1:12" x14ac:dyDescent="0.2">
      <c r="A4">
        <f t="shared" si="0"/>
        <v>0.170177568</v>
      </c>
      <c r="C4">
        <f t="shared" si="1"/>
        <v>0.85088783999999995</v>
      </c>
      <c r="D4" s="4">
        <v>0.85088783999999995</v>
      </c>
      <c r="E4" s="4">
        <v>0.20304881</v>
      </c>
      <c r="F4" s="3">
        <v>0</v>
      </c>
      <c r="G4" s="3">
        <v>0</v>
      </c>
      <c r="J4" s="2"/>
      <c r="K4" s="4">
        <f t="shared" si="2"/>
        <v>4.0609762000000001E-2</v>
      </c>
      <c r="L4" s="2"/>
    </row>
    <row r="5" spans="1:12" x14ac:dyDescent="0.2">
      <c r="A5">
        <f t="shared" si="0"/>
        <v>0.16901043400000001</v>
      </c>
      <c r="C5">
        <f t="shared" si="1"/>
        <v>0.84505216999999999</v>
      </c>
      <c r="D5" s="4">
        <v>0.84505216999999999</v>
      </c>
      <c r="E5" s="4">
        <v>0.22671529000000001</v>
      </c>
      <c r="F5" s="3">
        <v>0</v>
      </c>
      <c r="G5" s="3">
        <v>0</v>
      </c>
      <c r="J5" s="2"/>
      <c r="K5" s="4">
        <f t="shared" si="2"/>
        <v>4.5343058000000006E-2</v>
      </c>
      <c r="L5" s="2"/>
    </row>
    <row r="6" spans="1:12" x14ac:dyDescent="0.2">
      <c r="A6">
        <f t="shared" si="0"/>
        <v>0.16538582000000002</v>
      </c>
      <c r="C6">
        <f t="shared" si="1"/>
        <v>0.82692909999999997</v>
      </c>
      <c r="D6" s="4">
        <v>0.82692909999999997</v>
      </c>
      <c r="E6" s="4">
        <v>0.20944935000000001</v>
      </c>
      <c r="F6" s="3">
        <v>0</v>
      </c>
      <c r="G6" s="3">
        <v>0</v>
      </c>
      <c r="J6" s="2"/>
      <c r="K6" s="4">
        <f t="shared" si="2"/>
        <v>4.1889870000000003E-2</v>
      </c>
      <c r="L6" s="2"/>
    </row>
    <row r="7" spans="1:12" x14ac:dyDescent="0.2">
      <c r="A7">
        <f t="shared" si="0"/>
        <v>0.17104711</v>
      </c>
      <c r="C7">
        <f t="shared" si="1"/>
        <v>0.85523554999999996</v>
      </c>
      <c r="D7" s="4">
        <v>0.85523554999999996</v>
      </c>
      <c r="E7" s="4">
        <v>0.20254420000000001</v>
      </c>
      <c r="F7" s="3">
        <v>0</v>
      </c>
      <c r="G7" s="3">
        <v>0</v>
      </c>
      <c r="J7" s="2"/>
      <c r="K7" s="4">
        <f t="shared" si="2"/>
        <v>4.0508840000000004E-2</v>
      </c>
      <c r="L7" s="2"/>
    </row>
    <row r="8" spans="1:12" x14ac:dyDescent="0.2">
      <c r="A8">
        <f t="shared" si="0"/>
        <v>0.17718269200000003</v>
      </c>
      <c r="C8">
        <f t="shared" si="1"/>
        <v>0.88591346000000004</v>
      </c>
      <c r="D8" s="4">
        <v>0.88591346000000004</v>
      </c>
      <c r="E8" s="4">
        <v>0.21537069</v>
      </c>
      <c r="F8" s="3">
        <v>0</v>
      </c>
      <c r="G8" s="3">
        <v>0</v>
      </c>
      <c r="J8" s="2"/>
      <c r="K8" s="4">
        <f t="shared" si="2"/>
        <v>4.3074138000000005E-2</v>
      </c>
      <c r="L8" s="2"/>
    </row>
    <row r="9" spans="1:12" x14ac:dyDescent="0.2">
      <c r="A9">
        <f t="shared" si="0"/>
        <v>0.17351449000000002</v>
      </c>
      <c r="C9">
        <f t="shared" si="1"/>
        <v>0.86757245000000005</v>
      </c>
      <c r="D9" s="4">
        <v>0.86757245000000005</v>
      </c>
      <c r="E9" s="4">
        <v>0.20575919000000001</v>
      </c>
      <c r="F9" s="3">
        <v>0</v>
      </c>
      <c r="G9" s="3">
        <v>0</v>
      </c>
      <c r="J9" s="2"/>
      <c r="K9" s="4">
        <f t="shared" si="2"/>
        <v>4.1151838000000003E-2</v>
      </c>
      <c r="L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7F2D-09CE-7A44-BC92-28E8C56893C6}">
  <dimension ref="A1:L9"/>
  <sheetViews>
    <sheetView tabSelected="1" workbookViewId="0">
      <selection activeCell="K5" sqref="K5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12</v>
      </c>
      <c r="B1" t="s">
        <v>13</v>
      </c>
      <c r="E1" t="s">
        <v>2</v>
      </c>
      <c r="F1" t="s">
        <v>3</v>
      </c>
      <c r="H1" t="s">
        <v>20</v>
      </c>
      <c r="I1" t="s">
        <v>10</v>
      </c>
      <c r="J1" t="s">
        <v>11</v>
      </c>
      <c r="K1" t="s">
        <v>21</v>
      </c>
      <c r="L1" t="s">
        <v>24</v>
      </c>
    </row>
    <row r="2" spans="1:12" x14ac:dyDescent="0.2">
      <c r="A2">
        <f>CONVERT(E2,"hr","mn")</f>
        <v>435</v>
      </c>
      <c r="B2">
        <f>CONVERT(F2,"hr","mn")</f>
        <v>1374.9999996000001</v>
      </c>
      <c r="E2">
        <v>7.25</v>
      </c>
      <c r="F2">
        <v>22.916666660000001</v>
      </c>
      <c r="H2">
        <v>4</v>
      </c>
      <c r="I2" s="1">
        <v>0.30208333333333331</v>
      </c>
      <c r="J2" s="1">
        <v>0.95486111111111116</v>
      </c>
      <c r="K2">
        <v>20</v>
      </c>
      <c r="L2" s="1">
        <f>J2-I2</f>
        <v>0.6527777777777779</v>
      </c>
    </row>
    <row r="3" spans="1:12" x14ac:dyDescent="0.2">
      <c r="A3">
        <f t="shared" ref="A3:B9" si="0">CONVERT(E3,"hr","mn")</f>
        <v>384.99999996000003</v>
      </c>
      <c r="B3">
        <f t="shared" si="0"/>
        <v>1429.9999997999998</v>
      </c>
      <c r="E3">
        <v>6.4166666660000002</v>
      </c>
      <c r="F3">
        <v>23.833333329999999</v>
      </c>
      <c r="H3">
        <v>7</v>
      </c>
      <c r="I3" s="1">
        <v>0.2673611111111111</v>
      </c>
      <c r="J3" s="1">
        <v>0.99305555555555547</v>
      </c>
      <c r="K3">
        <v>15</v>
      </c>
      <c r="L3" s="1">
        <f t="shared" ref="L3:L9" si="1">J3-I3</f>
        <v>0.72569444444444442</v>
      </c>
    </row>
    <row r="4" spans="1:12" x14ac:dyDescent="0.2">
      <c r="A4">
        <f t="shared" si="0"/>
        <v>369.99999996000003</v>
      </c>
      <c r="B4">
        <f t="shared" si="0"/>
        <v>1294.999999998</v>
      </c>
      <c r="E4">
        <v>6.1666666660000002</v>
      </c>
      <c r="F4">
        <v>21.583333333300001</v>
      </c>
      <c r="H4" s="5" t="s">
        <v>23</v>
      </c>
      <c r="I4" s="1">
        <v>0.25694444444444448</v>
      </c>
      <c r="J4" s="1">
        <v>0.89930555555555547</v>
      </c>
      <c r="K4">
        <v>25</v>
      </c>
      <c r="L4" s="1">
        <f t="shared" si="1"/>
        <v>0.64236111111111094</v>
      </c>
    </row>
    <row r="5" spans="1:12" x14ac:dyDescent="0.2">
      <c r="A5">
        <f t="shared" si="0"/>
        <v>360</v>
      </c>
      <c r="B5">
        <f t="shared" si="0"/>
        <v>1204.999999998</v>
      </c>
      <c r="E5">
        <v>6</v>
      </c>
      <c r="F5">
        <v>20.083333333300001</v>
      </c>
      <c r="H5">
        <v>22</v>
      </c>
      <c r="I5" s="1">
        <v>0.25</v>
      </c>
      <c r="J5" s="1">
        <v>0.83680555555555547</v>
      </c>
      <c r="K5">
        <v>30</v>
      </c>
      <c r="L5" s="1">
        <f t="shared" si="1"/>
        <v>0.58680555555555547</v>
      </c>
    </row>
    <row r="6" spans="1:12" x14ac:dyDescent="0.2">
      <c r="A6">
        <f t="shared" si="0"/>
        <v>394.99999997999998</v>
      </c>
      <c r="B6">
        <f t="shared" si="0"/>
        <v>1164.9999996000001</v>
      </c>
      <c r="E6">
        <v>6.5833333329999997</v>
      </c>
      <c r="F6">
        <v>19.416666660000001</v>
      </c>
      <c r="H6">
        <v>24</v>
      </c>
      <c r="I6" s="1">
        <v>0.27430555555555552</v>
      </c>
      <c r="J6" s="1">
        <v>0.81597222222222221</v>
      </c>
      <c r="K6">
        <v>40</v>
      </c>
      <c r="L6" s="1">
        <f t="shared" si="1"/>
        <v>0.54166666666666674</v>
      </c>
    </row>
    <row r="7" spans="1:12" x14ac:dyDescent="0.2">
      <c r="A7">
        <f t="shared" si="0"/>
        <v>459.99999999600004</v>
      </c>
      <c r="B7">
        <f t="shared" si="0"/>
        <v>1269.9999996000001</v>
      </c>
      <c r="E7">
        <v>7.6666666666000003</v>
      </c>
      <c r="F7">
        <v>21.166666660000001</v>
      </c>
      <c r="H7">
        <v>29</v>
      </c>
      <c r="I7" s="1">
        <v>0.30555555555555552</v>
      </c>
      <c r="J7" s="1">
        <v>0.88194444444444453</v>
      </c>
      <c r="K7">
        <v>15</v>
      </c>
      <c r="L7" s="1">
        <f t="shared" si="1"/>
        <v>0.57638888888888906</v>
      </c>
    </row>
    <row r="8" spans="1:12" x14ac:dyDescent="0.2">
      <c r="A8">
        <f t="shared" si="0"/>
        <v>435</v>
      </c>
      <c r="B8">
        <f t="shared" si="0"/>
        <v>1224.9999996000001</v>
      </c>
      <c r="E8">
        <v>7.25</v>
      </c>
      <c r="F8">
        <v>20.416666660000001</v>
      </c>
      <c r="H8">
        <v>33</v>
      </c>
      <c r="I8" s="1">
        <v>0.30208333333333331</v>
      </c>
      <c r="J8" s="1">
        <v>0.85069444444444453</v>
      </c>
      <c r="K8">
        <v>30</v>
      </c>
      <c r="L8" s="1">
        <f t="shared" si="1"/>
        <v>0.54861111111111116</v>
      </c>
    </row>
    <row r="9" spans="1:12" x14ac:dyDescent="0.2">
      <c r="A9">
        <f t="shared" si="0"/>
        <v>435</v>
      </c>
      <c r="B9">
        <f t="shared" si="0"/>
        <v>1155</v>
      </c>
      <c r="E9">
        <v>7.25</v>
      </c>
      <c r="F9">
        <v>19.25</v>
      </c>
      <c r="H9" s="5" t="s">
        <v>22</v>
      </c>
      <c r="I9" s="1">
        <v>0.30208333333333331</v>
      </c>
      <c r="J9" s="1">
        <v>0.80208333333333337</v>
      </c>
      <c r="K9">
        <v>20</v>
      </c>
      <c r="L9" s="1">
        <f t="shared" si="1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topLeftCell="A2" workbookViewId="0">
      <selection sqref="A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9"/>
  <sheetViews>
    <sheetView workbookViewId="0">
      <selection activeCell="C4" sqref="C4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25</v>
      </c>
      <c r="B1" t="s">
        <v>26</v>
      </c>
      <c r="C1" t="s">
        <v>25</v>
      </c>
      <c r="D1" t="s">
        <v>27</v>
      </c>
      <c r="F1" t="s">
        <v>28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:B9" si="0">$D$3*F3</f>
        <v>4.3391999999999999</v>
      </c>
      <c r="C3">
        <v>160</v>
      </c>
      <c r="D3">
        <f>D2*2</f>
        <v>2.1696</v>
      </c>
      <c r="F3">
        <f t="shared" ref="F3:F9" si="1">C3/80</f>
        <v>2</v>
      </c>
    </row>
    <row r="4" spans="1:6" x14ac:dyDescent="0.2">
      <c r="A4">
        <f>$A$2*3</f>
        <v>4</v>
      </c>
      <c r="B4">
        <f t="shared" si="0"/>
        <v>6.5087999999999999</v>
      </c>
      <c r="C4">
        <v>240</v>
      </c>
      <c r="D4">
        <v>200</v>
      </c>
      <c r="F4">
        <f t="shared" si="1"/>
        <v>3</v>
      </c>
    </row>
    <row r="5" spans="1:6" x14ac:dyDescent="0.2">
      <c r="A5">
        <f>$A$2*4</f>
        <v>5.333333333333333</v>
      </c>
      <c r="B5">
        <f t="shared" si="0"/>
        <v>8.6783999999999999</v>
      </c>
      <c r="C5">
        <v>320</v>
      </c>
      <c r="F5">
        <f t="shared" si="1"/>
        <v>4</v>
      </c>
    </row>
    <row r="6" spans="1:6" x14ac:dyDescent="0.2">
      <c r="A6">
        <f>$A$2*5</f>
        <v>6.6666666666666661</v>
      </c>
      <c r="B6">
        <f t="shared" si="0"/>
        <v>10.847999999999999</v>
      </c>
      <c r="C6">
        <v>400</v>
      </c>
      <c r="F6">
        <f t="shared" si="1"/>
        <v>5</v>
      </c>
    </row>
    <row r="7" spans="1:6" x14ac:dyDescent="0.2">
      <c r="A7">
        <f>$A$2*6</f>
        <v>8</v>
      </c>
      <c r="B7">
        <f t="shared" si="0"/>
        <v>13.0176</v>
      </c>
      <c r="C7">
        <v>480</v>
      </c>
      <c r="F7">
        <f t="shared" si="1"/>
        <v>6</v>
      </c>
    </row>
    <row r="8" spans="1:6" x14ac:dyDescent="0.2">
      <c r="A8">
        <f>$A$2*7</f>
        <v>9.3333333333333321</v>
      </c>
      <c r="B8">
        <f t="shared" si="0"/>
        <v>15.187200000000001</v>
      </c>
      <c r="C8">
        <v>560</v>
      </c>
      <c r="F8">
        <f t="shared" si="1"/>
        <v>7</v>
      </c>
    </row>
    <row r="9" spans="1:6" x14ac:dyDescent="0.2">
      <c r="A9">
        <f>$A$2*8</f>
        <v>10.666666666666666</v>
      </c>
      <c r="B9">
        <f t="shared" si="0"/>
        <v>17.3568</v>
      </c>
      <c r="C9">
        <v>640</v>
      </c>
      <c r="F9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Energy consumption</vt:lpstr>
      <vt:lpstr>Trip time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2022-12-06T17:34:37Z</dcterms:modified>
</cp:coreProperties>
</file>