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Nastya\Desktop\"/>
    </mc:Choice>
  </mc:AlternateContent>
  <bookViews>
    <workbookView xWindow="5580" yWindow="0" windowWidth="28800" windowHeight="12885" tabRatio="870"/>
  </bookViews>
  <sheets>
    <sheet name="Описание проекта" sheetId="11" r:id="rId1"/>
    <sheet name="Дашборд" sheetId="3" r:id="rId2"/>
    <sheet name="Данные заголовка" sheetId="4" r:id="rId3"/>
    <sheet name="Линейн диагр" sheetId="9" r:id="rId4"/>
    <sheet name="Waterfall" sheetId="10" r:id="rId5"/>
    <sheet name="Топ 5 категорий" sheetId="8" r:id="rId6"/>
    <sheet name="Круг диагр" sheetId="7" r:id="rId7"/>
    <sheet name="Столб диагр пополнения-расходы" sheetId="5" r:id="rId8"/>
    <sheet name="TreeMap" sheetId="6" r:id="rId9"/>
    <sheet name="Данные" sheetId="1" r:id="rId10"/>
    <sheet name="Валидация данных" sheetId="2" r:id="rId11"/>
  </sheets>
  <definedNames>
    <definedName name="_xlchart.v1.0" hidden="1">Waterfall!$C$8:$C$20</definedName>
    <definedName name="_xlchart.v1.1" hidden="1">Waterfall!$D$7</definedName>
    <definedName name="_xlchart.v1.10" hidden="1">Waterfall!$D$7</definedName>
    <definedName name="_xlchart.v1.11" hidden="1">Waterfall!$D$8:$D$20</definedName>
    <definedName name="_xlchart.v1.12" hidden="1">TreeMap!$C$7:$D$29</definedName>
    <definedName name="_xlchart.v1.13" hidden="1">TreeMap!$E$6</definedName>
    <definedName name="_xlchart.v1.14" hidden="1">TreeMap!$E$7:$E$29</definedName>
    <definedName name="_xlchart.v1.2" hidden="1">Waterfall!$D$8:$D$20</definedName>
    <definedName name="_xlchart.v1.3" hidden="1">TreeMap!$C$7:$D$29</definedName>
    <definedName name="_xlchart.v1.4" hidden="1">TreeMap!$E$6</definedName>
    <definedName name="_xlchart.v1.5" hidden="1">TreeMap!$E$7:$E$29</definedName>
    <definedName name="_xlchart.v1.6" hidden="1">Waterfall!$C$8:$C$20</definedName>
    <definedName name="_xlchart.v1.7" hidden="1">Waterfall!$D$7</definedName>
    <definedName name="_xlchart.v1.8" hidden="1">Waterfall!$D$8:$D$20</definedName>
    <definedName name="_xlchart.v1.9" hidden="1">Waterfall!$C$8:$C$20</definedName>
    <definedName name="_xlnm._FilterDatabase" localSheetId="9" hidden="1">Данные!#REF!</definedName>
    <definedName name="Срез_Дата_операции">#N/A</definedName>
    <definedName name="Срез_Категория">#N/A</definedName>
    <definedName name="ТблКатегория">Категории[Категория]</definedName>
    <definedName name="ТблПодкатегория">Категории[[#All],[Подкатегория]]</definedName>
    <definedName name="ТблТип">Категории[Тип]</definedName>
  </definedNames>
  <calcPr calcId="162913"/>
  <pivotCaches>
    <pivotCache cacheId="66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47" i="1" l="1"/>
  <c r="F5" i="1" l="1"/>
  <c r="F6" i="1"/>
  <c r="F7" i="1"/>
  <c r="H7" i="1" s="1"/>
  <c r="F8" i="1"/>
  <c r="F9" i="1"/>
  <c r="F10" i="1"/>
  <c r="F11" i="1"/>
  <c r="H11" i="1" s="1"/>
  <c r="F12" i="1"/>
  <c r="F13" i="1"/>
  <c r="F14" i="1"/>
  <c r="F15" i="1"/>
  <c r="H15" i="1" s="1"/>
  <c r="F16" i="1"/>
  <c r="F17" i="1"/>
  <c r="F18" i="1"/>
  <c r="F19" i="1"/>
  <c r="H19" i="1" s="1"/>
  <c r="F20" i="1"/>
  <c r="F21" i="1"/>
  <c r="F22" i="1"/>
  <c r="F23" i="1"/>
  <c r="H23" i="1" s="1"/>
  <c r="F24" i="1"/>
  <c r="F25" i="1"/>
  <c r="F26" i="1"/>
  <c r="F27" i="1"/>
  <c r="H27" i="1" s="1"/>
  <c r="F28" i="1"/>
  <c r="F29" i="1"/>
  <c r="F30" i="1"/>
  <c r="F31" i="1"/>
  <c r="H31" i="1" s="1"/>
  <c r="F32" i="1"/>
  <c r="H32" i="1" s="1"/>
  <c r="F33" i="1"/>
  <c r="F34" i="1"/>
  <c r="F35" i="1"/>
  <c r="H35" i="1" s="1"/>
  <c r="F36" i="1"/>
  <c r="H36" i="1" s="1"/>
  <c r="F37" i="1"/>
  <c r="F38" i="1"/>
  <c r="F39" i="1"/>
  <c r="H39" i="1" s="1"/>
  <c r="F40" i="1"/>
  <c r="H40" i="1" s="1"/>
  <c r="F41" i="1"/>
  <c r="F42" i="1"/>
  <c r="F43" i="1"/>
  <c r="H43" i="1" s="1"/>
  <c r="F44" i="1"/>
  <c r="H44" i="1" s="1"/>
  <c r="F45" i="1"/>
  <c r="F46" i="1"/>
  <c r="F48" i="1"/>
  <c r="H48" i="1" s="1"/>
  <c r="F49" i="1"/>
  <c r="F50" i="1"/>
  <c r="F51" i="1"/>
  <c r="H51" i="1" s="1"/>
  <c r="F52" i="1"/>
  <c r="H52" i="1" s="1"/>
  <c r="F53" i="1"/>
  <c r="F54" i="1"/>
  <c r="F55" i="1"/>
  <c r="H55" i="1" s="1"/>
  <c r="F56" i="1"/>
  <c r="H56" i="1" s="1"/>
  <c r="F57" i="1"/>
  <c r="F58" i="1"/>
  <c r="F59" i="1"/>
  <c r="H59" i="1" s="1"/>
  <c r="F60" i="1"/>
  <c r="H60" i="1" s="1"/>
  <c r="F61" i="1"/>
  <c r="F62" i="1"/>
  <c r="F63" i="1"/>
  <c r="H63" i="1" s="1"/>
  <c r="F64" i="1"/>
  <c r="H64" i="1" s="1"/>
  <c r="F65" i="1"/>
  <c r="F66" i="1"/>
  <c r="F67" i="1"/>
  <c r="G67" i="1" s="1"/>
  <c r="F68" i="1"/>
  <c r="H68" i="1" s="1"/>
  <c r="F69" i="1"/>
  <c r="F70" i="1"/>
  <c r="F71" i="1"/>
  <c r="H71" i="1" s="1"/>
  <c r="F72" i="1"/>
  <c r="H72" i="1" s="1"/>
  <c r="F73" i="1"/>
  <c r="F74" i="1"/>
  <c r="F75" i="1"/>
  <c r="H75" i="1" s="1"/>
  <c r="F76" i="1"/>
  <c r="H76" i="1" s="1"/>
  <c r="F77" i="1"/>
  <c r="F78" i="1"/>
  <c r="F79" i="1"/>
  <c r="H79" i="1" s="1"/>
  <c r="F80" i="1"/>
  <c r="H80" i="1" s="1"/>
  <c r="F81" i="1"/>
  <c r="F82" i="1"/>
  <c r="F83" i="1"/>
  <c r="H83" i="1" s="1"/>
  <c r="F84" i="1"/>
  <c r="G84" i="1" s="1"/>
  <c r="F85" i="1"/>
  <c r="F86" i="1"/>
  <c r="F87" i="1"/>
  <c r="H87" i="1" s="1"/>
  <c r="F88" i="1"/>
  <c r="H88" i="1" s="1"/>
  <c r="F89" i="1"/>
  <c r="F90" i="1"/>
  <c r="F91" i="1"/>
  <c r="H91" i="1" s="1"/>
  <c r="F92" i="1"/>
  <c r="H92" i="1" s="1"/>
  <c r="F93" i="1"/>
  <c r="F94" i="1"/>
  <c r="F95" i="1"/>
  <c r="H95" i="1" s="1"/>
  <c r="F96" i="1"/>
  <c r="H96" i="1" s="1"/>
  <c r="F97" i="1"/>
  <c r="F98" i="1"/>
  <c r="F99" i="1"/>
  <c r="H99" i="1" s="1"/>
  <c r="F100" i="1"/>
  <c r="H100" i="1" s="1"/>
  <c r="F101" i="1"/>
  <c r="F102" i="1"/>
  <c r="F103" i="1"/>
  <c r="H103" i="1" s="1"/>
  <c r="F104" i="1"/>
  <c r="H104" i="1" s="1"/>
  <c r="F105" i="1"/>
  <c r="F106" i="1"/>
  <c r="F107" i="1"/>
  <c r="H107" i="1" s="1"/>
  <c r="F108" i="1"/>
  <c r="H108" i="1" s="1"/>
  <c r="F109" i="1"/>
  <c r="F110" i="1"/>
  <c r="F111" i="1"/>
  <c r="H111" i="1" s="1"/>
  <c r="F112" i="1"/>
  <c r="H112" i="1" s="1"/>
  <c r="F113" i="1"/>
  <c r="F114" i="1"/>
  <c r="F115" i="1"/>
  <c r="H115" i="1" s="1"/>
  <c r="F116" i="1"/>
  <c r="G116" i="1" s="1"/>
  <c r="F117" i="1"/>
  <c r="F118" i="1"/>
  <c r="F119" i="1"/>
  <c r="H119" i="1" s="1"/>
  <c r="F120" i="1"/>
  <c r="H120" i="1" s="1"/>
  <c r="F121" i="1"/>
  <c r="F122" i="1"/>
  <c r="F123" i="1"/>
  <c r="H123" i="1" s="1"/>
  <c r="F124" i="1"/>
  <c r="H124" i="1" s="1"/>
  <c r="F125" i="1"/>
  <c r="F126" i="1"/>
  <c r="F127" i="1"/>
  <c r="H127" i="1" s="1"/>
  <c r="F128" i="1"/>
  <c r="H128" i="1" s="1"/>
  <c r="F129" i="1"/>
  <c r="F130" i="1"/>
  <c r="F131" i="1"/>
  <c r="H131" i="1" s="1"/>
  <c r="F132" i="1"/>
  <c r="G132" i="1" s="1"/>
  <c r="F133" i="1"/>
  <c r="F134" i="1"/>
  <c r="F135" i="1"/>
  <c r="H135" i="1" s="1"/>
  <c r="F136" i="1"/>
  <c r="H136" i="1" s="1"/>
  <c r="F137" i="1"/>
  <c r="F138" i="1"/>
  <c r="F139" i="1"/>
  <c r="H139" i="1" s="1"/>
  <c r="F140" i="1"/>
  <c r="H140" i="1" s="1"/>
  <c r="F141" i="1"/>
  <c r="F142" i="1"/>
  <c r="F143" i="1"/>
  <c r="H143" i="1" s="1"/>
  <c r="F144" i="1"/>
  <c r="H144" i="1" s="1"/>
  <c r="F145" i="1"/>
  <c r="F146" i="1"/>
  <c r="F147" i="1"/>
  <c r="H147" i="1" s="1"/>
  <c r="F148" i="1"/>
  <c r="H148" i="1" s="1"/>
  <c r="F149" i="1"/>
  <c r="F150" i="1"/>
  <c r="F151" i="1"/>
  <c r="H151" i="1" s="1"/>
  <c r="F152" i="1"/>
  <c r="H152" i="1" s="1"/>
  <c r="F153" i="1"/>
  <c r="F154" i="1"/>
  <c r="F155" i="1"/>
  <c r="H155" i="1" s="1"/>
  <c r="F156" i="1"/>
  <c r="H156" i="1" s="1"/>
  <c r="F157" i="1"/>
  <c r="F158" i="1"/>
  <c r="F159" i="1"/>
  <c r="H159" i="1" s="1"/>
  <c r="F160" i="1"/>
  <c r="H160" i="1" s="1"/>
  <c r="F161" i="1"/>
  <c r="F162" i="1"/>
  <c r="F163" i="1"/>
  <c r="H163" i="1" s="1"/>
  <c r="F164" i="1"/>
  <c r="G164" i="1" s="1"/>
  <c r="F165" i="1"/>
  <c r="F166" i="1"/>
  <c r="F167" i="1"/>
  <c r="H167" i="1" s="1"/>
  <c r="F168" i="1"/>
  <c r="H168" i="1" s="1"/>
  <c r="F169" i="1"/>
  <c r="F170" i="1"/>
  <c r="F171" i="1"/>
  <c r="H171" i="1" s="1"/>
  <c r="F172" i="1"/>
  <c r="H172" i="1" s="1"/>
  <c r="F173" i="1"/>
  <c r="F174" i="1"/>
  <c r="F175" i="1"/>
  <c r="H175" i="1" s="1"/>
  <c r="F176" i="1"/>
  <c r="H176" i="1" s="1"/>
  <c r="F177" i="1"/>
  <c r="F178" i="1"/>
  <c r="F179" i="1"/>
  <c r="H179" i="1" s="1"/>
  <c r="F180" i="1"/>
  <c r="H180" i="1" s="1"/>
  <c r="F181" i="1"/>
  <c r="F182" i="1"/>
  <c r="F183" i="1"/>
  <c r="H183" i="1" s="1"/>
  <c r="F184" i="1"/>
  <c r="H184" i="1" s="1"/>
  <c r="F185" i="1"/>
  <c r="F186" i="1"/>
  <c r="F187" i="1"/>
  <c r="H187" i="1" s="1"/>
  <c r="F188" i="1"/>
  <c r="H188" i="1" s="1"/>
  <c r="F189" i="1"/>
  <c r="F190" i="1"/>
  <c r="F191" i="1"/>
  <c r="H191" i="1" s="1"/>
  <c r="F192" i="1"/>
  <c r="H192" i="1" s="1"/>
  <c r="F193" i="1"/>
  <c r="F194" i="1"/>
  <c r="F195" i="1"/>
  <c r="H195" i="1" s="1"/>
  <c r="F196" i="1"/>
  <c r="H196" i="1" s="1"/>
  <c r="F197" i="1"/>
  <c r="F198" i="1"/>
  <c r="F199" i="1"/>
  <c r="H199" i="1" s="1"/>
  <c r="F200" i="1"/>
  <c r="H200" i="1" s="1"/>
  <c r="F201" i="1"/>
  <c r="F202" i="1"/>
  <c r="F203" i="1"/>
  <c r="H203" i="1" s="1"/>
  <c r="F204" i="1"/>
  <c r="H204" i="1" s="1"/>
  <c r="F205" i="1"/>
  <c r="F206" i="1"/>
  <c r="F207" i="1"/>
  <c r="H207" i="1" s="1"/>
  <c r="F208" i="1"/>
  <c r="H208" i="1" s="1"/>
  <c r="F209" i="1"/>
  <c r="F210" i="1"/>
  <c r="F211" i="1"/>
  <c r="H211" i="1" s="1"/>
  <c r="F212" i="1"/>
  <c r="G212" i="1" s="1"/>
  <c r="F213" i="1"/>
  <c r="F214" i="1"/>
  <c r="F215" i="1"/>
  <c r="H215" i="1" s="1"/>
  <c r="F216" i="1"/>
  <c r="H216" i="1" s="1"/>
  <c r="F217" i="1"/>
  <c r="F218" i="1"/>
  <c r="F219" i="1"/>
  <c r="H219" i="1" s="1"/>
  <c r="F220" i="1"/>
  <c r="H220" i="1" s="1"/>
  <c r="F221" i="1"/>
  <c r="F222" i="1"/>
  <c r="F223" i="1"/>
  <c r="H223" i="1" s="1"/>
  <c r="F224" i="1"/>
  <c r="H224" i="1" s="1"/>
  <c r="F225" i="1"/>
  <c r="F226" i="1"/>
  <c r="F227" i="1"/>
  <c r="H227" i="1" s="1"/>
  <c r="F228" i="1"/>
  <c r="H228" i="1" s="1"/>
  <c r="F229" i="1"/>
  <c r="F230" i="1"/>
  <c r="F231" i="1"/>
  <c r="H231" i="1" s="1"/>
  <c r="F232" i="1"/>
  <c r="H232" i="1" s="1"/>
  <c r="F233" i="1"/>
  <c r="F234" i="1"/>
  <c r="F235" i="1"/>
  <c r="H235" i="1" s="1"/>
  <c r="F236" i="1"/>
  <c r="H236" i="1" s="1"/>
  <c r="F237" i="1"/>
  <c r="F238" i="1"/>
  <c r="F239" i="1"/>
  <c r="H239" i="1" s="1"/>
  <c r="F240" i="1"/>
  <c r="H240" i="1" s="1"/>
  <c r="F241" i="1"/>
  <c r="F242" i="1"/>
  <c r="F243" i="1"/>
  <c r="H243" i="1" s="1"/>
  <c r="F244" i="1"/>
  <c r="H244" i="1" s="1"/>
  <c r="F245" i="1"/>
  <c r="F246" i="1"/>
  <c r="F247" i="1"/>
  <c r="H247" i="1" s="1"/>
  <c r="F248" i="1"/>
  <c r="H248" i="1" s="1"/>
  <c r="F249" i="1"/>
  <c r="F250" i="1"/>
  <c r="F251" i="1"/>
  <c r="H251" i="1" s="1"/>
  <c r="F252" i="1"/>
  <c r="H252" i="1" s="1"/>
  <c r="F253" i="1"/>
  <c r="F254" i="1"/>
  <c r="F255" i="1"/>
  <c r="H255" i="1" s="1"/>
  <c r="F256" i="1"/>
  <c r="H256" i="1" s="1"/>
  <c r="F257" i="1"/>
  <c r="F258" i="1"/>
  <c r="F259" i="1"/>
  <c r="H259" i="1" s="1"/>
  <c r="F260" i="1"/>
  <c r="G260" i="1" s="1"/>
  <c r="F261" i="1"/>
  <c r="F262" i="1"/>
  <c r="F263" i="1"/>
  <c r="H263" i="1" s="1"/>
  <c r="F264" i="1"/>
  <c r="H264" i="1" s="1"/>
  <c r="F265" i="1"/>
  <c r="F266" i="1"/>
  <c r="F267" i="1"/>
  <c r="H267" i="1" s="1"/>
  <c r="F268" i="1"/>
  <c r="H268" i="1" s="1"/>
  <c r="F269" i="1"/>
  <c r="F270" i="1"/>
  <c r="F271" i="1"/>
  <c r="H271" i="1" s="1"/>
  <c r="F272" i="1"/>
  <c r="H272" i="1" s="1"/>
  <c r="F273" i="1"/>
  <c r="F274" i="1"/>
  <c r="F275" i="1"/>
  <c r="H275" i="1" s="1"/>
  <c r="F276" i="1"/>
  <c r="H276" i="1" s="1"/>
  <c r="F277" i="1"/>
  <c r="F278" i="1"/>
  <c r="F279" i="1"/>
  <c r="H279" i="1" s="1"/>
  <c r="F280" i="1"/>
  <c r="H280" i="1" s="1"/>
  <c r="F281" i="1"/>
  <c r="F282" i="1"/>
  <c r="F283" i="1"/>
  <c r="H283" i="1" s="1"/>
  <c r="F284" i="1"/>
  <c r="H284" i="1" s="1"/>
  <c r="F285" i="1"/>
  <c r="F286" i="1"/>
  <c r="F287" i="1"/>
  <c r="H287" i="1" s="1"/>
  <c r="F288" i="1"/>
  <c r="H288" i="1" s="1"/>
  <c r="F289" i="1"/>
  <c r="F290" i="1"/>
  <c r="F291" i="1"/>
  <c r="H291" i="1" s="1"/>
  <c r="F292" i="1"/>
  <c r="G292" i="1" s="1"/>
  <c r="F293" i="1"/>
  <c r="F294" i="1"/>
  <c r="F295" i="1"/>
  <c r="H295" i="1" s="1"/>
  <c r="F296" i="1"/>
  <c r="H296" i="1" s="1"/>
  <c r="F297" i="1"/>
  <c r="F298" i="1"/>
  <c r="F299" i="1"/>
  <c r="H299" i="1" s="1"/>
  <c r="F300" i="1"/>
  <c r="H300" i="1" s="1"/>
  <c r="F301" i="1"/>
  <c r="F302" i="1"/>
  <c r="F303" i="1"/>
  <c r="H303" i="1" s="1"/>
  <c r="F304" i="1"/>
  <c r="H304" i="1" s="1"/>
  <c r="F305" i="1"/>
  <c r="F306" i="1"/>
  <c r="F307" i="1"/>
  <c r="H307" i="1" s="1"/>
  <c r="F308" i="1"/>
  <c r="H308" i="1" s="1"/>
  <c r="F309" i="1"/>
  <c r="F310" i="1"/>
  <c r="F311" i="1"/>
  <c r="H311" i="1" s="1"/>
  <c r="F312" i="1"/>
  <c r="H312" i="1" s="1"/>
  <c r="F313" i="1"/>
  <c r="F314" i="1"/>
  <c r="F315" i="1"/>
  <c r="H315" i="1" s="1"/>
  <c r="F316" i="1"/>
  <c r="H316" i="1" s="1"/>
  <c r="F317" i="1"/>
  <c r="F318" i="1"/>
  <c r="F319" i="1"/>
  <c r="H319" i="1" s="1"/>
  <c r="F320" i="1"/>
  <c r="H320" i="1" s="1"/>
  <c r="F321" i="1"/>
  <c r="F322" i="1"/>
  <c r="F323" i="1"/>
  <c r="H323" i="1" s="1"/>
  <c r="F324" i="1"/>
  <c r="H324" i="1" s="1"/>
  <c r="F325" i="1"/>
  <c r="F326" i="1"/>
  <c r="F327" i="1"/>
  <c r="H327" i="1" s="1"/>
  <c r="F328" i="1"/>
  <c r="H328" i="1" s="1"/>
  <c r="F329" i="1"/>
  <c r="F330" i="1"/>
  <c r="F331" i="1"/>
  <c r="H331" i="1" s="1"/>
  <c r="F332" i="1"/>
  <c r="H332" i="1" s="1"/>
  <c r="F333" i="1"/>
  <c r="F334" i="1"/>
  <c r="F335" i="1"/>
  <c r="H335" i="1" s="1"/>
  <c r="F336" i="1"/>
  <c r="H336" i="1" s="1"/>
  <c r="F337" i="1"/>
  <c r="F338" i="1"/>
  <c r="F339" i="1"/>
  <c r="H339" i="1" s="1"/>
  <c r="F340" i="1"/>
  <c r="G340" i="1" s="1"/>
  <c r="F341" i="1"/>
  <c r="F342" i="1"/>
  <c r="H342" i="1" s="1"/>
  <c r="F343" i="1"/>
  <c r="H343" i="1" s="1"/>
  <c r="F344" i="1"/>
  <c r="H344" i="1" s="1"/>
  <c r="F345" i="1"/>
  <c r="F346" i="1"/>
  <c r="H346" i="1" s="1"/>
  <c r="F347" i="1"/>
  <c r="H347" i="1" s="1"/>
  <c r="F348" i="1"/>
  <c r="H348" i="1" s="1"/>
  <c r="F349" i="1"/>
  <c r="F350" i="1"/>
  <c r="G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G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G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G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G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G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G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G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G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G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H47" i="1"/>
  <c r="I14" i="8"/>
  <c r="I12" i="8"/>
  <c r="K12" i="8" s="1"/>
  <c r="I10" i="8"/>
  <c r="K10" i="8" s="1"/>
  <c r="I8" i="8"/>
  <c r="K8" i="8" s="1"/>
  <c r="I6" i="8"/>
  <c r="G14" i="8"/>
  <c r="G12" i="8"/>
  <c r="G10" i="8"/>
  <c r="G8" i="8"/>
  <c r="G6" i="8"/>
  <c r="K14" i="8"/>
  <c r="K6" i="8"/>
  <c r="S37" i="5"/>
  <c r="H446" i="1" l="1"/>
  <c r="G244" i="1"/>
  <c r="H340" i="1"/>
  <c r="H212" i="1"/>
  <c r="H116" i="1"/>
  <c r="H84" i="1"/>
  <c r="G487" i="1"/>
  <c r="G423" i="1"/>
  <c r="G359" i="1"/>
  <c r="G471" i="1"/>
  <c r="G407" i="1"/>
  <c r="H382" i="1"/>
  <c r="G455" i="1"/>
  <c r="G391" i="1"/>
  <c r="G308" i="1"/>
  <c r="G180" i="1"/>
  <c r="G52" i="1"/>
  <c r="H292" i="1"/>
  <c r="G503" i="1"/>
  <c r="G439" i="1"/>
  <c r="G375" i="1"/>
  <c r="G276" i="1"/>
  <c r="G148" i="1"/>
  <c r="G11" i="1"/>
  <c r="H164" i="1"/>
  <c r="G499" i="1"/>
  <c r="G483" i="1"/>
  <c r="G467" i="1"/>
  <c r="G451" i="1"/>
  <c r="G435" i="1"/>
  <c r="G419" i="1"/>
  <c r="G403" i="1"/>
  <c r="G387" i="1"/>
  <c r="G371" i="1"/>
  <c r="G355" i="1"/>
  <c r="G332" i="1"/>
  <c r="G300" i="1"/>
  <c r="G268" i="1"/>
  <c r="G236" i="1"/>
  <c r="G204" i="1"/>
  <c r="G172" i="1"/>
  <c r="G140" i="1"/>
  <c r="G108" i="1"/>
  <c r="G76" i="1"/>
  <c r="G44" i="1"/>
  <c r="H494" i="1"/>
  <c r="H430" i="1"/>
  <c r="H366" i="1"/>
  <c r="H260" i="1"/>
  <c r="H132" i="1"/>
  <c r="G495" i="1"/>
  <c r="G479" i="1"/>
  <c r="G463" i="1"/>
  <c r="G447" i="1"/>
  <c r="G431" i="1"/>
  <c r="G415" i="1"/>
  <c r="G399" i="1"/>
  <c r="G383" i="1"/>
  <c r="G367" i="1"/>
  <c r="G351" i="1"/>
  <c r="G324" i="1"/>
  <c r="G228" i="1"/>
  <c r="G196" i="1"/>
  <c r="G100" i="1"/>
  <c r="G68" i="1"/>
  <c r="G36" i="1"/>
  <c r="H478" i="1"/>
  <c r="H414" i="1"/>
  <c r="H350" i="1"/>
  <c r="G491" i="1"/>
  <c r="G475" i="1"/>
  <c r="G459" i="1"/>
  <c r="G443" i="1"/>
  <c r="G427" i="1"/>
  <c r="G411" i="1"/>
  <c r="G395" i="1"/>
  <c r="G379" i="1"/>
  <c r="G363" i="1"/>
  <c r="G346" i="1"/>
  <c r="G316" i="1"/>
  <c r="G284" i="1"/>
  <c r="G252" i="1"/>
  <c r="G220" i="1"/>
  <c r="G188" i="1"/>
  <c r="G156" i="1"/>
  <c r="G124" i="1"/>
  <c r="G92" i="1"/>
  <c r="G60" i="1"/>
  <c r="G27" i="1"/>
  <c r="H462" i="1"/>
  <c r="H398" i="1"/>
  <c r="H67" i="1"/>
  <c r="G349" i="1"/>
  <c r="H349" i="1"/>
  <c r="H337" i="1"/>
  <c r="G337" i="1"/>
  <c r="H325" i="1"/>
  <c r="G325" i="1"/>
  <c r="H317" i="1"/>
  <c r="G317" i="1"/>
  <c r="H309" i="1"/>
  <c r="G309" i="1"/>
  <c r="H301" i="1"/>
  <c r="G301" i="1"/>
  <c r="H293" i="1"/>
  <c r="G293" i="1"/>
  <c r="H285" i="1"/>
  <c r="G285" i="1"/>
  <c r="H253" i="1"/>
  <c r="G253" i="1"/>
  <c r="H245" i="1"/>
  <c r="G245" i="1"/>
  <c r="H229" i="1"/>
  <c r="G229" i="1"/>
  <c r="H217" i="1"/>
  <c r="G217" i="1"/>
  <c r="H209" i="1"/>
  <c r="G209" i="1"/>
  <c r="H197" i="1"/>
  <c r="G197" i="1"/>
  <c r="H185" i="1"/>
  <c r="G185" i="1"/>
  <c r="H177" i="1"/>
  <c r="G177" i="1"/>
  <c r="H173" i="1"/>
  <c r="G173" i="1"/>
  <c r="H153" i="1"/>
  <c r="G153" i="1"/>
  <c r="H145" i="1"/>
  <c r="G145" i="1"/>
  <c r="H28" i="1"/>
  <c r="G28" i="1"/>
  <c r="H24" i="1"/>
  <c r="G24" i="1"/>
  <c r="H20" i="1"/>
  <c r="G20" i="1"/>
  <c r="H16" i="1"/>
  <c r="G16" i="1"/>
  <c r="H12" i="1"/>
  <c r="G12" i="1"/>
  <c r="H8" i="1"/>
  <c r="G8" i="1"/>
  <c r="G502" i="1"/>
  <c r="G498" i="1"/>
  <c r="G490" i="1"/>
  <c r="G486" i="1"/>
  <c r="G482" i="1"/>
  <c r="G474" i="1"/>
  <c r="G470" i="1"/>
  <c r="G466" i="1"/>
  <c r="G458" i="1"/>
  <c r="G454" i="1"/>
  <c r="G450" i="1"/>
  <c r="G442" i="1"/>
  <c r="G438" i="1"/>
  <c r="G434" i="1"/>
  <c r="G426" i="1"/>
  <c r="G422" i="1"/>
  <c r="G418" i="1"/>
  <c r="G410" i="1"/>
  <c r="G406" i="1"/>
  <c r="G402" i="1"/>
  <c r="G394" i="1"/>
  <c r="G390" i="1"/>
  <c r="G386" i="1"/>
  <c r="G378" i="1"/>
  <c r="G374" i="1"/>
  <c r="G370" i="1"/>
  <c r="G362" i="1"/>
  <c r="G358" i="1"/>
  <c r="G354" i="1"/>
  <c r="G344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59" i="1"/>
  <c r="G51" i="1"/>
  <c r="G43" i="1"/>
  <c r="G35" i="1"/>
  <c r="G23" i="1"/>
  <c r="G7" i="1"/>
  <c r="H341" i="1"/>
  <c r="G341" i="1"/>
  <c r="H333" i="1"/>
  <c r="G333" i="1"/>
  <c r="H313" i="1"/>
  <c r="G313" i="1"/>
  <c r="H305" i="1"/>
  <c r="G305" i="1"/>
  <c r="H289" i="1"/>
  <c r="G289" i="1"/>
  <c r="H277" i="1"/>
  <c r="G277" i="1"/>
  <c r="H269" i="1"/>
  <c r="G269" i="1"/>
  <c r="H249" i="1"/>
  <c r="G249" i="1"/>
  <c r="H237" i="1"/>
  <c r="G237" i="1"/>
  <c r="H221" i="1"/>
  <c r="G221" i="1"/>
  <c r="H205" i="1"/>
  <c r="G205" i="1"/>
  <c r="H193" i="1"/>
  <c r="G193" i="1"/>
  <c r="H181" i="1"/>
  <c r="G181" i="1"/>
  <c r="H165" i="1"/>
  <c r="G165" i="1"/>
  <c r="H161" i="1"/>
  <c r="G161" i="1"/>
  <c r="H149" i="1"/>
  <c r="G149" i="1"/>
  <c r="H141" i="1"/>
  <c r="G141" i="1"/>
  <c r="H137" i="1"/>
  <c r="G137" i="1"/>
  <c r="H129" i="1"/>
  <c r="G129" i="1"/>
  <c r="H125" i="1"/>
  <c r="G125" i="1"/>
  <c r="H121" i="1"/>
  <c r="G121" i="1"/>
  <c r="H117" i="1"/>
  <c r="G117" i="1"/>
  <c r="H109" i="1"/>
  <c r="G109" i="1"/>
  <c r="H105" i="1"/>
  <c r="G105" i="1"/>
  <c r="H93" i="1"/>
  <c r="G93" i="1"/>
  <c r="H89" i="1"/>
  <c r="G89" i="1"/>
  <c r="H81" i="1"/>
  <c r="G81" i="1"/>
  <c r="H73" i="1"/>
  <c r="G73" i="1"/>
  <c r="H61" i="1"/>
  <c r="G61" i="1"/>
  <c r="H53" i="1"/>
  <c r="G53" i="1"/>
  <c r="H45" i="1"/>
  <c r="G45" i="1"/>
  <c r="H37" i="1"/>
  <c r="G37" i="1"/>
  <c r="H29" i="1"/>
  <c r="G29" i="1"/>
  <c r="H21" i="1"/>
  <c r="G21" i="1"/>
  <c r="H9" i="1"/>
  <c r="G9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8" i="1"/>
  <c r="G343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19" i="1"/>
  <c r="G345" i="1"/>
  <c r="H345" i="1"/>
  <c r="H329" i="1"/>
  <c r="G329" i="1"/>
  <c r="H321" i="1"/>
  <c r="G321" i="1"/>
  <c r="H297" i="1"/>
  <c r="G297" i="1"/>
  <c r="H281" i="1"/>
  <c r="G281" i="1"/>
  <c r="H273" i="1"/>
  <c r="G273" i="1"/>
  <c r="H265" i="1"/>
  <c r="G265" i="1"/>
  <c r="H261" i="1"/>
  <c r="G261" i="1"/>
  <c r="H257" i="1"/>
  <c r="G257" i="1"/>
  <c r="H241" i="1"/>
  <c r="G241" i="1"/>
  <c r="H233" i="1"/>
  <c r="G233" i="1"/>
  <c r="H225" i="1"/>
  <c r="G225" i="1"/>
  <c r="H213" i="1"/>
  <c r="G213" i="1"/>
  <c r="H201" i="1"/>
  <c r="G201" i="1"/>
  <c r="H189" i="1"/>
  <c r="G189" i="1"/>
  <c r="H169" i="1"/>
  <c r="G169" i="1"/>
  <c r="H157" i="1"/>
  <c r="G157" i="1"/>
  <c r="H133" i="1"/>
  <c r="G133" i="1"/>
  <c r="H113" i="1"/>
  <c r="G113" i="1"/>
  <c r="H101" i="1"/>
  <c r="G101" i="1"/>
  <c r="H97" i="1"/>
  <c r="G97" i="1"/>
  <c r="H85" i="1"/>
  <c r="G85" i="1"/>
  <c r="H77" i="1"/>
  <c r="G77" i="1"/>
  <c r="H69" i="1"/>
  <c r="G69" i="1"/>
  <c r="H65" i="1"/>
  <c r="G65" i="1"/>
  <c r="H57" i="1"/>
  <c r="G57" i="1"/>
  <c r="H49" i="1"/>
  <c r="G49" i="1"/>
  <c r="H41" i="1"/>
  <c r="G41" i="1"/>
  <c r="H33" i="1"/>
  <c r="G33" i="1"/>
  <c r="H25" i="1"/>
  <c r="G25" i="1"/>
  <c r="H17" i="1"/>
  <c r="G17" i="1"/>
  <c r="H13" i="1"/>
  <c r="G13" i="1"/>
  <c r="H5" i="1"/>
  <c r="I5" i="1" s="1"/>
  <c r="G5" i="1"/>
  <c r="H338" i="1"/>
  <c r="G338" i="1"/>
  <c r="H334" i="1"/>
  <c r="G334" i="1"/>
  <c r="H330" i="1"/>
  <c r="G330" i="1"/>
  <c r="H326" i="1"/>
  <c r="G326" i="1"/>
  <c r="H322" i="1"/>
  <c r="G322" i="1"/>
  <c r="H318" i="1"/>
  <c r="G318" i="1"/>
  <c r="H314" i="1"/>
  <c r="G314" i="1"/>
  <c r="H310" i="1"/>
  <c r="G310" i="1"/>
  <c r="H306" i="1"/>
  <c r="G306" i="1"/>
  <c r="H302" i="1"/>
  <c r="G302" i="1"/>
  <c r="H298" i="1"/>
  <c r="G298" i="1"/>
  <c r="H294" i="1"/>
  <c r="G294" i="1"/>
  <c r="H290" i="1"/>
  <c r="G290" i="1"/>
  <c r="H286" i="1"/>
  <c r="G286" i="1"/>
  <c r="H282" i="1"/>
  <c r="G282" i="1"/>
  <c r="H278" i="1"/>
  <c r="G278" i="1"/>
  <c r="H274" i="1"/>
  <c r="G274" i="1"/>
  <c r="H270" i="1"/>
  <c r="G270" i="1"/>
  <c r="H266" i="1"/>
  <c r="G266" i="1"/>
  <c r="H262" i="1"/>
  <c r="G262" i="1"/>
  <c r="H258" i="1"/>
  <c r="G258" i="1"/>
  <c r="H254" i="1"/>
  <c r="G254" i="1"/>
  <c r="H250" i="1"/>
  <c r="G250" i="1"/>
  <c r="H246" i="1"/>
  <c r="G246" i="1"/>
  <c r="H242" i="1"/>
  <c r="G242" i="1"/>
  <c r="H238" i="1"/>
  <c r="G238" i="1"/>
  <c r="H234" i="1"/>
  <c r="G234" i="1"/>
  <c r="H230" i="1"/>
  <c r="G230" i="1"/>
  <c r="H226" i="1"/>
  <c r="G226" i="1"/>
  <c r="H222" i="1"/>
  <c r="G222" i="1"/>
  <c r="H218" i="1"/>
  <c r="G218" i="1"/>
  <c r="H214" i="1"/>
  <c r="G214" i="1"/>
  <c r="H210" i="1"/>
  <c r="G210" i="1"/>
  <c r="H206" i="1"/>
  <c r="G206" i="1"/>
  <c r="H202" i="1"/>
  <c r="G202" i="1"/>
  <c r="H198" i="1"/>
  <c r="G198" i="1"/>
  <c r="H194" i="1"/>
  <c r="G194" i="1"/>
  <c r="H190" i="1"/>
  <c r="G190" i="1"/>
  <c r="H186" i="1"/>
  <c r="G186" i="1"/>
  <c r="H182" i="1"/>
  <c r="G182" i="1"/>
  <c r="H178" i="1"/>
  <c r="G178" i="1"/>
  <c r="H174" i="1"/>
  <c r="G174" i="1"/>
  <c r="H170" i="1"/>
  <c r="G170" i="1"/>
  <c r="H166" i="1"/>
  <c r="G166" i="1"/>
  <c r="H162" i="1"/>
  <c r="G162" i="1"/>
  <c r="H158" i="1"/>
  <c r="G158" i="1"/>
  <c r="H154" i="1"/>
  <c r="G154" i="1"/>
  <c r="H150" i="1"/>
  <c r="G150" i="1"/>
  <c r="H146" i="1"/>
  <c r="G146" i="1"/>
  <c r="H142" i="1"/>
  <c r="G142" i="1"/>
  <c r="H138" i="1"/>
  <c r="G138" i="1"/>
  <c r="H134" i="1"/>
  <c r="G134" i="1"/>
  <c r="H130" i="1"/>
  <c r="G130" i="1"/>
  <c r="H126" i="1"/>
  <c r="G126" i="1"/>
  <c r="H122" i="1"/>
  <c r="G122" i="1"/>
  <c r="H118" i="1"/>
  <c r="G118" i="1"/>
  <c r="H114" i="1"/>
  <c r="G114" i="1"/>
  <c r="H110" i="1"/>
  <c r="G110" i="1"/>
  <c r="H106" i="1"/>
  <c r="G106" i="1"/>
  <c r="H102" i="1"/>
  <c r="G102" i="1"/>
  <c r="H98" i="1"/>
  <c r="G98" i="1"/>
  <c r="H94" i="1"/>
  <c r="G94" i="1"/>
  <c r="H90" i="1"/>
  <c r="G90" i="1"/>
  <c r="H86" i="1"/>
  <c r="G86" i="1"/>
  <c r="H82" i="1"/>
  <c r="G82" i="1"/>
  <c r="H78" i="1"/>
  <c r="G78" i="1"/>
  <c r="H74" i="1"/>
  <c r="G74" i="1"/>
  <c r="H70" i="1"/>
  <c r="G70" i="1"/>
  <c r="H66" i="1"/>
  <c r="G66" i="1"/>
  <c r="H62" i="1"/>
  <c r="G62" i="1"/>
  <c r="H58" i="1"/>
  <c r="G58" i="1"/>
  <c r="H54" i="1"/>
  <c r="G54" i="1"/>
  <c r="H50" i="1"/>
  <c r="G50" i="1"/>
  <c r="H46" i="1"/>
  <c r="G46" i="1"/>
  <c r="H42" i="1"/>
  <c r="G42" i="1"/>
  <c r="H38" i="1"/>
  <c r="G38" i="1"/>
  <c r="H34" i="1"/>
  <c r="G34" i="1"/>
  <c r="H30" i="1"/>
  <c r="G30" i="1"/>
  <c r="H26" i="1"/>
  <c r="G26" i="1"/>
  <c r="H22" i="1"/>
  <c r="G22" i="1"/>
  <c r="H18" i="1"/>
  <c r="G18" i="1"/>
  <c r="H14" i="1"/>
  <c r="G14" i="1"/>
  <c r="H10" i="1"/>
  <c r="G10" i="1"/>
  <c r="H6" i="1"/>
  <c r="G6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7" i="1"/>
  <c r="G342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15" i="1"/>
  <c r="N63" i="3"/>
  <c r="P63" i="3" s="1"/>
  <c r="N61" i="3"/>
  <c r="P61" i="3" s="1"/>
  <c r="N59" i="3"/>
  <c r="P59" i="3" s="1"/>
  <c r="N57" i="3"/>
  <c r="P57" i="3" s="1"/>
  <c r="N55" i="3"/>
  <c r="P55" i="3" s="1"/>
  <c r="L59" i="3"/>
  <c r="L57" i="3"/>
  <c r="L63" i="3"/>
  <c r="L61" i="3"/>
  <c r="L55" i="3"/>
  <c r="I464" i="1" l="1"/>
  <c r="I463" i="1"/>
  <c r="I462" i="1"/>
  <c r="I461" i="1"/>
  <c r="I460" i="1"/>
  <c r="I458" i="1"/>
  <c r="I457" i="1"/>
  <c r="I456" i="1"/>
  <c r="I454" i="1"/>
  <c r="I453" i="1"/>
  <c r="I452" i="1"/>
  <c r="I450" i="1"/>
  <c r="I449" i="1"/>
  <c r="I448" i="1"/>
  <c r="I446" i="1"/>
  <c r="I444" i="1"/>
  <c r="I442" i="1"/>
  <c r="I441" i="1"/>
  <c r="I440" i="1"/>
  <c r="I438" i="1"/>
  <c r="I437" i="1"/>
  <c r="I436" i="1"/>
  <c r="I434" i="1"/>
  <c r="I433" i="1"/>
  <c r="I432" i="1"/>
  <c r="I430" i="1"/>
  <c r="I428" i="1"/>
  <c r="I426" i="1"/>
  <c r="I425" i="1"/>
  <c r="I424" i="1"/>
  <c r="I422" i="1"/>
  <c r="I421" i="1"/>
  <c r="I420" i="1"/>
  <c r="I419" i="1"/>
  <c r="I417" i="1"/>
  <c r="I416" i="1"/>
  <c r="I415" i="1"/>
  <c r="I413" i="1"/>
  <c r="I412" i="1"/>
  <c r="I411" i="1"/>
  <c r="I409" i="1"/>
  <c r="I408" i="1"/>
  <c r="I407" i="1"/>
  <c r="I405" i="1"/>
  <c r="I404" i="1"/>
  <c r="I403" i="1"/>
  <c r="I401" i="1"/>
  <c r="I400" i="1"/>
  <c r="I399" i="1"/>
  <c r="I397" i="1"/>
  <c r="I396" i="1"/>
  <c r="I395" i="1"/>
  <c r="I393" i="1"/>
  <c r="I392" i="1"/>
  <c r="I391" i="1"/>
  <c r="I389" i="1"/>
  <c r="I388" i="1"/>
  <c r="I387" i="1"/>
  <c r="I385" i="1"/>
  <c r="I384" i="1"/>
  <c r="I383" i="1"/>
  <c r="I381" i="1"/>
  <c r="I380" i="1"/>
  <c r="I379" i="1"/>
  <c r="I377" i="1"/>
  <c r="I376" i="1"/>
  <c r="I375" i="1"/>
  <c r="I373" i="1"/>
  <c r="I372" i="1"/>
  <c r="I371" i="1"/>
  <c r="I369" i="1"/>
  <c r="I368" i="1"/>
  <c r="I367" i="1"/>
  <c r="I366" i="1"/>
  <c r="I364" i="1"/>
  <c r="I363" i="1"/>
  <c r="I360" i="1"/>
  <c r="I359" i="1"/>
  <c r="I357" i="1"/>
  <c r="I353" i="1"/>
  <c r="I349" i="1"/>
  <c r="I345" i="1"/>
  <c r="I341" i="1"/>
  <c r="I337" i="1"/>
  <c r="I336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4" i="1"/>
  <c r="I272" i="1"/>
  <c r="I270" i="1"/>
  <c r="I268" i="1"/>
  <c r="I267" i="1"/>
  <c r="I266" i="1"/>
  <c r="I264" i="1"/>
  <c r="I263" i="1"/>
  <c r="I262" i="1"/>
  <c r="I260" i="1"/>
  <c r="I259" i="1"/>
  <c r="I255" i="1"/>
  <c r="I251" i="1"/>
  <c r="I250" i="1"/>
  <c r="I248" i="1"/>
  <c r="I247" i="1"/>
  <c r="I246" i="1"/>
  <c r="I244" i="1"/>
  <c r="I242" i="1"/>
  <c r="I240" i="1"/>
  <c r="I238" i="1"/>
  <c r="I222" i="1"/>
  <c r="I218" i="1"/>
  <c r="I214" i="1"/>
  <c r="I210" i="1"/>
  <c r="I102" i="1"/>
  <c r="I80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I6" i="1"/>
  <c r="I85" i="1" l="1"/>
  <c r="I92" i="1"/>
  <c r="I128" i="1"/>
  <c r="I120" i="1"/>
  <c r="I347" i="1"/>
  <c r="I101" i="1"/>
  <c r="I355" i="1"/>
  <c r="I232" i="1"/>
  <c r="I104" i="1"/>
  <c r="I84" i="1"/>
  <c r="I93" i="1"/>
  <c r="I100" i="1"/>
  <c r="I112" i="1"/>
  <c r="I339" i="1"/>
  <c r="I89" i="1"/>
  <c r="I96" i="1"/>
  <c r="I108" i="1"/>
  <c r="I124" i="1"/>
  <c r="I351" i="1"/>
  <c r="I19" i="1"/>
  <c r="I81" i="1"/>
  <c r="I88" i="1"/>
  <c r="I97" i="1"/>
  <c r="I116" i="1"/>
  <c r="I132" i="1"/>
  <c r="I343" i="1"/>
  <c r="I110" i="1"/>
  <c r="I126" i="1"/>
  <c r="I215" i="1"/>
  <c r="I221" i="1"/>
  <c r="I282" i="1"/>
  <c r="I294" i="1"/>
  <c r="I302" i="1"/>
  <c r="I310" i="1"/>
  <c r="I314" i="1"/>
  <c r="I322" i="1"/>
  <c r="I330" i="1"/>
  <c r="I334" i="1"/>
  <c r="I350" i="1"/>
  <c r="I429" i="1"/>
  <c r="I83" i="1"/>
  <c r="I87" i="1"/>
  <c r="I91" i="1"/>
  <c r="I95" i="1"/>
  <c r="I99" i="1"/>
  <c r="I114" i="1"/>
  <c r="I130" i="1"/>
  <c r="I209" i="1"/>
  <c r="I219" i="1"/>
  <c r="I225" i="1"/>
  <c r="I254" i="1"/>
  <c r="I258" i="1"/>
  <c r="I338" i="1"/>
  <c r="I354" i="1"/>
  <c r="I228" i="1"/>
  <c r="I278" i="1"/>
  <c r="I286" i="1"/>
  <c r="I290" i="1"/>
  <c r="I298" i="1"/>
  <c r="I306" i="1"/>
  <c r="I318" i="1"/>
  <c r="I326" i="1"/>
  <c r="I82" i="1"/>
  <c r="I86" i="1"/>
  <c r="I90" i="1"/>
  <c r="I94" i="1"/>
  <c r="I98" i="1"/>
  <c r="I118" i="1"/>
  <c r="I134" i="1"/>
  <c r="I213" i="1"/>
  <c r="I223" i="1"/>
  <c r="I239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42" i="1"/>
  <c r="I358" i="1"/>
  <c r="I445" i="1"/>
  <c r="I79" i="1"/>
  <c r="I106" i="1"/>
  <c r="I122" i="1"/>
  <c r="I211" i="1"/>
  <c r="I217" i="1"/>
  <c r="I243" i="1"/>
  <c r="I252" i="1"/>
  <c r="I256" i="1"/>
  <c r="I346" i="1"/>
  <c r="I236" i="1"/>
  <c r="I105" i="1"/>
  <c r="I109" i="1"/>
  <c r="I113" i="1"/>
  <c r="I117" i="1"/>
  <c r="I121" i="1"/>
  <c r="I125" i="1"/>
  <c r="I129" i="1"/>
  <c r="I133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7" i="1"/>
  <c r="I181" i="1"/>
  <c r="I185" i="1"/>
  <c r="I189" i="1"/>
  <c r="I193" i="1"/>
  <c r="I197" i="1"/>
  <c r="I201" i="1"/>
  <c r="I205" i="1"/>
  <c r="I178" i="1"/>
  <c r="I182" i="1"/>
  <c r="I186" i="1"/>
  <c r="I190" i="1"/>
  <c r="I194" i="1"/>
  <c r="I198" i="1"/>
  <c r="I202" i="1"/>
  <c r="I206" i="1"/>
  <c r="I18" i="1"/>
  <c r="I103" i="1"/>
  <c r="I107" i="1"/>
  <c r="I111" i="1"/>
  <c r="I115" i="1"/>
  <c r="I119" i="1"/>
  <c r="I123" i="1"/>
  <c r="I127" i="1"/>
  <c r="I131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9" i="1"/>
  <c r="I183" i="1"/>
  <c r="I187" i="1"/>
  <c r="I191" i="1"/>
  <c r="I195" i="1"/>
  <c r="I199" i="1"/>
  <c r="I203" i="1"/>
  <c r="I207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6" i="1"/>
  <c r="I231" i="1"/>
  <c r="I234" i="1"/>
  <c r="I245" i="1"/>
  <c r="I253" i="1"/>
  <c r="I261" i="1"/>
  <c r="I269" i="1"/>
  <c r="I271" i="1"/>
  <c r="I365" i="1"/>
  <c r="I233" i="1"/>
  <c r="I273" i="1"/>
  <c r="I275" i="1"/>
  <c r="I340" i="1"/>
  <c r="I344" i="1"/>
  <c r="I348" i="1"/>
  <c r="I352" i="1"/>
  <c r="I356" i="1"/>
  <c r="I362" i="1"/>
  <c r="I227" i="1"/>
  <c r="I230" i="1"/>
  <c r="I235" i="1"/>
  <c r="I241" i="1"/>
  <c r="I249" i="1"/>
  <c r="I257" i="1"/>
  <c r="I265" i="1"/>
  <c r="I277" i="1"/>
  <c r="I229" i="1"/>
  <c r="I23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435" i="1"/>
  <c r="I451" i="1"/>
  <c r="I455" i="1"/>
  <c r="I459" i="1"/>
  <c r="I468" i="1"/>
  <c r="I472" i="1"/>
  <c r="I476" i="1"/>
  <c r="I480" i="1"/>
  <c r="I484" i="1"/>
  <c r="I488" i="1"/>
  <c r="I492" i="1"/>
  <c r="I496" i="1"/>
  <c r="I500" i="1"/>
  <c r="I431" i="1"/>
  <c r="I447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7" i="1"/>
  <c r="I443" i="1"/>
  <c r="I361" i="1"/>
  <c r="I423" i="1"/>
  <c r="I439" i="1"/>
  <c r="I465" i="1"/>
  <c r="I469" i="1"/>
  <c r="I473" i="1"/>
  <c r="I477" i="1"/>
  <c r="I481" i="1"/>
  <c r="I485" i="1"/>
  <c r="I489" i="1"/>
  <c r="I493" i="1"/>
  <c r="I497" i="1"/>
  <c r="I501" i="1"/>
  <c r="I466" i="1"/>
  <c r="I470" i="1"/>
  <c r="I474" i="1"/>
  <c r="I478" i="1"/>
  <c r="I482" i="1"/>
  <c r="I486" i="1"/>
  <c r="I490" i="1"/>
  <c r="I494" i="1"/>
  <c r="I498" i="1"/>
  <c r="I502" i="1"/>
  <c r="I467" i="1"/>
  <c r="I471" i="1"/>
  <c r="I475" i="1"/>
  <c r="I479" i="1"/>
  <c r="I483" i="1"/>
  <c r="I487" i="1"/>
  <c r="I491" i="1"/>
  <c r="I495" i="1"/>
  <c r="I499" i="1"/>
  <c r="I503" i="1"/>
</calcChain>
</file>

<file path=xl/sharedStrings.xml><?xml version="1.0" encoding="utf-8"?>
<sst xmlns="http://schemas.openxmlformats.org/spreadsheetml/2006/main" count="2060" uniqueCount="581">
  <si>
    <r>
      <rPr>
        <b/>
        <sz val="8"/>
        <rFont val="Calibri"/>
        <family val="2"/>
      </rPr>
      <t>04:23</t>
    </r>
  </si>
  <si>
    <r>
      <rPr>
        <b/>
        <sz val="8"/>
        <rFont val="Calibri"/>
        <family val="2"/>
      </rPr>
      <t>Прочие операции</t>
    </r>
  </si>
  <si>
    <r>
      <rPr>
        <b/>
        <sz val="8"/>
        <rFont val="Calibri"/>
        <family val="2"/>
      </rPr>
      <t>00:54</t>
    </r>
  </si>
  <si>
    <r>
      <rPr>
        <b/>
        <sz val="8"/>
        <rFont val="Calibri"/>
        <family val="2"/>
      </rPr>
      <t>00:38</t>
    </r>
  </si>
  <si>
    <r>
      <rPr>
        <b/>
        <sz val="8"/>
        <rFont val="Calibri"/>
        <family val="2"/>
      </rPr>
      <t>Супермаркеты</t>
    </r>
  </si>
  <si>
    <r>
      <rPr>
        <b/>
        <sz val="8"/>
        <rFont val="Calibri"/>
        <family val="2"/>
      </rPr>
      <t>20:59</t>
    </r>
  </si>
  <si>
    <r>
      <rPr>
        <b/>
        <sz val="8"/>
        <rFont val="Calibri"/>
        <family val="2"/>
      </rPr>
      <t>Все для дома</t>
    </r>
  </si>
  <si>
    <r>
      <rPr>
        <b/>
        <sz val="8"/>
        <rFont val="Calibri"/>
        <family val="2"/>
      </rPr>
      <t>20:50</t>
    </r>
  </si>
  <si>
    <r>
      <rPr>
        <b/>
        <sz val="8"/>
        <rFont val="Calibri"/>
        <family val="2"/>
      </rPr>
      <t>00:00</t>
    </r>
  </si>
  <si>
    <r>
      <rPr>
        <b/>
        <sz val="8"/>
        <rFont val="Calibri"/>
        <family val="2"/>
      </rPr>
      <t>Рестораны и кафе</t>
    </r>
  </si>
  <si>
    <r>
      <rPr>
        <b/>
        <sz val="8"/>
        <rFont val="Calibri"/>
        <family val="2"/>
      </rPr>
      <t>22:55</t>
    </r>
  </si>
  <si>
    <r>
      <rPr>
        <b/>
        <sz val="8"/>
        <rFont val="Calibri"/>
        <family val="2"/>
      </rPr>
      <t>22:52</t>
    </r>
  </si>
  <si>
    <r>
      <rPr>
        <b/>
        <sz val="8"/>
        <rFont val="Calibri"/>
        <family val="2"/>
      </rPr>
      <t>22:46</t>
    </r>
  </si>
  <si>
    <r>
      <rPr>
        <b/>
        <sz val="8"/>
        <rFont val="Calibri"/>
        <family val="2"/>
      </rPr>
      <t>20:00</t>
    </r>
  </si>
  <si>
    <r>
      <rPr>
        <b/>
        <sz val="8"/>
        <rFont val="Calibri"/>
        <family val="2"/>
      </rPr>
      <t>19:52</t>
    </r>
  </si>
  <si>
    <r>
      <rPr>
        <b/>
        <sz val="8"/>
        <rFont val="Calibri"/>
        <family val="2"/>
      </rPr>
      <t>17:56</t>
    </r>
  </si>
  <si>
    <r>
      <rPr>
        <b/>
        <sz val="8"/>
        <rFont val="Calibri"/>
        <family val="2"/>
      </rPr>
      <t>18:49</t>
    </r>
  </si>
  <si>
    <r>
      <rPr>
        <b/>
        <sz val="8"/>
        <rFont val="Calibri"/>
        <family val="2"/>
      </rPr>
      <t>18:47</t>
    </r>
  </si>
  <si>
    <r>
      <rPr>
        <b/>
        <sz val="8"/>
        <rFont val="Calibri"/>
        <family val="2"/>
      </rPr>
      <t>15:31</t>
    </r>
  </si>
  <si>
    <r>
      <rPr>
        <b/>
        <sz val="8"/>
        <rFont val="Calibri"/>
        <family val="2"/>
      </rPr>
      <t>22:29</t>
    </r>
  </si>
  <si>
    <r>
      <rPr>
        <b/>
        <sz val="8"/>
        <rFont val="Calibri"/>
        <family val="2"/>
      </rPr>
      <t>21:50</t>
    </r>
  </si>
  <si>
    <r>
      <rPr>
        <b/>
        <sz val="8"/>
        <rFont val="Calibri"/>
        <family val="2"/>
      </rPr>
      <t>14:23</t>
    </r>
  </si>
  <si>
    <r>
      <rPr>
        <b/>
        <sz val="8"/>
        <rFont val="Calibri"/>
        <family val="2"/>
      </rPr>
      <t>14:22</t>
    </r>
  </si>
  <si>
    <r>
      <rPr>
        <b/>
        <sz val="8"/>
        <rFont val="Calibri"/>
        <family val="2"/>
      </rPr>
      <t>22:14</t>
    </r>
  </si>
  <si>
    <r>
      <rPr>
        <b/>
        <sz val="8"/>
        <rFont val="Calibri"/>
        <family val="2"/>
      </rPr>
      <t>22:07</t>
    </r>
  </si>
  <si>
    <r>
      <rPr>
        <b/>
        <sz val="8"/>
        <rFont val="Calibri"/>
        <family val="2"/>
      </rPr>
      <t>21:23</t>
    </r>
  </si>
  <si>
    <r>
      <rPr>
        <b/>
        <sz val="8"/>
        <rFont val="Calibri"/>
        <family val="2"/>
      </rPr>
      <t>00:41</t>
    </r>
  </si>
  <si>
    <r>
      <rPr>
        <b/>
        <sz val="8"/>
        <rFont val="Calibri"/>
        <family val="2"/>
      </rPr>
      <t>22:47</t>
    </r>
  </si>
  <si>
    <r>
      <rPr>
        <b/>
        <sz val="8"/>
        <rFont val="Calibri"/>
        <family val="2"/>
      </rPr>
      <t>20:26</t>
    </r>
  </si>
  <si>
    <r>
      <rPr>
        <b/>
        <sz val="8"/>
        <rFont val="Calibri"/>
        <family val="2"/>
      </rPr>
      <t>Отдых и развлечения</t>
    </r>
  </si>
  <si>
    <r>
      <rPr>
        <b/>
        <sz val="8"/>
        <rFont val="Calibri"/>
        <family val="2"/>
      </rPr>
      <t>18:08</t>
    </r>
  </si>
  <si>
    <r>
      <rPr>
        <b/>
        <sz val="8"/>
        <rFont val="Calibri"/>
        <family val="2"/>
      </rPr>
      <t>15:36</t>
    </r>
  </si>
  <si>
    <r>
      <rPr>
        <b/>
        <sz val="8"/>
        <rFont val="Calibri"/>
        <family val="2"/>
      </rPr>
      <t>22:44</t>
    </r>
  </si>
  <si>
    <r>
      <rPr>
        <b/>
        <sz val="8"/>
        <rFont val="Calibri"/>
        <family val="2"/>
      </rPr>
      <t>22:56</t>
    </r>
  </si>
  <si>
    <r>
      <rPr>
        <b/>
        <sz val="8"/>
        <rFont val="Calibri"/>
        <family val="2"/>
      </rPr>
      <t>22:40</t>
    </r>
  </si>
  <si>
    <r>
      <rPr>
        <b/>
        <sz val="8"/>
        <rFont val="Calibri"/>
        <family val="2"/>
      </rPr>
      <t>19:59</t>
    </r>
  </si>
  <si>
    <r>
      <rPr>
        <b/>
        <sz val="8"/>
        <rFont val="Calibri"/>
        <family val="2"/>
      </rPr>
      <t>19:32</t>
    </r>
  </si>
  <si>
    <r>
      <rPr>
        <b/>
        <sz val="8"/>
        <rFont val="Calibri"/>
        <family val="2"/>
      </rPr>
      <t>19:27</t>
    </r>
  </si>
  <si>
    <r>
      <rPr>
        <b/>
        <sz val="8"/>
        <rFont val="Calibri"/>
        <family val="2"/>
      </rPr>
      <t>16:58</t>
    </r>
  </si>
  <si>
    <r>
      <rPr>
        <b/>
        <sz val="8"/>
        <rFont val="Calibri"/>
        <family val="2"/>
      </rPr>
      <t>14:45</t>
    </r>
  </si>
  <si>
    <r>
      <rPr>
        <b/>
        <sz val="8"/>
        <rFont val="Calibri"/>
        <family val="2"/>
      </rPr>
      <t>Перевод с карты</t>
    </r>
  </si>
  <si>
    <r>
      <rPr>
        <b/>
        <sz val="8"/>
        <rFont val="Calibri"/>
        <family val="2"/>
      </rPr>
      <t>23:38</t>
    </r>
  </si>
  <si>
    <r>
      <rPr>
        <b/>
        <sz val="8"/>
        <rFont val="Calibri"/>
        <family val="2"/>
      </rPr>
      <t>23:28</t>
    </r>
  </si>
  <si>
    <r>
      <rPr>
        <b/>
        <sz val="8"/>
        <rFont val="Calibri"/>
        <family val="2"/>
      </rPr>
      <t>23:14</t>
    </r>
  </si>
  <si>
    <r>
      <rPr>
        <b/>
        <sz val="8"/>
        <rFont val="Calibri"/>
        <family val="2"/>
      </rPr>
      <t>13:28</t>
    </r>
  </si>
  <si>
    <r>
      <rPr>
        <b/>
        <sz val="8"/>
        <rFont val="Calibri"/>
        <family val="2"/>
      </rPr>
      <t>00:23</t>
    </r>
  </si>
  <si>
    <r>
      <rPr>
        <b/>
        <sz val="8"/>
        <rFont val="Calibri"/>
        <family val="2"/>
      </rPr>
      <t>00:18</t>
    </r>
  </si>
  <si>
    <r>
      <rPr>
        <b/>
        <sz val="8"/>
        <rFont val="Calibri"/>
        <family val="2"/>
      </rPr>
      <t>21:59</t>
    </r>
  </si>
  <si>
    <r>
      <rPr>
        <b/>
        <sz val="8"/>
        <rFont val="Calibri"/>
        <family val="2"/>
      </rPr>
      <t>20:51</t>
    </r>
  </si>
  <si>
    <r>
      <rPr>
        <b/>
        <sz val="8"/>
        <rFont val="Calibri"/>
        <family val="2"/>
      </rPr>
      <t>16:43</t>
    </r>
  </si>
  <si>
    <r>
      <rPr>
        <b/>
        <sz val="8"/>
        <rFont val="Calibri"/>
        <family val="2"/>
      </rPr>
      <t>16:40</t>
    </r>
  </si>
  <si>
    <r>
      <rPr>
        <b/>
        <sz val="8"/>
        <rFont val="Calibri"/>
        <family val="2"/>
      </rPr>
      <t>Прочие расходы</t>
    </r>
  </si>
  <si>
    <r>
      <rPr>
        <b/>
        <sz val="8"/>
        <rFont val="Calibri"/>
        <family val="2"/>
      </rPr>
      <t>16:37</t>
    </r>
  </si>
  <si>
    <r>
      <rPr>
        <b/>
        <sz val="8"/>
        <rFont val="Calibri"/>
        <family val="2"/>
      </rPr>
      <t>02:39</t>
    </r>
  </si>
  <si>
    <r>
      <rPr>
        <b/>
        <sz val="8"/>
        <rFont val="Calibri"/>
        <family val="2"/>
      </rPr>
      <t>02:04</t>
    </r>
  </si>
  <si>
    <r>
      <rPr>
        <b/>
        <sz val="8"/>
        <rFont val="Calibri"/>
        <family val="2"/>
      </rPr>
      <t>22:30</t>
    </r>
  </si>
  <si>
    <r>
      <rPr>
        <b/>
        <sz val="8"/>
        <rFont val="Calibri"/>
        <family val="2"/>
      </rPr>
      <t>17:55</t>
    </r>
  </si>
  <si>
    <r>
      <rPr>
        <b/>
        <sz val="8"/>
        <rFont val="Calibri"/>
        <family val="2"/>
      </rPr>
      <t>17:49</t>
    </r>
  </si>
  <si>
    <r>
      <rPr>
        <b/>
        <sz val="8"/>
        <rFont val="Calibri"/>
        <family val="2"/>
      </rPr>
      <t>17:48</t>
    </r>
  </si>
  <si>
    <r>
      <rPr>
        <b/>
        <sz val="8"/>
        <rFont val="Calibri"/>
        <family val="2"/>
      </rPr>
      <t>17:47</t>
    </r>
  </si>
  <si>
    <r>
      <rPr>
        <b/>
        <sz val="8"/>
        <rFont val="Calibri"/>
        <family val="2"/>
      </rPr>
      <t>Неизвестная категория(-)</t>
    </r>
  </si>
  <si>
    <r>
      <rPr>
        <b/>
        <sz val="8"/>
        <rFont val="Calibri"/>
        <family val="2"/>
      </rPr>
      <t>17:39</t>
    </r>
  </si>
  <si>
    <r>
      <rPr>
        <b/>
        <sz val="8"/>
        <rFont val="Calibri"/>
        <family val="2"/>
      </rPr>
      <t>17:32</t>
    </r>
  </si>
  <si>
    <r>
      <rPr>
        <b/>
        <sz val="8"/>
        <rFont val="Calibri"/>
        <family val="2"/>
      </rPr>
      <t>20:44</t>
    </r>
  </si>
  <si>
    <r>
      <rPr>
        <b/>
        <sz val="8"/>
        <rFont val="Calibri"/>
        <family val="2"/>
      </rPr>
      <t>00:49</t>
    </r>
  </si>
  <si>
    <r>
      <rPr>
        <b/>
        <sz val="8"/>
        <rFont val="Calibri"/>
        <family val="2"/>
      </rPr>
      <t>00:47</t>
    </r>
  </si>
  <si>
    <r>
      <rPr>
        <b/>
        <sz val="8"/>
        <rFont val="Calibri"/>
        <family val="2"/>
      </rPr>
      <t>Транспорт</t>
    </r>
  </si>
  <si>
    <r>
      <rPr>
        <b/>
        <sz val="8"/>
        <rFont val="Calibri"/>
        <family val="2"/>
      </rPr>
      <t>20:08</t>
    </r>
  </si>
  <si>
    <r>
      <rPr>
        <b/>
        <sz val="8"/>
        <rFont val="Calibri"/>
        <family val="2"/>
      </rPr>
      <t>16:28</t>
    </r>
  </si>
  <si>
    <r>
      <rPr>
        <b/>
        <sz val="8"/>
        <rFont val="Calibri"/>
        <family val="2"/>
      </rPr>
      <t>17:38</t>
    </r>
  </si>
  <si>
    <r>
      <rPr>
        <b/>
        <sz val="8"/>
        <rFont val="Calibri"/>
        <family val="2"/>
      </rPr>
      <t>17:37</t>
    </r>
  </si>
  <si>
    <r>
      <rPr>
        <b/>
        <sz val="8"/>
        <rFont val="Calibri"/>
        <family val="2"/>
      </rPr>
      <t>16:57</t>
    </r>
  </si>
  <si>
    <r>
      <rPr>
        <b/>
        <sz val="8"/>
        <rFont val="Calibri"/>
        <family val="2"/>
      </rPr>
      <t>16:32</t>
    </r>
  </si>
  <si>
    <r>
      <rPr>
        <b/>
        <sz val="8"/>
        <rFont val="Calibri"/>
        <family val="2"/>
      </rPr>
      <t>Здоровье и красота</t>
    </r>
  </si>
  <si>
    <r>
      <rPr>
        <b/>
        <sz val="8"/>
        <rFont val="Calibri"/>
        <family val="2"/>
      </rPr>
      <t>15:57</t>
    </r>
  </si>
  <si>
    <r>
      <rPr>
        <b/>
        <sz val="8"/>
        <rFont val="Calibri"/>
        <family val="2"/>
      </rPr>
      <t>22:08</t>
    </r>
  </si>
  <si>
    <r>
      <rPr>
        <b/>
        <sz val="8"/>
        <rFont val="Calibri"/>
        <family val="2"/>
      </rPr>
      <t>14:59</t>
    </r>
  </si>
  <si>
    <r>
      <rPr>
        <b/>
        <sz val="8"/>
        <rFont val="Calibri"/>
        <family val="2"/>
      </rPr>
      <t>14:52</t>
    </r>
  </si>
  <si>
    <r>
      <rPr>
        <b/>
        <sz val="8"/>
        <rFont val="Calibri"/>
        <family val="2"/>
      </rPr>
      <t>14:14</t>
    </r>
  </si>
  <si>
    <r>
      <rPr>
        <b/>
        <sz val="8"/>
        <rFont val="Calibri"/>
        <family val="2"/>
      </rPr>
      <t>13:15</t>
    </r>
  </si>
  <si>
    <r>
      <rPr>
        <b/>
        <sz val="8"/>
        <rFont val="Calibri"/>
        <family val="2"/>
      </rPr>
      <t>20:36</t>
    </r>
  </si>
  <si>
    <r>
      <rPr>
        <b/>
        <sz val="8"/>
        <rFont val="Calibri"/>
        <family val="2"/>
      </rPr>
      <t>20:29</t>
    </r>
  </si>
  <si>
    <r>
      <rPr>
        <b/>
        <sz val="8"/>
        <rFont val="Calibri"/>
        <family val="2"/>
      </rPr>
      <t>20:28</t>
    </r>
  </si>
  <si>
    <r>
      <rPr>
        <b/>
        <sz val="8"/>
        <rFont val="Calibri"/>
        <family val="2"/>
      </rPr>
      <t>20:22</t>
    </r>
  </si>
  <si>
    <r>
      <rPr>
        <b/>
        <sz val="8"/>
        <rFont val="Calibri"/>
        <family val="2"/>
      </rPr>
      <t>16:19</t>
    </r>
  </si>
  <si>
    <r>
      <rPr>
        <b/>
        <sz val="8"/>
        <rFont val="Calibri"/>
        <family val="2"/>
      </rPr>
      <t>01:04</t>
    </r>
  </si>
  <si>
    <r>
      <rPr>
        <b/>
        <sz val="8"/>
        <rFont val="Calibri"/>
        <family val="2"/>
      </rPr>
      <t>21:48</t>
    </r>
  </si>
  <si>
    <r>
      <rPr>
        <b/>
        <sz val="8"/>
        <rFont val="Calibri"/>
        <family val="2"/>
      </rPr>
      <t>12:29</t>
    </r>
  </si>
  <si>
    <r>
      <rPr>
        <b/>
        <sz val="8"/>
        <rFont val="Calibri"/>
        <family val="2"/>
      </rPr>
      <t>13:29</t>
    </r>
  </si>
  <si>
    <r>
      <rPr>
        <b/>
        <sz val="8"/>
        <rFont val="Calibri"/>
        <family val="2"/>
      </rPr>
      <t>21:21</t>
    </r>
  </si>
  <si>
    <r>
      <rPr>
        <b/>
        <sz val="8"/>
        <rFont val="Calibri"/>
        <family val="2"/>
      </rPr>
      <t>20:54</t>
    </r>
  </si>
  <si>
    <r>
      <rPr>
        <b/>
        <sz val="8"/>
        <rFont val="Calibri"/>
        <family val="2"/>
      </rPr>
      <t>13:04</t>
    </r>
  </si>
  <si>
    <r>
      <rPr>
        <b/>
        <sz val="8"/>
        <rFont val="Calibri"/>
        <family val="2"/>
      </rPr>
      <t>22:13</t>
    </r>
  </si>
  <si>
    <r>
      <rPr>
        <b/>
        <sz val="8"/>
        <rFont val="Calibri"/>
        <family val="2"/>
      </rPr>
      <t>19:08</t>
    </r>
  </si>
  <si>
    <r>
      <rPr>
        <b/>
        <sz val="8"/>
        <rFont val="Calibri"/>
        <family val="2"/>
      </rPr>
      <t>15:20</t>
    </r>
  </si>
  <si>
    <r>
      <rPr>
        <b/>
        <sz val="8"/>
        <rFont val="Calibri"/>
        <family val="2"/>
      </rPr>
      <t>14:39</t>
    </r>
  </si>
  <si>
    <r>
      <rPr>
        <b/>
        <sz val="8"/>
        <rFont val="Calibri"/>
        <family val="2"/>
      </rPr>
      <t>02:18</t>
    </r>
  </si>
  <si>
    <r>
      <rPr>
        <b/>
        <sz val="8"/>
        <rFont val="Calibri"/>
        <family val="2"/>
      </rPr>
      <t>16:59</t>
    </r>
  </si>
  <si>
    <r>
      <rPr>
        <b/>
        <sz val="8"/>
        <rFont val="Calibri"/>
        <family val="2"/>
      </rPr>
      <t>13:11</t>
    </r>
  </si>
  <si>
    <r>
      <rPr>
        <b/>
        <sz val="8"/>
        <rFont val="Calibri"/>
        <family val="2"/>
      </rPr>
      <t>22:59</t>
    </r>
  </si>
  <si>
    <r>
      <rPr>
        <b/>
        <sz val="8"/>
        <rFont val="Calibri"/>
        <family val="2"/>
      </rPr>
      <t>19:41</t>
    </r>
  </si>
  <si>
    <r>
      <rPr>
        <b/>
        <sz val="8"/>
        <rFont val="Calibri"/>
        <family val="2"/>
      </rPr>
      <t>16:54</t>
    </r>
  </si>
  <si>
    <r>
      <rPr>
        <b/>
        <sz val="8"/>
        <rFont val="Calibri"/>
        <family val="2"/>
      </rPr>
      <t>21:15</t>
    </r>
  </si>
  <si>
    <r>
      <rPr>
        <b/>
        <sz val="8"/>
        <rFont val="Calibri"/>
        <family val="2"/>
      </rPr>
      <t>21:06</t>
    </r>
  </si>
  <si>
    <r>
      <rPr>
        <b/>
        <sz val="8"/>
        <rFont val="Calibri"/>
        <family val="2"/>
      </rPr>
      <t>19:33</t>
    </r>
  </si>
  <si>
    <r>
      <rPr>
        <b/>
        <sz val="8"/>
        <rFont val="Calibri"/>
        <family val="2"/>
      </rPr>
      <t>19:22</t>
    </r>
  </si>
  <si>
    <r>
      <rPr>
        <b/>
        <sz val="8"/>
        <rFont val="Calibri"/>
        <family val="2"/>
      </rPr>
      <t>19:21</t>
    </r>
  </si>
  <si>
    <r>
      <rPr>
        <b/>
        <sz val="8"/>
        <rFont val="Calibri"/>
        <family val="2"/>
      </rPr>
      <t>14:24</t>
    </r>
  </si>
  <si>
    <r>
      <rPr>
        <b/>
        <sz val="8"/>
        <rFont val="Calibri"/>
        <family val="2"/>
      </rPr>
      <t>14:07</t>
    </r>
  </si>
  <si>
    <r>
      <rPr>
        <b/>
        <sz val="8"/>
        <rFont val="Calibri"/>
        <family val="2"/>
      </rPr>
      <t>13:43</t>
    </r>
  </si>
  <si>
    <r>
      <rPr>
        <b/>
        <sz val="8"/>
        <rFont val="Calibri"/>
        <family val="2"/>
      </rPr>
      <t>13:37</t>
    </r>
  </si>
  <si>
    <r>
      <rPr>
        <b/>
        <sz val="8"/>
        <rFont val="Calibri"/>
        <family val="2"/>
      </rPr>
      <t>13:19</t>
    </r>
  </si>
  <si>
    <r>
      <rPr>
        <b/>
        <sz val="8"/>
        <rFont val="Calibri"/>
        <family val="2"/>
      </rPr>
      <t>09:45</t>
    </r>
  </si>
  <si>
    <r>
      <rPr>
        <b/>
        <sz val="8"/>
        <rFont val="Calibri"/>
        <family val="2"/>
      </rPr>
      <t>08:39</t>
    </r>
  </si>
  <si>
    <r>
      <rPr>
        <b/>
        <sz val="8"/>
        <rFont val="Calibri"/>
        <family val="2"/>
      </rPr>
      <t>08:32</t>
    </r>
  </si>
  <si>
    <r>
      <rPr>
        <b/>
        <sz val="8"/>
        <rFont val="Calibri"/>
        <family val="2"/>
      </rPr>
      <t>04:59</t>
    </r>
  </si>
  <si>
    <r>
      <rPr>
        <b/>
        <sz val="8"/>
        <rFont val="Calibri"/>
        <family val="2"/>
      </rPr>
      <t>04:50</t>
    </r>
  </si>
  <si>
    <r>
      <rPr>
        <b/>
        <sz val="8"/>
        <rFont val="Calibri"/>
        <family val="2"/>
      </rPr>
      <t>14:04</t>
    </r>
  </si>
  <si>
    <r>
      <rPr>
        <b/>
        <sz val="8"/>
        <rFont val="Calibri"/>
        <family val="2"/>
      </rPr>
      <t>13:50</t>
    </r>
  </si>
  <si>
    <r>
      <rPr>
        <b/>
        <sz val="8"/>
        <rFont val="Calibri"/>
        <family val="2"/>
      </rPr>
      <t>13:45</t>
    </r>
  </si>
  <si>
    <r>
      <rPr>
        <b/>
        <sz val="8"/>
        <rFont val="Calibri"/>
        <family val="2"/>
      </rPr>
      <t>13:39</t>
    </r>
  </si>
  <si>
    <r>
      <rPr>
        <b/>
        <sz val="8"/>
        <rFont val="Calibri"/>
        <family val="2"/>
      </rPr>
      <t>11:48</t>
    </r>
  </si>
  <si>
    <r>
      <rPr>
        <b/>
        <sz val="8"/>
        <rFont val="Calibri"/>
        <family val="2"/>
      </rPr>
      <t>20:31</t>
    </r>
  </si>
  <si>
    <r>
      <rPr>
        <b/>
        <sz val="8"/>
        <rFont val="Calibri"/>
        <family val="2"/>
      </rPr>
      <t>19:53</t>
    </r>
  </si>
  <si>
    <r>
      <rPr>
        <b/>
        <sz val="8"/>
        <rFont val="Calibri"/>
        <family val="2"/>
      </rPr>
      <t>19:49</t>
    </r>
  </si>
  <si>
    <r>
      <rPr>
        <b/>
        <sz val="8"/>
        <rFont val="Calibri"/>
        <family val="2"/>
      </rPr>
      <t>19:43</t>
    </r>
  </si>
  <si>
    <r>
      <rPr>
        <b/>
        <sz val="8"/>
        <rFont val="Calibri"/>
        <family val="2"/>
      </rPr>
      <t>19:24</t>
    </r>
  </si>
  <si>
    <r>
      <rPr>
        <b/>
        <sz val="8"/>
        <rFont val="Calibri"/>
        <family val="2"/>
      </rPr>
      <t>10:58</t>
    </r>
  </si>
  <si>
    <r>
      <rPr>
        <b/>
        <sz val="8"/>
        <rFont val="Calibri"/>
        <family val="2"/>
      </rPr>
      <t>09:43</t>
    </r>
  </si>
  <si>
    <r>
      <rPr>
        <b/>
        <sz val="8"/>
        <rFont val="Calibri"/>
        <family val="2"/>
      </rPr>
      <t>22:37</t>
    </r>
  </si>
  <si>
    <r>
      <rPr>
        <b/>
        <sz val="8"/>
        <rFont val="Calibri"/>
        <family val="2"/>
      </rPr>
      <t>19:14</t>
    </r>
  </si>
  <si>
    <r>
      <rPr>
        <b/>
        <sz val="8"/>
        <rFont val="Calibri"/>
        <family val="2"/>
      </rPr>
      <t>19:12</t>
    </r>
  </si>
  <si>
    <r>
      <rPr>
        <b/>
        <sz val="8"/>
        <rFont val="Calibri"/>
        <family val="2"/>
      </rPr>
      <t>18:34</t>
    </r>
  </si>
  <si>
    <r>
      <rPr>
        <b/>
        <sz val="8"/>
        <rFont val="Calibri"/>
        <family val="2"/>
      </rPr>
      <t>11:46</t>
    </r>
  </si>
  <si>
    <r>
      <rPr>
        <b/>
        <sz val="8"/>
        <rFont val="Calibri"/>
        <family val="2"/>
      </rPr>
      <t>10:47</t>
    </r>
  </si>
  <si>
    <r>
      <rPr>
        <b/>
        <sz val="8"/>
        <rFont val="Calibri"/>
        <family val="2"/>
      </rPr>
      <t>22:53</t>
    </r>
  </si>
  <si>
    <r>
      <rPr>
        <b/>
        <sz val="8"/>
        <rFont val="Calibri"/>
        <family val="2"/>
      </rPr>
      <t>20:01</t>
    </r>
  </si>
  <si>
    <r>
      <rPr>
        <b/>
        <sz val="8"/>
        <rFont val="Calibri"/>
        <family val="2"/>
      </rPr>
      <t>19:57</t>
    </r>
  </si>
  <si>
    <r>
      <rPr>
        <b/>
        <sz val="8"/>
        <rFont val="Calibri"/>
        <family val="2"/>
      </rPr>
      <t>17:42</t>
    </r>
  </si>
  <si>
    <r>
      <rPr>
        <b/>
        <sz val="8"/>
        <rFont val="Calibri"/>
        <family val="2"/>
      </rPr>
      <t>17:41</t>
    </r>
  </si>
  <si>
    <r>
      <rPr>
        <b/>
        <sz val="8"/>
        <rFont val="Calibri"/>
        <family val="2"/>
      </rPr>
      <t>11:28</t>
    </r>
  </si>
  <si>
    <r>
      <rPr>
        <b/>
        <sz val="8"/>
        <rFont val="Calibri"/>
        <family val="2"/>
      </rPr>
      <t>08:41</t>
    </r>
  </si>
  <si>
    <r>
      <rPr>
        <b/>
        <sz val="8"/>
        <rFont val="Calibri"/>
        <family val="2"/>
      </rPr>
      <t>20:06</t>
    </r>
  </si>
  <si>
    <r>
      <rPr>
        <b/>
        <sz val="8"/>
        <rFont val="Calibri"/>
        <family val="2"/>
      </rPr>
      <t>16:34</t>
    </r>
  </si>
  <si>
    <r>
      <rPr>
        <b/>
        <sz val="8"/>
        <rFont val="Calibri"/>
        <family val="2"/>
      </rPr>
      <t>16:13</t>
    </r>
  </si>
  <si>
    <r>
      <rPr>
        <b/>
        <sz val="8"/>
        <rFont val="Calibri"/>
        <family val="2"/>
      </rPr>
      <t>15:51</t>
    </r>
  </si>
  <si>
    <r>
      <rPr>
        <b/>
        <sz val="8"/>
        <rFont val="Calibri"/>
        <family val="2"/>
      </rPr>
      <t>14:56</t>
    </r>
  </si>
  <si>
    <r>
      <rPr>
        <b/>
        <sz val="8"/>
        <rFont val="Calibri"/>
        <family val="2"/>
      </rPr>
      <t>Путешествия</t>
    </r>
  </si>
  <si>
    <r>
      <rPr>
        <b/>
        <sz val="8"/>
        <rFont val="Calibri"/>
        <family val="2"/>
      </rPr>
      <t>18:26</t>
    </r>
  </si>
  <si>
    <r>
      <rPr>
        <b/>
        <sz val="8"/>
        <rFont val="Calibri"/>
        <family val="2"/>
      </rPr>
      <t>17:45</t>
    </r>
  </si>
  <si>
    <r>
      <rPr>
        <b/>
        <sz val="8"/>
        <rFont val="Calibri"/>
        <family val="2"/>
      </rPr>
      <t>17:12</t>
    </r>
  </si>
  <si>
    <r>
      <rPr>
        <b/>
        <sz val="8"/>
        <rFont val="Calibri"/>
        <family val="2"/>
      </rPr>
      <t>15:56</t>
    </r>
  </si>
  <si>
    <r>
      <rPr>
        <b/>
        <sz val="8"/>
        <rFont val="Calibri"/>
        <family val="2"/>
      </rPr>
      <t>17:28</t>
    </r>
  </si>
  <si>
    <r>
      <rPr>
        <b/>
        <sz val="8"/>
        <rFont val="Calibri"/>
        <family val="2"/>
      </rPr>
      <t>17:15</t>
    </r>
  </si>
  <si>
    <r>
      <rPr>
        <b/>
        <sz val="8"/>
        <rFont val="Calibri"/>
        <family val="2"/>
      </rPr>
      <t>16:48</t>
    </r>
  </si>
  <si>
    <r>
      <rPr>
        <b/>
        <sz val="8"/>
        <rFont val="Calibri"/>
        <family val="2"/>
      </rPr>
      <t>16:27</t>
    </r>
  </si>
  <si>
    <r>
      <rPr>
        <b/>
        <sz val="8"/>
        <rFont val="Calibri"/>
        <family val="2"/>
      </rPr>
      <t>16:07</t>
    </r>
  </si>
  <si>
    <r>
      <rPr>
        <b/>
        <sz val="8"/>
        <rFont val="Calibri"/>
        <family val="2"/>
      </rPr>
      <t>16:51</t>
    </r>
  </si>
  <si>
    <r>
      <rPr>
        <b/>
        <sz val="8"/>
        <rFont val="Calibri"/>
        <family val="2"/>
      </rPr>
      <t>16:33</t>
    </r>
  </si>
  <si>
    <r>
      <rPr>
        <b/>
        <sz val="8"/>
        <rFont val="Calibri"/>
        <family val="2"/>
      </rPr>
      <t>15:52</t>
    </r>
  </si>
  <si>
    <r>
      <rPr>
        <b/>
        <sz val="8"/>
        <rFont val="Calibri"/>
        <family val="2"/>
      </rPr>
      <t>18:44</t>
    </r>
  </si>
  <si>
    <r>
      <rPr>
        <b/>
        <sz val="8"/>
        <rFont val="Calibri"/>
        <family val="2"/>
      </rPr>
      <t>18:29</t>
    </r>
  </si>
  <si>
    <r>
      <rPr>
        <b/>
        <sz val="8"/>
        <rFont val="Calibri"/>
        <family val="2"/>
      </rPr>
      <t>18:28</t>
    </r>
  </si>
  <si>
    <r>
      <rPr>
        <b/>
        <sz val="8"/>
        <rFont val="Calibri"/>
        <family val="2"/>
      </rPr>
      <t>16:22</t>
    </r>
  </si>
  <si>
    <r>
      <rPr>
        <b/>
        <sz val="8"/>
        <rFont val="Calibri"/>
        <family val="2"/>
      </rPr>
      <t>16:17</t>
    </r>
  </si>
  <si>
    <r>
      <rPr>
        <b/>
        <sz val="8"/>
        <rFont val="Calibri"/>
        <family val="2"/>
      </rPr>
      <t>13:14</t>
    </r>
  </si>
  <si>
    <r>
      <rPr>
        <b/>
        <sz val="8"/>
        <rFont val="Calibri"/>
        <family val="2"/>
      </rPr>
      <t>13:01</t>
    </r>
  </si>
  <si>
    <r>
      <rPr>
        <b/>
        <sz val="8"/>
        <rFont val="Calibri"/>
        <family val="2"/>
      </rPr>
      <t>12:50</t>
    </r>
  </si>
  <si>
    <r>
      <rPr>
        <b/>
        <sz val="8"/>
        <rFont val="Calibri"/>
        <family val="2"/>
      </rPr>
      <t>12:48</t>
    </r>
  </si>
  <si>
    <r>
      <rPr>
        <b/>
        <sz val="8"/>
        <rFont val="Calibri"/>
        <family val="2"/>
      </rPr>
      <t>01:12</t>
    </r>
  </si>
  <si>
    <r>
      <rPr>
        <b/>
        <sz val="8"/>
        <rFont val="Calibri"/>
        <family val="2"/>
      </rPr>
      <t>22:11</t>
    </r>
  </si>
  <si>
    <r>
      <rPr>
        <b/>
        <sz val="8"/>
        <rFont val="Calibri"/>
        <family val="2"/>
      </rPr>
      <t>21:54</t>
    </r>
  </si>
  <si>
    <r>
      <rPr>
        <b/>
        <sz val="8"/>
        <rFont val="Calibri"/>
        <family val="2"/>
      </rPr>
      <t>17:34</t>
    </r>
  </si>
  <si>
    <r>
      <rPr>
        <b/>
        <sz val="8"/>
        <rFont val="Calibri"/>
        <family val="2"/>
      </rPr>
      <t>17:13</t>
    </r>
  </si>
  <si>
    <r>
      <rPr>
        <b/>
        <sz val="8"/>
        <rFont val="Calibri"/>
        <family val="2"/>
      </rPr>
      <t>21:08</t>
    </r>
  </si>
  <si>
    <r>
      <rPr>
        <b/>
        <sz val="8"/>
        <rFont val="Calibri"/>
        <family val="2"/>
      </rPr>
      <t>20:56</t>
    </r>
  </si>
  <si>
    <r>
      <rPr>
        <b/>
        <sz val="8"/>
        <rFont val="Calibri"/>
        <family val="2"/>
      </rPr>
      <t>20:49</t>
    </r>
  </si>
  <si>
    <r>
      <rPr>
        <b/>
        <sz val="8"/>
        <rFont val="Calibri"/>
        <family val="2"/>
      </rPr>
      <t>20:34</t>
    </r>
  </si>
  <si>
    <r>
      <rPr>
        <b/>
        <sz val="8"/>
        <rFont val="Calibri"/>
        <family val="2"/>
      </rPr>
      <t>19:58</t>
    </r>
  </si>
  <si>
    <r>
      <rPr>
        <b/>
        <sz val="8"/>
        <rFont val="Calibri"/>
        <family val="2"/>
      </rPr>
      <t>13:27</t>
    </r>
  </si>
  <si>
    <r>
      <rPr>
        <b/>
        <sz val="8"/>
        <rFont val="Calibri"/>
        <family val="2"/>
      </rPr>
      <t>12:56</t>
    </r>
  </si>
  <si>
    <r>
      <rPr>
        <b/>
        <sz val="8"/>
        <rFont val="Calibri"/>
        <family val="2"/>
      </rPr>
      <t>16:04</t>
    </r>
  </si>
  <si>
    <r>
      <rPr>
        <b/>
        <sz val="8"/>
        <rFont val="Calibri"/>
        <family val="2"/>
      </rPr>
      <t>16:01</t>
    </r>
  </si>
  <si>
    <r>
      <rPr>
        <b/>
        <sz val="8"/>
        <rFont val="Calibri"/>
        <family val="2"/>
      </rPr>
      <t>15:59</t>
    </r>
  </si>
  <si>
    <r>
      <rPr>
        <b/>
        <sz val="8"/>
        <rFont val="Calibri"/>
        <family val="2"/>
      </rPr>
      <t>15:25</t>
    </r>
  </si>
  <si>
    <r>
      <rPr>
        <b/>
        <sz val="8"/>
        <rFont val="Calibri"/>
        <family val="2"/>
      </rPr>
      <t>16:45</t>
    </r>
  </si>
  <si>
    <r>
      <rPr>
        <b/>
        <sz val="8"/>
        <rFont val="Calibri"/>
        <family val="2"/>
      </rPr>
      <t>16:35</t>
    </r>
  </si>
  <si>
    <r>
      <rPr>
        <b/>
        <sz val="8"/>
        <rFont val="Calibri"/>
        <family val="2"/>
      </rPr>
      <t>12:14</t>
    </r>
  </si>
  <si>
    <r>
      <rPr>
        <b/>
        <sz val="8"/>
        <rFont val="Calibri"/>
        <family val="2"/>
      </rPr>
      <t>11:52</t>
    </r>
  </si>
  <si>
    <r>
      <rPr>
        <b/>
        <sz val="8"/>
        <rFont val="Calibri"/>
        <family val="2"/>
      </rPr>
      <t>11:40</t>
    </r>
  </si>
  <si>
    <r>
      <rPr>
        <b/>
        <sz val="8"/>
        <rFont val="Calibri"/>
        <family val="2"/>
      </rPr>
      <t>20:58</t>
    </r>
  </si>
  <si>
    <r>
      <rPr>
        <b/>
        <sz val="8"/>
        <rFont val="Calibri"/>
        <family val="2"/>
      </rPr>
      <t>16:36</t>
    </r>
  </si>
  <si>
    <r>
      <rPr>
        <b/>
        <sz val="8"/>
        <rFont val="Calibri"/>
        <family val="2"/>
      </rPr>
      <t>00:44</t>
    </r>
  </si>
  <si>
    <r>
      <rPr>
        <b/>
        <sz val="8"/>
        <rFont val="Calibri"/>
        <family val="2"/>
      </rPr>
      <t>23:12</t>
    </r>
  </si>
  <si>
    <r>
      <rPr>
        <b/>
        <sz val="8"/>
        <rFont val="Calibri"/>
        <family val="2"/>
      </rPr>
      <t>21:53</t>
    </r>
  </si>
  <si>
    <r>
      <rPr>
        <b/>
        <sz val="8"/>
        <rFont val="Calibri"/>
        <family val="2"/>
      </rPr>
      <t>21:41</t>
    </r>
  </si>
  <si>
    <r>
      <rPr>
        <b/>
        <sz val="8"/>
        <rFont val="Calibri"/>
        <family val="2"/>
      </rPr>
      <t>21:22</t>
    </r>
  </si>
  <si>
    <r>
      <rPr>
        <b/>
        <sz val="8"/>
        <rFont val="Calibri"/>
        <family val="2"/>
      </rPr>
      <t>Одежда и аксессуары</t>
    </r>
  </si>
  <si>
    <r>
      <rPr>
        <b/>
        <sz val="8"/>
        <rFont val="Calibri"/>
        <family val="2"/>
      </rPr>
      <t>20:57</t>
    </r>
  </si>
  <si>
    <r>
      <rPr>
        <b/>
        <sz val="8"/>
        <rFont val="Calibri"/>
        <family val="2"/>
      </rPr>
      <t>15:42</t>
    </r>
  </si>
  <si>
    <r>
      <rPr>
        <b/>
        <sz val="8"/>
        <rFont val="Calibri"/>
        <family val="2"/>
      </rPr>
      <t>03:00</t>
    </r>
  </si>
  <si>
    <r>
      <rPr>
        <b/>
        <sz val="8"/>
        <rFont val="Calibri"/>
        <family val="2"/>
      </rPr>
      <t>22:21</t>
    </r>
  </si>
  <si>
    <r>
      <rPr>
        <b/>
        <sz val="8"/>
        <rFont val="Calibri"/>
        <family val="2"/>
      </rPr>
      <t>21:56</t>
    </r>
  </si>
  <si>
    <r>
      <rPr>
        <b/>
        <sz val="8"/>
        <rFont val="Calibri"/>
        <family val="2"/>
      </rPr>
      <t>19:04</t>
    </r>
  </si>
  <si>
    <r>
      <rPr>
        <b/>
        <sz val="8"/>
        <rFont val="Calibri"/>
        <family val="2"/>
      </rPr>
      <t>19:42</t>
    </r>
  </si>
  <si>
    <r>
      <rPr>
        <b/>
        <sz val="8"/>
        <rFont val="Calibri"/>
        <family val="2"/>
      </rPr>
      <t>19:36</t>
    </r>
  </si>
  <si>
    <r>
      <rPr>
        <b/>
        <sz val="8"/>
        <rFont val="Calibri"/>
        <family val="2"/>
      </rPr>
      <t>19:28</t>
    </r>
  </si>
  <si>
    <r>
      <rPr>
        <b/>
        <sz val="8"/>
        <rFont val="Calibri"/>
        <family val="2"/>
      </rPr>
      <t>00:04</t>
    </r>
  </si>
  <si>
    <r>
      <rPr>
        <b/>
        <sz val="8"/>
        <rFont val="Calibri"/>
        <family val="2"/>
      </rPr>
      <t>20:41</t>
    </r>
  </si>
  <si>
    <r>
      <rPr>
        <b/>
        <sz val="8"/>
        <rFont val="Calibri"/>
        <family val="2"/>
      </rPr>
      <t>20:32</t>
    </r>
  </si>
  <si>
    <r>
      <rPr>
        <b/>
        <sz val="8"/>
        <rFont val="Calibri"/>
        <family val="2"/>
      </rPr>
      <t>19:13</t>
    </r>
  </si>
  <si>
    <r>
      <rPr>
        <b/>
        <sz val="8"/>
        <rFont val="Calibri"/>
        <family val="2"/>
      </rPr>
      <t>12:24</t>
    </r>
  </si>
  <si>
    <r>
      <rPr>
        <b/>
        <sz val="8"/>
        <rFont val="Calibri"/>
        <family val="2"/>
      </rPr>
      <t>21:28</t>
    </r>
  </si>
  <si>
    <r>
      <rPr>
        <b/>
        <sz val="8"/>
        <rFont val="Calibri"/>
        <family val="2"/>
      </rPr>
      <t>15:53</t>
    </r>
  </si>
  <si>
    <r>
      <rPr>
        <b/>
        <sz val="8"/>
        <rFont val="Calibri"/>
        <family val="2"/>
      </rPr>
      <t>15:30</t>
    </r>
  </si>
  <si>
    <r>
      <rPr>
        <b/>
        <sz val="8"/>
        <rFont val="Calibri"/>
        <family val="2"/>
      </rPr>
      <t>15:24</t>
    </r>
  </si>
  <si>
    <r>
      <rPr>
        <b/>
        <sz val="8"/>
        <rFont val="Calibri"/>
        <family val="2"/>
      </rPr>
      <t>15:04</t>
    </r>
  </si>
  <si>
    <r>
      <rPr>
        <b/>
        <sz val="8"/>
        <rFont val="Calibri"/>
        <family val="2"/>
      </rPr>
      <t>18:01</t>
    </r>
  </si>
  <si>
    <r>
      <rPr>
        <b/>
        <sz val="8"/>
        <rFont val="Calibri"/>
        <family val="2"/>
      </rPr>
      <t>13:55</t>
    </r>
  </si>
  <si>
    <r>
      <rPr>
        <b/>
        <sz val="8"/>
        <rFont val="Calibri"/>
        <family val="2"/>
      </rPr>
      <t>13:32</t>
    </r>
  </si>
  <si>
    <r>
      <rPr>
        <b/>
        <sz val="8"/>
        <rFont val="Calibri"/>
        <family val="2"/>
      </rPr>
      <t>13:03</t>
    </r>
  </si>
  <si>
    <r>
      <rPr>
        <b/>
        <sz val="8"/>
        <rFont val="Calibri"/>
        <family val="2"/>
      </rPr>
      <t>10:39</t>
    </r>
  </si>
  <si>
    <r>
      <rPr>
        <b/>
        <sz val="8"/>
        <rFont val="Calibri"/>
        <family val="2"/>
      </rPr>
      <t>10:07</t>
    </r>
  </si>
  <si>
    <r>
      <rPr>
        <b/>
        <sz val="8"/>
        <rFont val="Calibri"/>
        <family val="2"/>
      </rPr>
      <t>07:24</t>
    </r>
  </si>
  <si>
    <r>
      <rPr>
        <b/>
        <sz val="8"/>
        <rFont val="Calibri"/>
        <family val="2"/>
      </rPr>
      <t>15:00</t>
    </r>
  </si>
  <si>
    <r>
      <rPr>
        <b/>
        <sz val="8"/>
        <rFont val="Calibri"/>
        <family val="2"/>
      </rPr>
      <t>14:35</t>
    </r>
  </si>
  <si>
    <r>
      <rPr>
        <b/>
        <sz val="8"/>
        <rFont val="Calibri"/>
        <family val="2"/>
      </rPr>
      <t>14:02</t>
    </r>
  </si>
  <si>
    <r>
      <rPr>
        <b/>
        <sz val="8"/>
        <rFont val="Calibri"/>
        <family val="2"/>
      </rPr>
      <t>13:34</t>
    </r>
  </si>
  <si>
    <r>
      <rPr>
        <b/>
        <sz val="8"/>
        <rFont val="Calibri"/>
        <family val="2"/>
      </rPr>
      <t>11:21</t>
    </r>
  </si>
  <si>
    <r>
      <rPr>
        <b/>
        <sz val="8"/>
        <rFont val="Calibri"/>
        <family val="2"/>
      </rPr>
      <t>16:38</t>
    </r>
  </si>
  <si>
    <r>
      <rPr>
        <b/>
        <sz val="8"/>
        <rFont val="Calibri"/>
        <family val="2"/>
      </rPr>
      <t>21:38</t>
    </r>
  </si>
  <si>
    <r>
      <rPr>
        <b/>
        <sz val="8"/>
        <rFont val="Calibri"/>
        <family val="2"/>
      </rPr>
      <t>18:16</t>
    </r>
  </si>
  <si>
    <r>
      <rPr>
        <b/>
        <sz val="8"/>
        <rFont val="Calibri"/>
        <family val="2"/>
      </rPr>
      <t>14:48</t>
    </r>
  </si>
  <si>
    <r>
      <rPr>
        <b/>
        <sz val="8"/>
        <rFont val="Calibri"/>
        <family val="2"/>
      </rPr>
      <t>20:30</t>
    </r>
  </si>
  <si>
    <r>
      <rPr>
        <b/>
        <sz val="8"/>
        <rFont val="Calibri"/>
        <family val="2"/>
      </rPr>
      <t>20:15</t>
    </r>
  </si>
  <si>
    <r>
      <rPr>
        <b/>
        <sz val="8"/>
        <rFont val="Calibri"/>
        <family val="2"/>
      </rPr>
      <t>15:40</t>
    </r>
  </si>
  <si>
    <r>
      <rPr>
        <b/>
        <sz val="8"/>
        <rFont val="Calibri"/>
        <family val="2"/>
      </rPr>
      <t>13:22</t>
    </r>
  </si>
  <si>
    <r>
      <rPr>
        <b/>
        <sz val="8"/>
        <rFont val="Calibri"/>
        <family val="2"/>
      </rPr>
      <t>18:21</t>
    </r>
  </si>
  <si>
    <r>
      <rPr>
        <b/>
        <sz val="8"/>
        <rFont val="Calibri"/>
        <family val="2"/>
      </rPr>
      <t>15:21</t>
    </r>
  </si>
  <si>
    <r>
      <rPr>
        <b/>
        <sz val="8"/>
        <rFont val="Calibri"/>
        <family val="2"/>
      </rPr>
      <t>Комунальные платежи, связь, интернет.</t>
    </r>
  </si>
  <si>
    <r>
      <rPr>
        <b/>
        <sz val="8"/>
        <rFont val="Calibri"/>
        <family val="2"/>
      </rPr>
      <t>17:01</t>
    </r>
  </si>
  <si>
    <r>
      <rPr>
        <b/>
        <sz val="8"/>
        <rFont val="Calibri"/>
        <family val="2"/>
      </rPr>
      <t>11:29</t>
    </r>
  </si>
  <si>
    <r>
      <rPr>
        <b/>
        <sz val="8"/>
        <rFont val="Calibri"/>
        <family val="2"/>
      </rPr>
      <t>11:16</t>
    </r>
  </si>
  <si>
    <r>
      <rPr>
        <b/>
        <sz val="8"/>
        <rFont val="Calibri"/>
        <family val="2"/>
      </rPr>
      <t>11:13</t>
    </r>
  </si>
  <si>
    <r>
      <rPr>
        <b/>
        <sz val="8"/>
        <rFont val="Calibri"/>
        <family val="2"/>
      </rPr>
      <t>08:28</t>
    </r>
  </si>
  <si>
    <r>
      <rPr>
        <b/>
        <sz val="8"/>
        <rFont val="Calibri"/>
        <family val="2"/>
      </rPr>
      <t>21:44</t>
    </r>
  </si>
  <si>
    <r>
      <rPr>
        <b/>
        <sz val="8"/>
        <rFont val="Calibri"/>
        <family val="2"/>
      </rPr>
      <t>15:14</t>
    </r>
  </si>
  <si>
    <r>
      <rPr>
        <b/>
        <sz val="8"/>
        <rFont val="Calibri"/>
        <family val="2"/>
      </rPr>
      <t>14:32</t>
    </r>
  </si>
  <si>
    <r>
      <rPr>
        <b/>
        <sz val="8"/>
        <rFont val="Calibri"/>
        <family val="2"/>
      </rPr>
      <t>13:48</t>
    </r>
  </si>
  <si>
    <r>
      <rPr>
        <b/>
        <sz val="8"/>
        <rFont val="Calibri"/>
        <family val="2"/>
      </rPr>
      <t>13:41</t>
    </r>
  </si>
  <si>
    <r>
      <rPr>
        <b/>
        <sz val="8"/>
        <rFont val="Calibri"/>
        <family val="2"/>
      </rPr>
      <t>Возврат, отмена операции</t>
    </r>
  </si>
  <si>
    <r>
      <rPr>
        <b/>
        <sz val="8"/>
        <rFont val="Calibri"/>
        <family val="2"/>
      </rPr>
      <t>09:50</t>
    </r>
  </si>
  <si>
    <r>
      <rPr>
        <b/>
        <sz val="8"/>
        <rFont val="Calibri"/>
        <family val="2"/>
      </rPr>
      <t>08:26</t>
    </r>
  </si>
  <si>
    <r>
      <rPr>
        <b/>
        <sz val="8"/>
        <rFont val="Calibri"/>
        <family val="2"/>
      </rPr>
      <t>08:06</t>
    </r>
  </si>
  <si>
    <r>
      <rPr>
        <b/>
        <sz val="8"/>
        <rFont val="Calibri"/>
        <family val="2"/>
      </rPr>
      <t>07:46</t>
    </r>
  </si>
  <si>
    <r>
      <rPr>
        <b/>
        <sz val="8"/>
        <rFont val="Calibri"/>
        <family val="2"/>
      </rPr>
      <t>07:20</t>
    </r>
  </si>
  <si>
    <r>
      <rPr>
        <b/>
        <sz val="8"/>
        <rFont val="Calibri"/>
        <family val="2"/>
      </rPr>
      <t>07:19</t>
    </r>
  </si>
  <si>
    <r>
      <rPr>
        <b/>
        <sz val="8"/>
        <rFont val="Calibri"/>
        <family val="2"/>
      </rPr>
      <t>03:56</t>
    </r>
  </si>
  <si>
    <r>
      <rPr>
        <b/>
        <sz val="8"/>
        <rFont val="Calibri"/>
        <family val="2"/>
      </rPr>
      <t>00:21</t>
    </r>
  </si>
  <si>
    <r>
      <rPr>
        <b/>
        <sz val="8"/>
        <rFont val="Calibri"/>
        <family val="2"/>
      </rPr>
      <t>22:01</t>
    </r>
  </si>
  <si>
    <r>
      <rPr>
        <b/>
        <sz val="8"/>
        <rFont val="Calibri"/>
        <family val="2"/>
      </rPr>
      <t>21:17</t>
    </r>
  </si>
  <si>
    <r>
      <rPr>
        <b/>
        <sz val="8"/>
        <rFont val="Calibri"/>
        <family val="2"/>
      </rPr>
      <t>21:11</t>
    </r>
  </si>
  <si>
    <r>
      <rPr>
        <b/>
        <sz val="8"/>
        <rFont val="Calibri"/>
        <family val="2"/>
      </rPr>
      <t>21:05</t>
    </r>
  </si>
  <si>
    <r>
      <rPr>
        <b/>
        <sz val="8"/>
        <rFont val="Calibri"/>
        <family val="2"/>
      </rPr>
      <t>21:12</t>
    </r>
  </si>
  <si>
    <r>
      <rPr>
        <b/>
        <sz val="8"/>
        <rFont val="Calibri"/>
        <family val="2"/>
      </rPr>
      <t>20:21</t>
    </r>
  </si>
  <si>
    <r>
      <rPr>
        <b/>
        <sz val="8"/>
        <rFont val="Calibri"/>
        <family val="2"/>
      </rPr>
      <t>20:16</t>
    </r>
  </si>
  <si>
    <r>
      <rPr>
        <b/>
        <sz val="8"/>
        <rFont val="Calibri"/>
        <family val="2"/>
      </rPr>
      <t>16:42</t>
    </r>
  </si>
  <si>
    <r>
      <rPr>
        <b/>
        <sz val="8"/>
        <rFont val="Calibri"/>
        <family val="2"/>
      </rPr>
      <t>16:23</t>
    </r>
  </si>
  <si>
    <r>
      <rPr>
        <b/>
        <sz val="8"/>
        <rFont val="Calibri"/>
        <family val="2"/>
      </rPr>
      <t>15:48</t>
    </r>
  </si>
  <si>
    <r>
      <rPr>
        <b/>
        <sz val="8"/>
        <rFont val="Calibri"/>
        <family val="2"/>
      </rPr>
      <t>03:21</t>
    </r>
  </si>
  <si>
    <r>
      <rPr>
        <b/>
        <sz val="8"/>
        <rFont val="Calibri"/>
        <family val="2"/>
      </rPr>
      <t>22:20</t>
    </r>
  </si>
  <si>
    <r>
      <rPr>
        <b/>
        <sz val="8"/>
        <rFont val="Calibri"/>
        <family val="2"/>
      </rPr>
      <t>16:41</t>
    </r>
  </si>
  <si>
    <r>
      <rPr>
        <b/>
        <sz val="8"/>
        <rFont val="Calibri"/>
        <family val="2"/>
      </rPr>
      <t>20:46</t>
    </r>
  </si>
  <si>
    <r>
      <rPr>
        <b/>
        <sz val="8"/>
        <rFont val="Calibri"/>
        <family val="2"/>
      </rPr>
      <t>20:33</t>
    </r>
  </si>
  <si>
    <r>
      <rPr>
        <b/>
        <sz val="8"/>
        <rFont val="Calibri"/>
        <family val="2"/>
      </rPr>
      <t>16:12</t>
    </r>
  </si>
  <si>
    <r>
      <rPr>
        <b/>
        <sz val="8"/>
        <rFont val="Calibri"/>
        <family val="2"/>
      </rPr>
      <t>15:47</t>
    </r>
  </si>
  <si>
    <r>
      <rPr>
        <b/>
        <sz val="8"/>
        <rFont val="Calibri"/>
        <family val="2"/>
      </rPr>
      <t>13:24</t>
    </r>
  </si>
  <si>
    <r>
      <rPr>
        <b/>
        <sz val="8"/>
        <rFont val="Calibri"/>
        <family val="2"/>
      </rPr>
      <t>12:49</t>
    </r>
  </si>
  <si>
    <r>
      <rPr>
        <b/>
        <sz val="8"/>
        <rFont val="Calibri"/>
        <family val="2"/>
      </rPr>
      <t>13:59</t>
    </r>
  </si>
  <si>
    <r>
      <rPr>
        <b/>
        <sz val="8"/>
        <rFont val="Calibri"/>
        <family val="2"/>
      </rPr>
      <t>18:06</t>
    </r>
  </si>
  <si>
    <r>
      <rPr>
        <b/>
        <sz val="8"/>
        <rFont val="Calibri"/>
        <family val="2"/>
      </rPr>
      <t>17:04</t>
    </r>
  </si>
  <si>
    <r>
      <rPr>
        <b/>
        <sz val="8"/>
        <rFont val="Calibri"/>
        <family val="2"/>
      </rPr>
      <t>10:42</t>
    </r>
  </si>
  <si>
    <r>
      <rPr>
        <b/>
        <sz val="8"/>
        <rFont val="Calibri"/>
        <family val="2"/>
      </rPr>
      <t>21:43</t>
    </r>
  </si>
  <si>
    <r>
      <rPr>
        <b/>
        <sz val="8"/>
        <rFont val="Calibri"/>
        <family val="2"/>
      </rPr>
      <t>14:16</t>
    </r>
  </si>
  <si>
    <r>
      <rPr>
        <b/>
        <sz val="8"/>
        <rFont val="Calibri"/>
        <family val="2"/>
      </rPr>
      <t>20:07</t>
    </r>
  </si>
  <si>
    <r>
      <rPr>
        <b/>
        <sz val="8"/>
        <rFont val="Calibri"/>
        <family val="2"/>
      </rPr>
      <t>18:50</t>
    </r>
  </si>
  <si>
    <r>
      <rPr>
        <b/>
        <sz val="8"/>
        <rFont val="Calibri"/>
        <family val="2"/>
      </rPr>
      <t>18:15</t>
    </r>
  </si>
  <si>
    <r>
      <rPr>
        <b/>
        <sz val="8"/>
        <rFont val="Calibri"/>
        <family val="2"/>
      </rPr>
      <t>17:20</t>
    </r>
  </si>
  <si>
    <r>
      <rPr>
        <b/>
        <sz val="8"/>
        <rFont val="Calibri"/>
        <family val="2"/>
      </rPr>
      <t>16:56</t>
    </r>
  </si>
  <si>
    <r>
      <rPr>
        <b/>
        <sz val="8"/>
        <rFont val="Calibri"/>
        <family val="2"/>
      </rPr>
      <t>16:55</t>
    </r>
  </si>
  <si>
    <r>
      <rPr>
        <b/>
        <sz val="8"/>
        <rFont val="Calibri"/>
        <family val="2"/>
      </rPr>
      <t>15:32</t>
    </r>
  </si>
  <si>
    <r>
      <rPr>
        <b/>
        <sz val="8"/>
        <rFont val="Calibri"/>
        <family val="2"/>
      </rPr>
      <t>15:27</t>
    </r>
  </si>
  <si>
    <r>
      <rPr>
        <b/>
        <sz val="8"/>
        <rFont val="Calibri"/>
        <family val="2"/>
      </rPr>
      <t>14:53</t>
    </r>
  </si>
  <si>
    <r>
      <rPr>
        <b/>
        <sz val="8"/>
        <rFont val="Calibri"/>
        <family val="2"/>
      </rPr>
      <t>13:12</t>
    </r>
  </si>
  <si>
    <r>
      <rPr>
        <b/>
        <sz val="8"/>
        <rFont val="Calibri"/>
        <family val="2"/>
      </rPr>
      <t>12:57</t>
    </r>
  </si>
  <si>
    <r>
      <rPr>
        <b/>
        <sz val="8"/>
        <rFont val="Calibri"/>
        <family val="2"/>
      </rPr>
      <t>10:10</t>
    </r>
  </si>
  <si>
    <r>
      <rPr>
        <b/>
        <sz val="8"/>
        <rFont val="Calibri"/>
        <family val="2"/>
      </rPr>
      <t>16:25</t>
    </r>
  </si>
  <si>
    <r>
      <rPr>
        <b/>
        <sz val="8"/>
        <rFont val="Calibri"/>
        <family val="2"/>
      </rPr>
      <t>12:02</t>
    </r>
  </si>
  <si>
    <r>
      <rPr>
        <b/>
        <sz val="8"/>
        <rFont val="Calibri"/>
        <family val="2"/>
      </rPr>
      <t>11:45</t>
    </r>
  </si>
  <si>
    <r>
      <rPr>
        <b/>
        <sz val="8"/>
        <rFont val="Calibri"/>
        <family val="2"/>
      </rPr>
      <t>20:17</t>
    </r>
  </si>
  <si>
    <r>
      <rPr>
        <b/>
        <sz val="8"/>
        <rFont val="Calibri"/>
        <family val="2"/>
      </rPr>
      <t>16:50</t>
    </r>
  </si>
  <si>
    <r>
      <rPr>
        <b/>
        <sz val="8"/>
        <rFont val="Calibri"/>
        <family val="2"/>
      </rPr>
      <t>12:43</t>
    </r>
  </si>
  <si>
    <r>
      <rPr>
        <b/>
        <sz val="8"/>
        <rFont val="Calibri"/>
        <family val="2"/>
      </rPr>
      <t>12:13</t>
    </r>
  </si>
  <si>
    <r>
      <rPr>
        <b/>
        <sz val="8"/>
        <rFont val="Calibri"/>
        <family val="2"/>
      </rPr>
      <t>11:54</t>
    </r>
  </si>
  <si>
    <r>
      <rPr>
        <b/>
        <sz val="8"/>
        <rFont val="Calibri"/>
        <family val="2"/>
      </rPr>
      <t>08:40</t>
    </r>
  </si>
  <si>
    <r>
      <rPr>
        <b/>
        <sz val="8"/>
        <rFont val="Calibri"/>
        <family val="2"/>
      </rPr>
      <t>09:25</t>
    </r>
  </si>
  <si>
    <r>
      <rPr>
        <b/>
        <sz val="8"/>
        <rFont val="Calibri"/>
        <family val="2"/>
      </rPr>
      <t>19:55</t>
    </r>
  </si>
  <si>
    <r>
      <rPr>
        <b/>
        <sz val="8"/>
        <rFont val="Calibri"/>
        <family val="2"/>
      </rPr>
      <t>16:53</t>
    </r>
  </si>
  <si>
    <r>
      <rPr>
        <b/>
        <sz val="8"/>
        <rFont val="Calibri"/>
        <family val="2"/>
      </rPr>
      <t>23:09</t>
    </r>
  </si>
  <si>
    <r>
      <rPr>
        <b/>
        <sz val="8"/>
        <rFont val="Calibri"/>
        <family val="2"/>
      </rPr>
      <t>20:10</t>
    </r>
  </si>
  <si>
    <r>
      <rPr>
        <b/>
        <sz val="8"/>
        <rFont val="Calibri"/>
        <family val="2"/>
      </rPr>
      <t>13:21</t>
    </r>
  </si>
  <si>
    <r>
      <rPr>
        <b/>
        <sz val="8"/>
        <rFont val="Calibri"/>
        <family val="2"/>
      </rPr>
      <t>22:05</t>
    </r>
  </si>
  <si>
    <r>
      <rPr>
        <b/>
        <sz val="8"/>
        <rFont val="Calibri"/>
        <family val="2"/>
      </rPr>
      <t>22:24</t>
    </r>
  </si>
  <si>
    <r>
      <rPr>
        <b/>
        <sz val="8"/>
        <rFont val="Calibri"/>
        <family val="2"/>
      </rPr>
      <t>22:10</t>
    </r>
  </si>
  <si>
    <r>
      <rPr>
        <b/>
        <sz val="8"/>
        <rFont val="Calibri"/>
        <family val="2"/>
      </rPr>
      <t>21:01</t>
    </r>
  </si>
  <si>
    <r>
      <rPr>
        <b/>
        <sz val="8"/>
        <rFont val="Calibri"/>
        <family val="2"/>
      </rPr>
      <t>12:21</t>
    </r>
  </si>
  <si>
    <r>
      <rPr>
        <b/>
        <sz val="8"/>
        <rFont val="Calibri"/>
        <family val="2"/>
      </rPr>
      <t>11:59</t>
    </r>
  </si>
  <si>
    <r>
      <rPr>
        <b/>
        <sz val="8"/>
        <rFont val="Calibri"/>
        <family val="2"/>
      </rPr>
      <t>11:36</t>
    </r>
  </si>
  <si>
    <r>
      <rPr>
        <b/>
        <sz val="8"/>
        <rFont val="Calibri"/>
        <family val="2"/>
      </rPr>
      <t>20:38</t>
    </r>
  </si>
  <si>
    <r>
      <rPr>
        <b/>
        <sz val="8"/>
        <rFont val="Calibri"/>
        <family val="2"/>
      </rPr>
      <t>19:51</t>
    </r>
  </si>
  <si>
    <r>
      <rPr>
        <b/>
        <sz val="8"/>
        <rFont val="Calibri"/>
        <family val="2"/>
      </rPr>
      <t>12:10</t>
    </r>
  </si>
  <si>
    <r>
      <rPr>
        <b/>
        <sz val="8"/>
        <rFont val="Calibri"/>
        <family val="2"/>
      </rPr>
      <t>20:45</t>
    </r>
  </si>
  <si>
    <r>
      <rPr>
        <b/>
        <sz val="8"/>
        <rFont val="Calibri"/>
        <family val="2"/>
      </rPr>
      <t>17:25</t>
    </r>
  </si>
  <si>
    <r>
      <rPr>
        <b/>
        <sz val="8"/>
        <rFont val="Calibri"/>
        <family val="2"/>
      </rPr>
      <t>21:14</t>
    </r>
  </si>
  <si>
    <r>
      <rPr>
        <b/>
        <sz val="8"/>
        <rFont val="Calibri"/>
        <family val="2"/>
      </rPr>
      <t>21:03</t>
    </r>
  </si>
  <si>
    <r>
      <rPr>
        <b/>
        <sz val="8"/>
        <rFont val="Calibri"/>
        <family val="2"/>
      </rPr>
      <t>17:59</t>
    </r>
  </si>
  <si>
    <r>
      <rPr>
        <b/>
        <sz val="8"/>
        <rFont val="Calibri"/>
        <family val="2"/>
      </rPr>
      <t>16:21</t>
    </r>
  </si>
  <si>
    <r>
      <rPr>
        <b/>
        <sz val="8"/>
        <rFont val="Calibri"/>
        <family val="2"/>
      </rPr>
      <t>16:10</t>
    </r>
  </si>
  <si>
    <r>
      <rPr>
        <b/>
        <sz val="8"/>
        <rFont val="Calibri"/>
        <family val="2"/>
      </rPr>
      <t>15:58</t>
    </r>
  </si>
  <si>
    <r>
      <rPr>
        <b/>
        <sz val="8"/>
        <rFont val="Calibri"/>
        <family val="2"/>
      </rPr>
      <t>11:15</t>
    </r>
  </si>
  <si>
    <r>
      <rPr>
        <b/>
        <sz val="8"/>
        <rFont val="Calibri"/>
        <family val="2"/>
      </rPr>
      <t>11:08</t>
    </r>
  </si>
  <si>
    <t>Пополнение</t>
  </si>
  <si>
    <t>Комиссия</t>
  </si>
  <si>
    <t>Прочее</t>
  </si>
  <si>
    <t>Супермаркеты</t>
  </si>
  <si>
    <t>Еда</t>
  </si>
  <si>
    <t>Зоомагазин</t>
  </si>
  <si>
    <t>Доставка</t>
  </si>
  <si>
    <t>Рестораны и кафе</t>
  </si>
  <si>
    <t>Аренда</t>
  </si>
  <si>
    <t>Самокат</t>
  </si>
  <si>
    <t>Аптека</t>
  </si>
  <si>
    <t>Подписка</t>
  </si>
  <si>
    <t>Перевод</t>
  </si>
  <si>
    <t>Такси</t>
  </si>
  <si>
    <t>Электричка</t>
  </si>
  <si>
    <t>Метро</t>
  </si>
  <si>
    <t>Ветклиника</t>
  </si>
  <si>
    <t>Хобби</t>
  </si>
  <si>
    <t>Одежда</t>
  </si>
  <si>
    <t>Связь</t>
  </si>
  <si>
    <t>Автобус</t>
  </si>
  <si>
    <t>Яндекс Маркет</t>
  </si>
  <si>
    <t>Развлечения</t>
  </si>
  <si>
    <t>Озон</t>
  </si>
  <si>
    <t>Транспорт</t>
  </si>
  <si>
    <t>Подкатегория</t>
  </si>
  <si>
    <t>Сумма</t>
  </si>
  <si>
    <t>Транзакция</t>
  </si>
  <si>
    <t>Категория транзакции</t>
  </si>
  <si>
    <t>Время операции</t>
  </si>
  <si>
    <t>Дата операции</t>
  </si>
  <si>
    <t>Категория</t>
  </si>
  <si>
    <t>Тип</t>
  </si>
  <si>
    <t>Спорт</t>
  </si>
  <si>
    <t>Питомцы</t>
  </si>
  <si>
    <t>Медицина</t>
  </si>
  <si>
    <t>Интернет и связь</t>
  </si>
  <si>
    <t>Маркетплейсы</t>
  </si>
  <si>
    <t>Развлечения и хобби</t>
  </si>
  <si>
    <t>Расход</t>
  </si>
  <si>
    <t>Доход</t>
  </si>
  <si>
    <t>Тип категории</t>
  </si>
  <si>
    <t>Названия строк</t>
  </si>
  <si>
    <t>Общий итог</t>
  </si>
  <si>
    <t>Сумма по полю Сумма</t>
  </si>
  <si>
    <t>Сумма по Сумме</t>
  </si>
  <si>
    <t>Прочие операции</t>
  </si>
  <si>
    <t xml:space="preserve"> </t>
  </si>
  <si>
    <t>июн</t>
  </si>
  <si>
    <t>июл</t>
  </si>
  <si>
    <t>авг</t>
  </si>
  <si>
    <t>сен</t>
  </si>
  <si>
    <r>
      <rPr>
        <b/>
        <sz val="8"/>
        <rFont val="Calibri"/>
        <family val="2"/>
      </rPr>
      <t>16:27</t>
    </r>
    <r>
      <rPr>
        <sz val="11"/>
        <color theme="1"/>
        <rFont val="Calibri"/>
        <family val="2"/>
        <charset val="204"/>
        <scheme val="minor"/>
      </rPr>
      <t/>
    </r>
  </si>
  <si>
    <r>
      <rPr>
        <b/>
        <sz val="8"/>
        <rFont val="Calibri"/>
        <family val="2"/>
      </rPr>
      <t>13:26</t>
    </r>
    <r>
      <rPr>
        <sz val="11"/>
        <color theme="1"/>
        <rFont val="Calibri"/>
        <family val="2"/>
        <charset val="204"/>
        <scheme val="minor"/>
      </rPr>
      <t/>
    </r>
  </si>
  <si>
    <t>Названия столбцов</t>
  </si>
  <si>
    <t>Движение</t>
  </si>
  <si>
    <t>Сумма по полю Движение</t>
  </si>
  <si>
    <t>Остаток</t>
  </si>
  <si>
    <t>(несколько элементов)</t>
  </si>
  <si>
    <t>Топ 5 Категорий в Выбранном Периоде</t>
  </si>
  <si>
    <t>(Все)</t>
  </si>
  <si>
    <t>Игры</t>
  </si>
  <si>
    <t>Описание проекта:</t>
  </si>
  <si>
    <t>Цель проекта:</t>
  </si>
  <si>
    <t>Создать дашборд управления личными финансами. Дашборд должен обновляться в полуавтоматическом режиме. Пополнение данными происходит в ручном режиме, вычесления и обновления - автоматические. Особый акцент должен быть на следующих категориях: еда, игры, транспорт, хобби. На дашборде должна присутствовать функция выбора категорий трат и времени.</t>
  </si>
  <si>
    <t>Ссылка на страницу</t>
  </si>
  <si>
    <t>Описание страницы</t>
  </si>
  <si>
    <t>Содержание книги:</t>
  </si>
  <si>
    <t>Главная страница</t>
  </si>
  <si>
    <t>Дашборд</t>
  </si>
  <si>
    <t>Заголовок дашборда</t>
  </si>
  <si>
    <t>Линейная диаграмма расходов по категориям</t>
  </si>
  <si>
    <t>Waterfall</t>
  </si>
  <si>
    <t>Топ 5 категорий расходов за выбранный период</t>
  </si>
  <si>
    <t>Круговая диаграмма по категории "Еда"</t>
  </si>
  <si>
    <t>Столбиговая диаграмма поплнений и расходов по месяцам</t>
  </si>
  <si>
    <t>TreeMap</t>
  </si>
  <si>
    <t>Исходные данные</t>
  </si>
  <si>
    <t>Валидация данных</t>
  </si>
  <si>
    <t>Анализ:</t>
  </si>
  <si>
    <t>Визуализация:</t>
  </si>
  <si>
    <t>Данные:</t>
  </si>
  <si>
    <t>Собранный дашборд управления личными финансами. Итоговая визуализация</t>
  </si>
  <si>
    <t>Вспомогательная таблица валидации данных и распределения по категориям</t>
  </si>
  <si>
    <t>Сводная таблица для заголовка дашборда</t>
  </si>
  <si>
    <t>Сводная таблица и график для расходов по категориям во времени</t>
  </si>
  <si>
    <t>Сводная таблица и waterfall график по типу транзакции, зависящий от времени</t>
  </si>
  <si>
    <t>Сводная таблица и отформатированный вывод данных для топ 5 категорий расходов в выбранном периоде</t>
  </si>
  <si>
    <t>Сводная аблица и диаграмма для категории Еда</t>
  </si>
  <si>
    <t>Сводные таблицы и графики по типам транзакций во времени</t>
  </si>
  <si>
    <t>Сводная таблица и treemap для всех категорий во времени</t>
  </si>
  <si>
    <t xml:space="preserve">Основная страница проекта с его описанием </t>
  </si>
  <si>
    <t>Таблица с исходыми данными, подготовленными к анализу. Описание исходного формата данных и их преподготовки</t>
  </si>
  <si>
    <t>Конечно в банковских приложениях есть визаулизации анализа движения денежных средств на счете, однако эти данные не позволяют в достаточной мере оценить и выявить свои финансовые привычки. Данный дашборд поможет взглянуть на всю картину трат целиком, выявить группы категорий требующих внимания.</t>
  </si>
  <si>
    <t>Дашборд для управления персональным бюджетом "Личные финансы"</t>
  </si>
  <si>
    <t>Внимание!</t>
  </si>
  <si>
    <t xml:space="preserve">Список транзакций был зашифрован в целях защиты личной информации </t>
  </si>
  <si>
    <t>+7zcWz[@j|JT#[S/?IqwtE</t>
  </si>
  <si>
    <t>%Dm`$@IP{9kdx|oIQiE3Nf</t>
  </si>
  <si>
    <t>%6re'Grg{</t>
  </si>
  <si>
    <t>2DzdxBjh$9@mAvtUZ[q66uV</t>
  </si>
  <si>
    <t>&lt;d0'HdD)&lt;x3@</t>
  </si>
  <si>
    <t>%6}b|OIU*7o!:thA^W</t>
  </si>
  <si>
    <t>+6xf#&lt;}</t>
  </si>
  <si>
    <t>Dd/xDf3#&gt;S&amp;9</t>
  </si>
  <si>
    <t>j'[MdKuO54u}</t>
  </si>
  <si>
    <t>+JmnxTIZ0-ykG%kEa6B&lt;"i</t>
  </si>
  <si>
    <t>%6rX2Dw</t>
  </si>
  <si>
    <t>1BKpxImS3?imDvtO</t>
  </si>
  <si>
    <t>16y[|SWa0-smKzpPQe@,:wR</t>
  </si>
  <si>
    <t>16y[|SWZ{Akk</t>
  </si>
  <si>
    <t>WtK</t>
  </si>
  <si>
    <t>(:}\#Mna/:kJ@(oVL</t>
  </si>
  <si>
    <t>,Gv7%J|Y1:ro&lt;ye</t>
  </si>
  <si>
    <t>}6}j ztO.3i|L|oA(i:w</t>
  </si>
  <si>
    <t>#=zq,J O-D</t>
  </si>
  <si>
    <t>16y[|SIU*jsmH!tAZi</t>
  </si>
  <si>
    <t>1BKf2Jw</t>
  </si>
  <si>
    <t>#Dwf%@wa&amp;,yk</t>
  </si>
  <si>
    <t>{&gt;$pd2`&gt;m}d</t>
  </si>
  <si>
    <t>(Nlk|MxQ#6aJ*jT,:</t>
  </si>
  <si>
    <t>(Nlk|MxQ#6aJ*eS1@</t>
  </si>
  <si>
    <t>xE \#&lt;IU*=znKrv</t>
  </si>
  <si>
    <t>%6re!OI[(jgvHzn</t>
  </si>
  <si>
    <t>1BKpxImS3xpvN%</t>
  </si>
  <si>
    <t>#Dwf%@wa&amp;D</t>
  </si>
  <si>
    <t>{:w`.@{gg.l ;</t>
  </si>
  <si>
    <t>(Glm{&lt;IY*1e</t>
  </si>
  <si>
    <t>+J{\*Nv]&amp;0</t>
  </si>
  <si>
    <t>!EKj DtS-4nJOr</t>
  </si>
  <si>
    <t>+7zcWz]@q!JT#[V5?OqwtE</t>
  </si>
  <si>
    <t>/=zf+C</t>
  </si>
  <si>
    <t>!EK`2HjW':vJ:!</t>
  </si>
  <si>
    <t>.Doe1z|b{/iyG</t>
  </si>
  <si>
    <t>,&gt;yb'Ao.|,nu</t>
  </si>
  <si>
    <t>(DyZ DtWZ7ykx"oJ(fA8</t>
  </si>
  <si>
    <t>16y[|SuO16a</t>
  </si>
  <si>
    <t>+7piy&lt;wYZ:nv9zn{^a&gt;+9RH7t6R</t>
  </si>
  <si>
    <t>%6re!OI[(jd|NxeH]X;/</t>
  </si>
  <si>
    <t>+B</t>
  </si>
  <si>
    <t>!EKd'Mr\{jtXF_</t>
  </si>
  <si>
    <t>%6rX2Dw.-Db$</t>
  </si>
  <si>
    <t>z=pk1Mn.',p$</t>
  </si>
  <si>
    <t>xE \#&lt;</t>
  </si>
  <si>
    <t>-7pie&gt;x[</t>
  </si>
  <si>
    <t>xIlbW0aB::#9b@4g</t>
  </si>
  <si>
    <t>#;n7xIm`*;o!:</t>
  </si>
  <si>
    <t>6z7zKyQ</t>
  </si>
  <si>
    <t>!EK[|Q#O/:vkxrNI6</t>
  </si>
  <si>
    <t>#6yk|Hr`*Asu:+a</t>
  </si>
  <si>
    <t>16y[|SWb{Ci</t>
  </si>
  <si>
    <t>.: b$DwW&amp;,@nHsrK^[F</t>
  </si>
  <si>
    <t>#6q\W&gt;qW}6ex</t>
  </si>
  <si>
    <t>y6}7+P|V$jcsM+</t>
  </si>
  <si>
    <t>#Ape</t>
  </si>
  <si>
    <t>$D"`&amp;FqO/jrySydA[jH/Cp&gt;</t>
  </si>
  <si>
    <t>z=tkxDVU*=on</t>
  </si>
  <si>
    <t>16y[|SW^'@s</t>
  </si>
  <si>
    <t>+l1|Lz6wAP</t>
  </si>
  <si>
    <t>Dz7#Gn\</t>
  </si>
  <si>
    <t>z:yk*&lt;u\{DaJD!fARdK+</t>
  </si>
  <si>
    <t>{Z8!N`&lt;(g.-@[_gnwyW\n</t>
  </si>
  <si>
    <t>$:zexMm]</t>
  </si>
  <si>
    <t>+Ezi,Hja/0r</t>
  </si>
  <si>
    <t>DVB#9)CoIO&amp;C</t>
  </si>
  <si>
    <t>#&gt;pm+Fjg{</t>
  </si>
  <si>
    <t>(Gze,JI^$Ezk</t>
  </si>
  <si>
    <t>WtK7W#I.c</t>
  </si>
  <si>
    <t>}G!b,TI.*Ao}Ayi</t>
  </si>
  <si>
    <t>+7zcWz^Bp$JT#[T/&gt;FqwtE</t>
  </si>
  <si>
    <t xml:space="preserve"> N{\WFxT!0e</t>
  </si>
  <si>
    <t>+7zcWz[@j|JT#[Y,=GqwtE</t>
  </si>
  <si>
    <t>z=la&amp;&lt;#OZ6ovEvk?Qo3</t>
  </si>
  <si>
    <t>#Dq\"I#OZ:noxuoQJb7i@nBL</t>
  </si>
  <si>
    <t>!EKb!Mr\{jmX@_</t>
  </si>
  <si>
    <t>%6re!OI[{jvsLyn{^e&gt;98mBA</t>
  </si>
  <si>
    <t>16y[|SWP0&gt;</t>
  </si>
  <si>
    <t>!EKi'?r]):vkxrNR6</t>
  </si>
  <si>
    <t>+7zcWz]@q!JT#[R48GqwtE</t>
  </si>
  <si>
    <t>6z7%J|Q*Bt!&gt;$pLK</t>
  </si>
  <si>
    <t>+7zcWz]@q!JT#[W-ALqwtE</t>
  </si>
  <si>
    <t>%6rX2Dw.5:lv:</t>
  </si>
  <si>
    <t>%"y7+&lt;va*9</t>
  </si>
  <si>
    <t>.: b$DwW&amp;,@!&gt;}eO</t>
  </si>
  <si>
    <t>#D E(@|</t>
  </si>
  <si>
    <t>+7zcWz[@j|JT#[U4&gt;LqwtE</t>
  </si>
  <si>
    <t>.: 7#Gr\$6aJ?zlEV</t>
  </si>
  <si>
    <t>Y&lt;}lzCj0</t>
  </si>
  <si>
    <t>Dz7}Pm;#,u}</t>
  </si>
  <si>
    <t>YEpX*|</t>
  </si>
  <si>
    <t>+7zcWz]@q!JT#[W1@FqwtE</t>
  </si>
  <si>
    <t>Dz7*DpZ{</t>
  </si>
  <si>
    <t>Dd/xDf3#&gt;S&amp;9'D6</t>
  </si>
  <si>
    <t>Dz7#Nj\/4</t>
  </si>
  <si>
    <t>%6rX2Dw.*-n$:}</t>
  </si>
  <si>
    <t>,6rX&amp;NtO4,@~D}</t>
  </si>
  <si>
    <t>.@!j.DuZZ}R`0QQ</t>
  </si>
  <si>
    <t>/L#E$D}` &gt;N|N</t>
  </si>
  <si>
    <t>Dz7{NI\{jkrHuyJS[</t>
  </si>
  <si>
    <t>#;n</t>
  </si>
  <si>
    <t>%&gt;vi'Hj`&amp;0t</t>
  </si>
  <si>
    <t>yJ}^|MIY$9gJ)dY,</t>
  </si>
  <si>
    <t>%D~b.&lt;I[ ?ry</t>
  </si>
  <si>
    <t>xE \#&lt;I&gt;m$</t>
  </si>
  <si>
    <t>?~ZWH/u&lt;109x&amp;oL]fq|.]3</t>
  </si>
  <si>
    <t>(Nlk|MxQ#6aJ*bT,</t>
  </si>
  <si>
    <t>yJ}^|MIY$9gJ)iP,</t>
  </si>
  <si>
    <t>)H}7h,Y@s</t>
  </si>
  <si>
    <t>%&gt;}X,J{UZ|Xa</t>
  </si>
  <si>
    <t>(Nlk|MxQ#6aJ*aT4&lt;</t>
  </si>
  <si>
    <t>)H}7i/`&gt;m</t>
  </si>
  <si>
    <t>(Nlk|MxQ#6aJ*aV3&gt;</t>
  </si>
  <si>
    <t>$:ykx([Go</t>
  </si>
  <si>
    <t>,6mXzCwg4jn[</t>
  </si>
  <si>
    <t>yGtj,Ju.m"TZ</t>
  </si>
  <si>
    <t>yJ}^|MIY$9gJ)iP1</t>
  </si>
  <si>
    <t>Lj@-em?</t>
  </si>
  <si>
    <t>9KIk</t>
  </si>
  <si>
    <t>*Doe'EIBj</t>
  </si>
  <si>
    <t>xE{7i2</t>
  </si>
  <si>
    <t>.@!j.DuZZ}R`0QR</t>
  </si>
  <si>
    <t>(Nlk|MxQ#6aJ,bY5</t>
  </si>
  <si>
    <t>(Gz[-F}gZ|T</t>
  </si>
  <si>
    <t>Таблица "Валидация" содержит список уникальных транзакций из общего списка транзакций. Разметка транзакция-подкатегория проведена вручную. Данная разметка была необходима, потому что данные о категории из банковской выписки не всегда совпадали с реальными данными, также такая разметка позволяет более точечно рассматривать каждую транзакцию</t>
  </si>
  <si>
    <t>Таблица "Категории" содержит разметку по категориям от меньшего к большему. Разметка проведена вручную.</t>
  </si>
  <si>
    <t>Исходные данные: предсталение и особенности</t>
  </si>
  <si>
    <t>Предобработка данных</t>
  </si>
  <si>
    <t>Данные были полученны из банковской выписки о движении денежных средств по счету. Данная выписка приходит на почту держателю счета в формете pdf. Данные представлены в виде таблицы (см рисунок)</t>
  </si>
  <si>
    <t>Так как исходные данные были представлены в pdf, были проделаны следующие шаги для представления данных удобных для анализа средствами Excel:</t>
  </si>
  <si>
    <t>1. Преобразование файла из формата pdf в формат xls</t>
  </si>
  <si>
    <t>2. Удаление пустых строк, заголовков, информации, не касающейся транзакций</t>
  </si>
  <si>
    <r>
      <t xml:space="preserve">3. Разделение категории и источника </t>
    </r>
    <r>
      <rPr>
        <i/>
        <sz val="10"/>
        <color rgb="FF000000"/>
        <rFont val="Times New Roman"/>
        <family val="1"/>
        <charset val="204"/>
      </rPr>
      <t>(Рестораны и кафе - KFC)</t>
    </r>
  </si>
  <si>
    <t>Результат пунктов 1-3 - таблица Транзакции столбцы А-Е</t>
  </si>
  <si>
    <t>4. Обогащение таблицы с помощью ВПР и валидации данных</t>
  </si>
  <si>
    <t>^:#Ga0.}L3/+t"nl6q}(\4 Lk;AF9V</t>
  </si>
  <si>
    <t>6rX&amp;NtO4,@D</t>
  </si>
  <si>
    <t>/ZWH/u&lt;109x&amp;oL]fq|.]3</t>
  </si>
  <si>
    <t>!!!!!!</t>
  </si>
  <si>
    <t>6z7%J|Q*B@#Ovr{Xf5</t>
  </si>
  <si>
    <t>6z7%J|Y*AsuH^tRMhE56#&gt;ur</t>
  </si>
  <si>
    <t>xE \zCw] jumA$eVPZ#3:</t>
  </si>
  <si>
    <t>#6rX*Dwa&amp;4jJMt@{?Mq7Hp</t>
  </si>
  <si>
    <t>Dz7(@{a+0k#B(a</t>
  </si>
  <si>
    <t>Dz7(Mx[ /fkK#a</t>
  </si>
  <si>
    <t>JmnxTIBs#Ta</t>
  </si>
  <si>
    <t>Ezi,Hja/0rJ.aQ2</t>
  </si>
  <si>
    <t>#6{f&amp;J OZ0Nx'</t>
  </si>
  <si>
    <t>#Izc'Qjg{jS</t>
  </si>
  <si>
    <t>Вспомогательная таблица для заголовка диаграммы</t>
  </si>
  <si>
    <r>
      <t xml:space="preserve">Таблица </t>
    </r>
    <r>
      <rPr>
        <b/>
        <i/>
        <sz val="12"/>
        <color rgb="FF000000"/>
        <rFont val="Calibri"/>
        <family val="2"/>
        <charset val="204"/>
        <scheme val="minor"/>
      </rPr>
      <t>Транзакции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</si>
</sst>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dd\.mm\.yyyy;@"/>
    <numFmt numFmtId="165" formatCode="#,##0\ &quot;₽&quot;"/>
    <numFmt numFmtId="166" formatCode="#,##0\ _₽"/>
  </numFmts>
  <fonts count="28" x14ac:knownFonts="1">
    <font>
      <sz val="10"/>
      <color rgb="FF000000"/>
      <name val="Times New Roman"/>
      <charset val="204"/>
    </font>
    <font>
      <sz val="11"/>
      <color theme="1"/>
      <name val="Calibri"/>
      <family val="2"/>
      <charset val="204"/>
      <scheme val="minor"/>
    </font>
    <font>
      <b/>
      <sz val="8"/>
      <name val="Calibri"/>
      <family val="2"/>
      <charset val="204"/>
    </font>
    <font>
      <b/>
      <sz val="8"/>
      <color rgb="FF000000"/>
      <name val="Calibri"/>
      <family val="2"/>
    </font>
    <font>
      <b/>
      <sz val="8"/>
      <name val="Calibri"/>
      <family val="2"/>
    </font>
    <font>
      <sz val="10"/>
      <color rgb="FF000000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8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u/>
      <sz val="12"/>
      <color theme="9" tint="-0.499984740745262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1"/>
      <color theme="10"/>
      <name val="Times New Roman"/>
      <family val="1"/>
      <charset val="204"/>
    </font>
    <font>
      <b/>
      <sz val="12"/>
      <color rgb="FF000000"/>
      <name val="Calibri"/>
      <family val="2"/>
      <charset val="204"/>
      <scheme val="minor"/>
    </font>
    <font>
      <b/>
      <i/>
      <sz val="12"/>
      <color rgb="FF000000"/>
      <name val="Calibri"/>
      <family val="2"/>
      <charset val="204"/>
      <scheme val="minor"/>
    </font>
    <font>
      <b/>
      <sz val="14"/>
      <color theme="7" tint="-0.24997711111789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AAAAAA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left" vertical="top" shrinkToFit="1"/>
    </xf>
    <xf numFmtId="0" fontId="2" fillId="0" borderId="1" xfId="0" applyFont="1" applyFill="1" applyBorder="1" applyAlignment="1">
      <alignment horizontal="left" vertical="top" wrapText="1" indent="1"/>
    </xf>
    <xf numFmtId="164" fontId="3" fillId="0" borderId="0" xfId="0" applyNumberFormat="1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/>
    </xf>
    <xf numFmtId="44" fontId="0" fillId="0" borderId="0" xfId="0" applyNumberFormat="1" applyFill="1" applyBorder="1" applyAlignment="1">
      <alignment horizontal="left" vertical="top"/>
    </xf>
    <xf numFmtId="44" fontId="3" fillId="0" borderId="1" xfId="0" applyNumberFormat="1" applyFont="1" applyFill="1" applyBorder="1" applyAlignment="1">
      <alignment vertical="top" shrinkToFit="1"/>
    </xf>
    <xf numFmtId="44" fontId="3" fillId="0" borderId="0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44" fontId="10" fillId="0" borderId="0" xfId="0" applyNumberFormat="1" applyFont="1" applyFill="1" applyBorder="1" applyAlignment="1">
      <alignment vertical="top" shrinkToFit="1"/>
    </xf>
    <xf numFmtId="20" fontId="2" fillId="0" borderId="0" xfId="0" applyNumberFormat="1" applyFont="1" applyFill="1" applyBorder="1" applyAlignment="1">
      <alignment horizontal="left" vertical="top" wrapText="1" indent="1"/>
    </xf>
    <xf numFmtId="164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3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" fillId="0" borderId="0" xfId="0" applyFont="1" applyBorder="1" applyAlignment="1">
      <alignment vertical="top" wrapText="1"/>
    </xf>
    <xf numFmtId="0" fontId="9" fillId="2" borderId="2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left" vertical="top"/>
    </xf>
    <xf numFmtId="0" fontId="1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vertical="top" wrapText="1"/>
    </xf>
    <xf numFmtId="0" fontId="22" fillId="0" borderId="0" xfId="0" applyNumberFormat="1" applyFont="1" applyFill="1" applyBorder="1" applyAlignment="1">
      <alignment vertical="top" shrinkToFit="1"/>
    </xf>
    <xf numFmtId="0" fontId="8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23" fillId="0" borderId="0" xfId="0" applyFont="1" applyFill="1" applyBorder="1" applyAlignment="1">
      <alignment horizontal="left" vertical="top"/>
    </xf>
    <xf numFmtId="0" fontId="24" fillId="0" borderId="0" xfId="1" applyFont="1" applyFill="1" applyBorder="1" applyAlignment="1">
      <alignment horizontal="center" vertical="top" wrapText="1"/>
    </xf>
    <xf numFmtId="0" fontId="24" fillId="0" borderId="0" xfId="1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9" fillId="2" borderId="2" xfId="0" quotePrefix="1" applyFont="1" applyFill="1" applyBorder="1" applyAlignment="1">
      <alignment horizontal="left" vertical="top"/>
    </xf>
    <xf numFmtId="0" fontId="0" fillId="0" borderId="0" xfId="0"/>
    <xf numFmtId="0" fontId="16" fillId="0" borderId="0" xfId="1"/>
    <xf numFmtId="0" fontId="25" fillId="0" borderId="0" xfId="0" applyFont="1" applyFill="1" applyBorder="1" applyAlignment="1">
      <alignment horizontal="left" vertical="top"/>
    </xf>
    <xf numFmtId="0" fontId="27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34" formatCode="_-* #,##0.00\ &quot;₽&quot;_-;\-* #,##0.00\ &quot;₽&quot;_-;_-* &quot;-&quot;??\ &quot;₽&quot;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164" formatCode="dd\.mm\.yyyy;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numFmt numFmtId="1" formatCode="0"/>
    </dxf>
    <dxf>
      <numFmt numFmtId="166" formatCode="#,##0\ _₽"/>
    </dxf>
    <dxf>
      <numFmt numFmtId="165" formatCode="#,##0\ &quot;₽&quot;"/>
    </dxf>
    <dxf>
      <numFmt numFmtId="3" formatCode="#,##0"/>
    </dxf>
    <dxf>
      <numFmt numFmtId="165" formatCode="#,##0\ &quot;₽&quot;"/>
    </dxf>
    <dxf>
      <numFmt numFmtId="165" formatCode="#,##0\ &quot;₽&quot;"/>
    </dxf>
    <dxf>
      <numFmt numFmtId="1" formatCode="0"/>
    </dxf>
    <dxf>
      <numFmt numFmtId="165" formatCode="#,##0\ &quot;₽&quot;"/>
    </dxf>
    <dxf>
      <numFmt numFmtId="165" formatCode="#,##0\ &quot;₽&quot;"/>
    </dxf>
    <dxf>
      <numFmt numFmtId="3" formatCode="#,##0"/>
    </dxf>
    <dxf>
      <numFmt numFmtId="165" formatCode="#,##0\ &quot;₽&quot;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#,##0\ &quot;₽&quot;"/>
    </dxf>
    <dxf>
      <numFmt numFmtId="165" formatCode="#,##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макроса.xlsx]Круг диагр!Пончик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solidFill>
                  <a:schemeClr val="tx1"/>
                </a:solidFill>
              </a:rPr>
              <a:t>Распределение </a:t>
            </a:r>
          </a:p>
          <a:p>
            <a:pPr>
              <a:defRPr sz="1100">
                <a:solidFill>
                  <a:schemeClr val="tx1"/>
                </a:solidFill>
              </a:defRPr>
            </a:pPr>
            <a:r>
              <a:rPr lang="ru-RU" sz="1100">
                <a:solidFill>
                  <a:schemeClr val="tx1"/>
                </a:solidFill>
              </a:rPr>
              <a:t>расходов</a:t>
            </a:r>
            <a:r>
              <a:rPr lang="ru-RU" sz="1100" baseline="0">
                <a:solidFill>
                  <a:schemeClr val="tx1"/>
                </a:solidFill>
              </a:rPr>
              <a:t> по категории "</a:t>
            </a:r>
            <a:r>
              <a:rPr lang="ru-RU" sz="1100">
                <a:solidFill>
                  <a:schemeClr val="tx1"/>
                </a:solidFill>
              </a:rPr>
              <a:t>Еда"</a:t>
            </a:r>
          </a:p>
        </c:rich>
      </c:tx>
      <c:layout>
        <c:manualLayout>
          <c:xMode val="edge"/>
          <c:yMode val="edge"/>
          <c:x val="0.1904077064779116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22222222222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224E-2"/>
              <c:y val="-0.106481481481481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388888888888894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224E-2"/>
              <c:y val="-0.106481481481481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22222222222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388888888888894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580452252267006E-2"/>
              <c:y val="-2.3148148148148147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60810486405919E-3"/>
              <c:y val="-9.2592592592592587E-3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460382954638762E-3"/>
              <c:y val="-6.9444444444444531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954447296376649E-2"/>
              <c:y val="-4.248509543361202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51205218382174"/>
          <c:y val="0.19236803732866725"/>
          <c:w val="0.60975895632356525"/>
          <c:h val="0.70926800816564584"/>
        </c:manualLayout>
      </c:layout>
      <c:doughnutChart>
        <c:varyColors val="1"/>
        <c:ser>
          <c:idx val="0"/>
          <c:order val="0"/>
          <c:tx>
            <c:strRef>
              <c:f>'Круг диагр'!$C$4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2F9-467B-A41B-7B632ECB14F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89-42DD-A3F2-D119179C2C0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89-42DD-A3F2-D119179C2C09}"/>
              </c:ext>
            </c:extLst>
          </c:dPt>
          <c:dLbls>
            <c:dLbl>
              <c:idx val="0"/>
              <c:layout>
                <c:manualLayout>
                  <c:x val="1.9954447296376649E-2"/>
                  <c:y val="-4.248509543361202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2F9-467B-A41B-7B632ECB1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'Круг диагр'!$B$5:$B$8</c:f>
              <c:strCache>
                <c:ptCount val="3"/>
                <c:pt idx="0">
                  <c:v>Доставка</c:v>
                </c:pt>
                <c:pt idx="1">
                  <c:v>Рестораны и кафе</c:v>
                </c:pt>
                <c:pt idx="2">
                  <c:v>Супермаркеты</c:v>
                </c:pt>
              </c:strCache>
            </c:strRef>
          </c:cat>
          <c:val>
            <c:numRef>
              <c:f>'Круг диагр'!$C$5:$C$8</c:f>
              <c:numCache>
                <c:formatCode>#\ ##0\ "₽"</c:formatCode>
                <c:ptCount val="3"/>
                <c:pt idx="0">
                  <c:v>10842</c:v>
                </c:pt>
                <c:pt idx="1">
                  <c:v>18124.82</c:v>
                </c:pt>
                <c:pt idx="2">
                  <c:v>83877.150000000009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F9-467B-A41B-7B632ECB1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5"/>
        <c:holeSize val="3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60000"/>
            <a:lumOff val="40000"/>
          </a:schemeClr>
        </a:gs>
        <a:gs pos="100000">
          <a:schemeClr val="accent4">
            <a:lumMod val="40000"/>
            <a:lumOff val="6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макроса.xlsx]Столб диагр пополнения-расходы!Доход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solidFill>
                  <a:schemeClr val="tx1"/>
                </a:solidFill>
              </a:rPr>
              <a:t>Пополнения</a:t>
            </a:r>
          </a:p>
        </c:rich>
      </c:tx>
      <c:layout>
        <c:manualLayout>
          <c:xMode val="edge"/>
          <c:yMode val="edge"/>
          <c:x val="4.656933508311461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'Столб диагр пополнения-расходы'!$D$6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'Столб диагр пополнения-расходы'!$C$7:$C$11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'Столб диагр пополнения-расходы'!$D$7:$D$11</c:f>
              <c:numCache>
                <c:formatCode>#,##0</c:formatCode>
                <c:ptCount val="4"/>
                <c:pt idx="0">
                  <c:v>82008</c:v>
                </c:pt>
                <c:pt idx="1">
                  <c:v>61700</c:v>
                </c:pt>
                <c:pt idx="2">
                  <c:v>148160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1-459C-BE84-B4F4730BD2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023294015"/>
        <c:axId val="1023298175"/>
      </c:barChart>
      <c:catAx>
        <c:axId val="10232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298175"/>
        <c:crosses val="autoZero"/>
        <c:auto val="1"/>
        <c:lblAlgn val="ctr"/>
        <c:lblOffset val="100"/>
        <c:noMultiLvlLbl val="0"/>
      </c:catAx>
      <c:valAx>
        <c:axId val="1023298175"/>
        <c:scaling>
          <c:orientation val="minMax"/>
          <c:max val="170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10232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макроса.xlsx]Столб диагр пополнения-расходы!Расход</c:name>
    <c:fmtId val="5"/>
  </c:pivotSource>
  <c:chart>
    <c:title>
      <c:tx>
        <c:strRef>
          <c:f>'Столб диагр пополнения-расходы'!$S$37</c:f>
          <c:strCache>
            <c:ptCount val="1"/>
            <c:pt idx="0">
              <c:v>Расход во всех категориях</c:v>
            </c:pt>
          </c:strCache>
        </c:strRef>
      </c:tx>
      <c:layout>
        <c:manualLayout>
          <c:xMode val="edge"/>
          <c:yMode val="edge"/>
          <c:x val="4.9347112860892398E-2"/>
          <c:y val="0.15740740740740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'Столб диагр пополнения-расходы'!$S$37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'Столб диагр пополнения-расходы'!$S$37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'Столб диагр пополнения-расходы'!$S$37</c:f>
              <c:numCache>
                <c:formatCode>#,##0</c:formatCode>
                <c:ptCount val="4"/>
                <c:pt idx="0">
                  <c:v>101108.74999999999</c:v>
                </c:pt>
                <c:pt idx="1">
                  <c:v>66620.23</c:v>
                </c:pt>
                <c:pt idx="2">
                  <c:v>153025.1</c:v>
                </c:pt>
                <c:pt idx="3">
                  <c:v>100476.45999999999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4CE7-A19E-C2704FB222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984308175"/>
        <c:axId val="984309839"/>
      </c:barChart>
      <c:catAx>
        <c:axId val="9843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309839"/>
        <c:crosses val="autoZero"/>
        <c:auto val="1"/>
        <c:lblAlgn val="ctr"/>
        <c:lblOffset val="100"/>
        <c:noMultiLvlLbl val="0"/>
      </c:catAx>
      <c:valAx>
        <c:axId val="984309839"/>
        <c:scaling>
          <c:orientation val="minMax"/>
          <c:max val="1700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9843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макроса.xlsx]Линейн диагр!График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'Линейн диагр'!$D$6:$D$7</c:f>
              <c:strCache>
                <c:ptCount val="1"/>
                <c:pt idx="0">
                  <c:v>Еда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диагр'!$D$8:$D$11</c:f>
              <c:numCache>
                <c:formatCode>#,##0</c:formatCode>
                <c:ptCount val="4"/>
                <c:pt idx="0">
                  <c:v>28371.15</c:v>
                </c:pt>
                <c:pt idx="1">
                  <c:v>22999.809999999998</c:v>
                </c:pt>
                <c:pt idx="2">
                  <c:v>28941.93</c:v>
                </c:pt>
                <c:pt idx="3">
                  <c:v>32531.080000000005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E-447B-BCFB-AE21B71B5908}"/>
            </c:ext>
          </c:extLst>
        </c:ser>
        <c:ser>
          <c:idx val="1"/>
          <c:order val="1"/>
          <c:tx>
            <c:strRef>
              <c:f>'Линейн диагр'!$E$6:$E$7</c:f>
              <c:strCache>
                <c:ptCount val="1"/>
                <c:pt idx="0">
                  <c:v>Интернет и связь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диагр'!$E$8:$E$11</c:f>
              <c:numCache>
                <c:formatCode>#,##0</c:formatCode>
                <c:ptCount val="4"/>
                <c:pt idx="0">
                  <c:v>899</c:v>
                </c:pt>
                <c:pt idx="1">
                  <c:v>1399</c:v>
                </c:pt>
                <c:pt idx="2">
                  <c:v>899</c:v>
                </c:pt>
                <c:pt idx="3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E-447B-BCFB-AE21B71B5908}"/>
            </c:ext>
          </c:extLst>
        </c:ser>
        <c:ser>
          <c:idx val="2"/>
          <c:order val="2"/>
          <c:tx>
            <c:strRef>
              <c:f>'Линейн диагр'!$F$6:$F$7</c:f>
              <c:strCache>
                <c:ptCount val="1"/>
                <c:pt idx="0">
                  <c:v>Маркетплейсы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диагр'!$F$8:$F$11</c:f>
              <c:numCache>
                <c:formatCode>#,##0</c:formatCode>
                <c:ptCount val="4"/>
                <c:pt idx="0">
                  <c:v>4222</c:v>
                </c:pt>
                <c:pt idx="1">
                  <c:v>1190</c:v>
                </c:pt>
                <c:pt idx="2">
                  <c:v>7827</c:v>
                </c:pt>
                <c:pt idx="3">
                  <c:v>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47B-BCFB-AE21B71B5908}"/>
            </c:ext>
          </c:extLst>
        </c:ser>
        <c:ser>
          <c:idx val="3"/>
          <c:order val="3"/>
          <c:tx>
            <c:strRef>
              <c:f>'Линейн диагр'!$G$6:$G$7</c:f>
              <c:strCache>
                <c:ptCount val="1"/>
                <c:pt idx="0">
                  <c:v>Одежда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диагр'!$G$8:$G$11</c:f>
              <c:numCache>
                <c:formatCode>#,##0</c:formatCode>
                <c:ptCount val="4"/>
                <c:pt idx="0">
                  <c:v>1299</c:v>
                </c:pt>
                <c:pt idx="1">
                  <c:v>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E-447B-BCFB-AE21B71B5908}"/>
            </c:ext>
          </c:extLst>
        </c:ser>
        <c:ser>
          <c:idx val="4"/>
          <c:order val="4"/>
          <c:tx>
            <c:strRef>
              <c:f>'Линейн диагр'!$H$6:$H$7</c:f>
              <c:strCache>
                <c:ptCount val="1"/>
                <c:pt idx="0">
                  <c:v>Питомцы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диагр'!$H$8:$H$11</c:f>
              <c:numCache>
                <c:formatCode>#,##0</c:formatCode>
                <c:ptCount val="4"/>
                <c:pt idx="0">
                  <c:v>30134</c:v>
                </c:pt>
                <c:pt idx="1">
                  <c:v>8422.2000000000007</c:v>
                </c:pt>
                <c:pt idx="2">
                  <c:v>10390</c:v>
                </c:pt>
                <c:pt idx="3">
                  <c:v>11084.02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E-447B-BCFB-AE21B71B5908}"/>
            </c:ext>
          </c:extLst>
        </c:ser>
        <c:ser>
          <c:idx val="5"/>
          <c:order val="5"/>
          <c:tx>
            <c:strRef>
              <c:f>'Линейн диагр'!$I$6:$I$7</c:f>
              <c:strCache>
                <c:ptCount val="1"/>
                <c:pt idx="0">
                  <c:v>Прочее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диагр'!$I$8:$I$11</c:f>
              <c:numCache>
                <c:formatCode>#,##0</c:formatCode>
                <c:ptCount val="4"/>
                <c:pt idx="0">
                  <c:v>2943</c:v>
                </c:pt>
                <c:pt idx="1">
                  <c:v>4122</c:v>
                </c:pt>
                <c:pt idx="2">
                  <c:v>3179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E-447B-BCFB-AE21B71B5908}"/>
            </c:ext>
          </c:extLst>
        </c:ser>
        <c:ser>
          <c:idx val="6"/>
          <c:order val="6"/>
          <c:tx>
            <c:strRef>
              <c:f>'Линейн диагр'!$J$6:$J$7</c:f>
              <c:strCache>
                <c:ptCount val="1"/>
                <c:pt idx="0">
                  <c:v>Развлечения и хобби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диагр'!$J$8:$J$11</c:f>
              <c:numCache>
                <c:formatCode>#,##0</c:formatCode>
                <c:ptCount val="4"/>
                <c:pt idx="0">
                  <c:v>19708</c:v>
                </c:pt>
                <c:pt idx="1">
                  <c:v>5637</c:v>
                </c:pt>
                <c:pt idx="2">
                  <c:v>4569.95</c:v>
                </c:pt>
                <c:pt idx="3">
                  <c:v>1635.86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E-447B-BCFB-AE21B71B5908}"/>
            </c:ext>
          </c:extLst>
        </c:ser>
        <c:ser>
          <c:idx val="7"/>
          <c:order val="7"/>
          <c:tx>
            <c:strRef>
              <c:f>'Линейн диагр'!$K$6:$K$7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диагр'!$K$8:$K$11</c:f>
              <c:numCache>
                <c:formatCode>#,##0</c:formatCode>
                <c:ptCount val="4"/>
                <c:pt idx="0">
                  <c:v>4465.3999999999996</c:v>
                </c:pt>
                <c:pt idx="1">
                  <c:v>8671.7199999999993</c:v>
                </c:pt>
                <c:pt idx="2">
                  <c:v>5495.2199999999993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1E-447B-BCFB-AE21B71B5908}"/>
            </c:ext>
          </c:extLst>
        </c:ser>
        <c:ser>
          <c:idx val="8"/>
          <c:order val="8"/>
          <c:tx>
            <c:strRef>
              <c:f>'Линейн диагр'!$L$6:$L$7</c:f>
              <c:strCache>
                <c:ptCount val="1"/>
                <c:pt idx="0">
                  <c:v>Медицина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диагр'!$L$8:$L$11</c:f>
              <c:numCache>
                <c:formatCode>#,##0</c:formatCode>
                <c:ptCount val="4"/>
                <c:pt idx="0">
                  <c:v>4217.2000000000007</c:v>
                </c:pt>
                <c:pt idx="1">
                  <c:v>646.4</c:v>
                </c:pt>
                <c:pt idx="2">
                  <c:v>267</c:v>
                </c:pt>
                <c:pt idx="3">
                  <c:v>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1E-447B-BCFB-AE21B71B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127583"/>
        <c:axId val="1241123423"/>
      </c:lineChart>
      <c:catAx>
        <c:axId val="124112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123423"/>
        <c:crosses val="autoZero"/>
        <c:auto val="1"/>
        <c:lblAlgn val="ctr"/>
        <c:lblOffset val="100"/>
        <c:noMultiLvlLbl val="0"/>
      </c:catAx>
      <c:valAx>
        <c:axId val="12411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1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макроса.xlsx]Линейн диагр!График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noFill/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'Линейн диагр'!$D$6:$D$7</c:f>
              <c:strCache>
                <c:ptCount val="1"/>
                <c:pt idx="0">
                  <c:v>Еда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диагр'!$D$8:$D$11</c:f>
              <c:numCache>
                <c:formatCode>#,##0</c:formatCode>
                <c:ptCount val="4"/>
                <c:pt idx="0">
                  <c:v>28371.15</c:v>
                </c:pt>
                <c:pt idx="1">
                  <c:v>22999.809999999998</c:v>
                </c:pt>
                <c:pt idx="2">
                  <c:v>28941.93</c:v>
                </c:pt>
                <c:pt idx="3">
                  <c:v>32531.080000000005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4-4884-AB1F-A7BF3F6649FC}"/>
            </c:ext>
          </c:extLst>
        </c:ser>
        <c:ser>
          <c:idx val="1"/>
          <c:order val="1"/>
          <c:tx>
            <c:strRef>
              <c:f>'Линейн диагр'!$E$6:$E$7</c:f>
              <c:strCache>
                <c:ptCount val="1"/>
                <c:pt idx="0">
                  <c:v>Интернет и связь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диагр'!$E$8:$E$11</c:f>
              <c:numCache>
                <c:formatCode>#,##0</c:formatCode>
                <c:ptCount val="4"/>
                <c:pt idx="0">
                  <c:v>899</c:v>
                </c:pt>
                <c:pt idx="1">
                  <c:v>1399</c:v>
                </c:pt>
                <c:pt idx="2">
                  <c:v>899</c:v>
                </c:pt>
                <c:pt idx="3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4-4884-AB1F-A7BF3F6649FC}"/>
            </c:ext>
          </c:extLst>
        </c:ser>
        <c:ser>
          <c:idx val="2"/>
          <c:order val="2"/>
          <c:tx>
            <c:strRef>
              <c:f>'Линейн диагр'!$F$6:$F$7</c:f>
              <c:strCache>
                <c:ptCount val="1"/>
                <c:pt idx="0">
                  <c:v>Маркетплейсы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диагр'!$F$8:$F$11</c:f>
              <c:numCache>
                <c:formatCode>#,##0</c:formatCode>
                <c:ptCount val="4"/>
                <c:pt idx="0">
                  <c:v>4222</c:v>
                </c:pt>
                <c:pt idx="1">
                  <c:v>1190</c:v>
                </c:pt>
                <c:pt idx="2">
                  <c:v>7827</c:v>
                </c:pt>
                <c:pt idx="3">
                  <c:v>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4-4884-AB1F-A7BF3F6649FC}"/>
            </c:ext>
          </c:extLst>
        </c:ser>
        <c:ser>
          <c:idx val="3"/>
          <c:order val="3"/>
          <c:tx>
            <c:strRef>
              <c:f>'Линейн диагр'!$G$6:$G$7</c:f>
              <c:strCache>
                <c:ptCount val="1"/>
                <c:pt idx="0">
                  <c:v>Одежда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диагр'!$G$8:$G$11</c:f>
              <c:numCache>
                <c:formatCode>#,##0</c:formatCode>
                <c:ptCount val="4"/>
                <c:pt idx="0">
                  <c:v>1299</c:v>
                </c:pt>
                <c:pt idx="1">
                  <c:v>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4-4884-AB1F-A7BF3F6649FC}"/>
            </c:ext>
          </c:extLst>
        </c:ser>
        <c:ser>
          <c:idx val="4"/>
          <c:order val="4"/>
          <c:tx>
            <c:strRef>
              <c:f>'Линейн диагр'!$H$6:$H$7</c:f>
              <c:strCache>
                <c:ptCount val="1"/>
                <c:pt idx="0">
                  <c:v>Питомцы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диагр'!$H$8:$H$11</c:f>
              <c:numCache>
                <c:formatCode>#,##0</c:formatCode>
                <c:ptCount val="4"/>
                <c:pt idx="0">
                  <c:v>30134</c:v>
                </c:pt>
                <c:pt idx="1">
                  <c:v>8422.2000000000007</c:v>
                </c:pt>
                <c:pt idx="2">
                  <c:v>10390</c:v>
                </c:pt>
                <c:pt idx="3">
                  <c:v>11084.02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44-4884-AB1F-A7BF3F6649FC}"/>
            </c:ext>
          </c:extLst>
        </c:ser>
        <c:ser>
          <c:idx val="5"/>
          <c:order val="5"/>
          <c:tx>
            <c:strRef>
              <c:f>'Линейн диагр'!$I$6:$I$7</c:f>
              <c:strCache>
                <c:ptCount val="1"/>
                <c:pt idx="0">
                  <c:v>Прочее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диагр'!$I$8:$I$11</c:f>
              <c:numCache>
                <c:formatCode>#,##0</c:formatCode>
                <c:ptCount val="4"/>
                <c:pt idx="0">
                  <c:v>2943</c:v>
                </c:pt>
                <c:pt idx="1">
                  <c:v>4122</c:v>
                </c:pt>
                <c:pt idx="2">
                  <c:v>3179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44-4884-AB1F-A7BF3F6649FC}"/>
            </c:ext>
          </c:extLst>
        </c:ser>
        <c:ser>
          <c:idx val="6"/>
          <c:order val="6"/>
          <c:tx>
            <c:strRef>
              <c:f>'Линейн диагр'!$J$6:$J$7</c:f>
              <c:strCache>
                <c:ptCount val="1"/>
                <c:pt idx="0">
                  <c:v>Развлечения и хобби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диагр'!$J$8:$J$11</c:f>
              <c:numCache>
                <c:formatCode>#,##0</c:formatCode>
                <c:ptCount val="4"/>
                <c:pt idx="0">
                  <c:v>19708</c:v>
                </c:pt>
                <c:pt idx="1">
                  <c:v>5637</c:v>
                </c:pt>
                <c:pt idx="2">
                  <c:v>4569.95</c:v>
                </c:pt>
                <c:pt idx="3">
                  <c:v>1635.86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44-4884-AB1F-A7BF3F6649FC}"/>
            </c:ext>
          </c:extLst>
        </c:ser>
        <c:ser>
          <c:idx val="7"/>
          <c:order val="7"/>
          <c:tx>
            <c:strRef>
              <c:f>'Линейн диагр'!$K$6:$K$7</c:f>
              <c:strCache>
                <c:ptCount val="1"/>
                <c:pt idx="0">
                  <c:v>Транспорт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диагр'!$K$8:$K$11</c:f>
              <c:numCache>
                <c:formatCode>#,##0</c:formatCode>
                <c:ptCount val="4"/>
                <c:pt idx="0">
                  <c:v>4465.3999999999996</c:v>
                </c:pt>
                <c:pt idx="1">
                  <c:v>8671.7199999999993</c:v>
                </c:pt>
                <c:pt idx="2">
                  <c:v>5495.2199999999993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44-4884-AB1F-A7BF3F6649FC}"/>
            </c:ext>
          </c:extLst>
        </c:ser>
        <c:ser>
          <c:idx val="8"/>
          <c:order val="8"/>
          <c:tx>
            <c:strRef>
              <c:f>'Линейн диагр'!$L$6:$L$7</c:f>
              <c:strCache>
                <c:ptCount val="1"/>
                <c:pt idx="0">
                  <c:v>Медицина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'Линейн диагр'!$C$8:$C$11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'Линейн диагр'!$L$8:$L$11</c:f>
              <c:numCache>
                <c:formatCode>#,##0</c:formatCode>
                <c:ptCount val="4"/>
                <c:pt idx="0">
                  <c:v>4217.2000000000007</c:v>
                </c:pt>
                <c:pt idx="1">
                  <c:v>646.4</c:v>
                </c:pt>
                <c:pt idx="2">
                  <c:v>267</c:v>
                </c:pt>
                <c:pt idx="3">
                  <c:v>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44-4884-AB1F-A7BF3F66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127583"/>
        <c:axId val="1241123423"/>
      </c:lineChart>
      <c:catAx>
        <c:axId val="124112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123423"/>
        <c:crosses val="autoZero"/>
        <c:auto val="1"/>
        <c:lblAlgn val="ctr"/>
        <c:lblOffset val="100"/>
        <c:noMultiLvlLbl val="0"/>
      </c:catAx>
      <c:valAx>
        <c:axId val="12411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1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макроса.xlsx]Круг диагр!Пончик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solidFill>
                  <a:schemeClr val="tx1"/>
                </a:solidFill>
              </a:rPr>
              <a:t>Распределение </a:t>
            </a:r>
          </a:p>
          <a:p>
            <a:pPr>
              <a:defRPr sz="1100">
                <a:solidFill>
                  <a:schemeClr val="tx1"/>
                </a:solidFill>
              </a:defRPr>
            </a:pPr>
            <a:r>
              <a:rPr lang="ru-RU" sz="1100">
                <a:solidFill>
                  <a:schemeClr val="tx1"/>
                </a:solidFill>
              </a:rPr>
              <a:t>расходов</a:t>
            </a:r>
            <a:r>
              <a:rPr lang="ru-RU" sz="1100" baseline="0">
                <a:solidFill>
                  <a:schemeClr val="tx1"/>
                </a:solidFill>
              </a:rPr>
              <a:t> по категории "</a:t>
            </a:r>
            <a:r>
              <a:rPr lang="ru-RU" sz="1100">
                <a:solidFill>
                  <a:schemeClr val="tx1"/>
                </a:solidFill>
              </a:rPr>
              <a:t>Еда"</a:t>
            </a:r>
          </a:p>
        </c:rich>
      </c:tx>
      <c:layout>
        <c:manualLayout>
          <c:xMode val="edge"/>
          <c:yMode val="edge"/>
          <c:x val="0.1904077064779116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22222222222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224E-2"/>
              <c:y val="-0.106481481481481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388888888888894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224E-2"/>
              <c:y val="-0.106481481481481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2222222222222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388888888888894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580452252267006E-2"/>
              <c:y val="-2.3148148148148147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60810486405919E-3"/>
              <c:y val="-9.2592592592592587E-3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460382954638762E-3"/>
              <c:y val="-6.9444444444444531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954447296376649E-2"/>
              <c:y val="-4.248509543361202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954447296376649E-2"/>
              <c:y val="-4.248509543361202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954447296376649E-2"/>
              <c:y val="-4.248509543361202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51205218382174"/>
          <c:y val="0.19236803732866725"/>
          <c:w val="0.60975895632356525"/>
          <c:h val="0.70926800816564584"/>
        </c:manualLayout>
      </c:layout>
      <c:doughnutChart>
        <c:varyColors val="1"/>
        <c:ser>
          <c:idx val="0"/>
          <c:order val="0"/>
          <c:tx>
            <c:strRef>
              <c:f>'Круг диагр'!$C$4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B-4ED3-8895-212EF429940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B-4ED3-8895-212EF429940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B-4ED3-8895-212EF4299406}"/>
              </c:ext>
            </c:extLst>
          </c:dPt>
          <c:dLbls>
            <c:dLbl>
              <c:idx val="0"/>
              <c:layout>
                <c:manualLayout>
                  <c:x val="1.9954447296376649E-2"/>
                  <c:y val="-4.248509543361202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94B-4ED3-8895-212EF4299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'Круг диагр'!$B$5:$B$8</c:f>
              <c:strCache>
                <c:ptCount val="3"/>
                <c:pt idx="0">
                  <c:v>Доставка</c:v>
                </c:pt>
                <c:pt idx="1">
                  <c:v>Рестораны и кафе</c:v>
                </c:pt>
                <c:pt idx="2">
                  <c:v>Супермаркеты</c:v>
                </c:pt>
              </c:strCache>
            </c:strRef>
          </c:cat>
          <c:val>
            <c:numRef>
              <c:f>'Круг диагр'!$C$5:$C$8</c:f>
              <c:numCache>
                <c:formatCode>#\ ##0\ "₽"</c:formatCode>
                <c:ptCount val="3"/>
                <c:pt idx="0">
                  <c:v>10842</c:v>
                </c:pt>
                <c:pt idx="1">
                  <c:v>18124.82</c:v>
                </c:pt>
                <c:pt idx="2">
                  <c:v>83877.150000000009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4B-4ED3-8895-212EF4299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5"/>
        <c:holeSize val="3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60000"/>
            <a:lumOff val="40000"/>
          </a:schemeClr>
        </a:gs>
        <a:gs pos="100000">
          <a:schemeClr val="accent4">
            <a:lumMod val="40000"/>
            <a:lumOff val="6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макроса.xlsx]Столб диагр пополнения-расходы!Доход</c:name>
    <c:fmtId val="4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100">
                <a:solidFill>
                  <a:schemeClr val="tx1"/>
                </a:solidFill>
              </a:rPr>
              <a:t>Пополнения</a:t>
            </a:r>
          </a:p>
        </c:rich>
      </c:tx>
      <c:layout>
        <c:manualLayout>
          <c:xMode val="edge"/>
          <c:yMode val="edge"/>
          <c:x val="4.6569335083114616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'Столб диагр пополнения-расходы'!$D$6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'Столб диагр пополнения-расходы'!$C$7:$C$11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'Столб диагр пополнения-расходы'!$D$7:$D$11</c:f>
              <c:numCache>
                <c:formatCode>#,##0</c:formatCode>
                <c:ptCount val="4"/>
                <c:pt idx="0">
                  <c:v>82008</c:v>
                </c:pt>
                <c:pt idx="1">
                  <c:v>61700</c:v>
                </c:pt>
                <c:pt idx="2">
                  <c:v>148160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4-401B-A0B7-099D6E4A6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023294015"/>
        <c:axId val="1023298175"/>
      </c:barChart>
      <c:catAx>
        <c:axId val="10232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298175"/>
        <c:crosses val="autoZero"/>
        <c:auto val="1"/>
        <c:lblAlgn val="ctr"/>
        <c:lblOffset val="100"/>
        <c:noMultiLvlLbl val="0"/>
      </c:catAx>
      <c:valAx>
        <c:axId val="1023298175"/>
        <c:scaling>
          <c:orientation val="minMax"/>
          <c:max val="1700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10232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финансов для Кати - портфолио без макроса.xlsx]Столб диагр пополнения-расходы!Расход</c:name>
    <c:fmtId val="7"/>
  </c:pivotSource>
  <c:chart>
    <c:title>
      <c:tx>
        <c:strRef>
          <c:f>'Столб диагр пополнения-расходы'!$S$37</c:f>
          <c:strCache>
            <c:ptCount val="1"/>
            <c:pt idx="0">
              <c:v>Расход во всех категориях</c:v>
            </c:pt>
          </c:strCache>
        </c:strRef>
      </c:tx>
      <c:layout>
        <c:manualLayout>
          <c:xMode val="edge"/>
          <c:yMode val="edge"/>
          <c:x val="5.9057633175863135E-2"/>
          <c:y val="0.15740729777198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'Столб диагр пополнения-расходы'!$S$37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'Столб диагр пополнения-расходы'!$S$37</c:f>
              <c:strCache>
                <c:ptCount val="4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  <c:pt idx="3">
                  <c:v>сен</c:v>
                </c:pt>
              </c:strCache>
            </c:strRef>
          </c:cat>
          <c:val>
            <c:numRef>
              <c:f>'Столб диагр пополнения-расходы'!$S$37</c:f>
              <c:numCache>
                <c:formatCode>#,##0</c:formatCode>
                <c:ptCount val="4"/>
                <c:pt idx="0">
                  <c:v>101108.74999999999</c:v>
                </c:pt>
                <c:pt idx="1">
                  <c:v>66620.23</c:v>
                </c:pt>
                <c:pt idx="2">
                  <c:v>153025.1</c:v>
                </c:pt>
                <c:pt idx="3">
                  <c:v>100476.45999999999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5A6-9EC8-BDAE5F1BB6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984308175"/>
        <c:axId val="984309839"/>
      </c:barChart>
      <c:catAx>
        <c:axId val="9843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309839"/>
        <c:crosses val="autoZero"/>
        <c:auto val="1"/>
        <c:lblAlgn val="ctr"/>
        <c:lblOffset val="100"/>
        <c:noMultiLvlLbl val="0"/>
      </c:catAx>
      <c:valAx>
        <c:axId val="984309839"/>
        <c:scaling>
          <c:orientation val="minMax"/>
          <c:max val="1700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9843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9AA91799-80AD-4FD7-AE3C-ACBBEC92A2F2}">
          <cx:tx>
            <cx:txData>
              <cx:f>_xlchart.v1.4</cx:f>
              <cx:v>Сумма по полю Сумма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78F4E067-D4DE-42B0-9288-6EF587F5FEBD}">
          <cx:tx>
            <cx:txData>
              <cx:f>_xlchart.v1.1</cx:f>
              <cx:v>Сумма по полю Движение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12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  <cx:legend pos="b" align="ctr" overlay="0"/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waterfall" uniqueId="{78F4E067-D4DE-42B0-9288-6EF587F5FEBD}">
          <cx:tx>
            <cx:txData>
              <cx:f>_xlchart.v1.7</cx:f>
              <cx:v>Сумма по полю Движение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12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  <cx:legend pos="b" align="ctr" overlay="0"/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 </a:t>
            </a:r>
          </a:p>
        </cx:rich>
      </cx:tx>
    </cx:title>
    <cx:plotArea>
      <cx:plotAreaRegion>
        <cx:series layoutId="treemap" uniqueId="{9AA91799-80AD-4FD7-AE3C-ACBBEC92A2F2}">
          <cx:tx>
            <cx:txData>
              <cx:f>_xlchart.v1.13</cx:f>
              <cx:v>Сумма по полю Сумма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9525</xdr:rowOff>
    </xdr:from>
    <xdr:to>
      <xdr:col>16</xdr:col>
      <xdr:colOff>523875</xdr:colOff>
      <xdr:row>21</xdr:row>
      <xdr:rowOff>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19050</xdr:rowOff>
    </xdr:from>
    <xdr:to>
      <xdr:col>35</xdr:col>
      <xdr:colOff>19050</xdr:colOff>
      <xdr:row>3</xdr:row>
      <xdr:rowOff>142875</xdr:rowOff>
    </xdr:to>
    <xdr:sp macro="" textlink="">
      <xdr:nvSpPr>
        <xdr:cNvPr id="2" name="Скругленный прямоугольник 1"/>
        <xdr:cNvSpPr/>
      </xdr:nvSpPr>
      <xdr:spPr>
        <a:xfrm>
          <a:off x="19050" y="19050"/>
          <a:ext cx="17602200" cy="609600"/>
        </a:xfrm>
        <a:prstGeom prst="roundRect">
          <a:avLst/>
        </a:prstGeom>
        <a:gradFill flip="none" rotWithShape="1">
          <a:gsLst>
            <a:gs pos="0">
              <a:schemeClr val="accent5">
                <a:lumMod val="50000"/>
              </a:schemeClr>
            </a:gs>
            <a:gs pos="50000">
              <a:schemeClr val="accent5"/>
            </a:gs>
            <a:gs pos="100000">
              <a:schemeClr val="accent5">
                <a:lumMod val="5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2800"/>
            <a:t>	Личные</a:t>
          </a:r>
          <a:r>
            <a:rPr lang="ru-RU" sz="2800" baseline="0"/>
            <a:t> Финансы</a:t>
          </a:r>
          <a:endParaRPr lang="ru-RU" sz="2800"/>
        </a:p>
      </xdr:txBody>
    </xdr:sp>
    <xdr:clientData/>
  </xdr:twoCellAnchor>
  <xdr:twoCellAnchor>
    <xdr:from>
      <xdr:col>24</xdr:col>
      <xdr:colOff>473383</xdr:colOff>
      <xdr:row>0</xdr:row>
      <xdr:rowOff>83618</xdr:rowOff>
    </xdr:from>
    <xdr:to>
      <xdr:col>25</xdr:col>
      <xdr:colOff>370872</xdr:colOff>
      <xdr:row>3</xdr:row>
      <xdr:rowOff>35688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8501" y="83618"/>
          <a:ext cx="435371" cy="422717"/>
        </a:xfrm>
        <a:prstGeom prst="rect">
          <a:avLst/>
        </a:prstGeom>
      </xdr:spPr>
    </xdr:pic>
    <xdr:clientData/>
  </xdr:twoCellAnchor>
  <xdr:twoCellAnchor>
    <xdr:from>
      <xdr:col>21</xdr:col>
      <xdr:colOff>297611</xdr:colOff>
      <xdr:row>0</xdr:row>
      <xdr:rowOff>83618</xdr:rowOff>
    </xdr:from>
    <xdr:to>
      <xdr:col>22</xdr:col>
      <xdr:colOff>195099</xdr:colOff>
      <xdr:row>3</xdr:row>
      <xdr:rowOff>35688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9082" y="83618"/>
          <a:ext cx="435370" cy="422717"/>
        </a:xfrm>
        <a:prstGeom prst="rect">
          <a:avLst/>
        </a:prstGeom>
      </xdr:spPr>
    </xdr:pic>
    <xdr:clientData/>
  </xdr:twoCellAnchor>
  <xdr:twoCellAnchor>
    <xdr:from>
      <xdr:col>31</xdr:col>
      <xdr:colOff>413390</xdr:colOff>
      <xdr:row>0</xdr:row>
      <xdr:rowOff>83618</xdr:rowOff>
    </xdr:from>
    <xdr:to>
      <xdr:col>32</xdr:col>
      <xdr:colOff>310878</xdr:colOff>
      <xdr:row>3</xdr:row>
      <xdr:rowOff>35688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13684" y="83618"/>
          <a:ext cx="435370" cy="422717"/>
        </a:xfrm>
        <a:prstGeom prst="rect">
          <a:avLst/>
        </a:prstGeom>
      </xdr:spPr>
    </xdr:pic>
    <xdr:clientData/>
  </xdr:twoCellAnchor>
  <xdr:twoCellAnchor>
    <xdr:from>
      <xdr:col>22</xdr:col>
      <xdr:colOff>297601</xdr:colOff>
      <xdr:row>0</xdr:row>
      <xdr:rowOff>28575</xdr:rowOff>
    </xdr:from>
    <xdr:to>
      <xdr:col>24</xdr:col>
      <xdr:colOff>238173</xdr:colOff>
      <xdr:row>2</xdr:row>
      <xdr:rowOff>44959</xdr:rowOff>
    </xdr:to>
    <xdr:sp macro="" textlink="'Данные заголовка'!C5">
      <xdr:nvSpPr>
        <xdr:cNvPr id="9" name="TextBox 8"/>
        <xdr:cNvSpPr txBox="1"/>
      </xdr:nvSpPr>
      <xdr:spPr>
        <a:xfrm>
          <a:off x="11256954" y="28575"/>
          <a:ext cx="1016337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89A7C1E-2BB4-4EBC-9717-DE27FE1109C6}" type="TxLink">
            <a:rPr lang="en-US" sz="1600" b="1" i="0" u="none" strike="noStrike">
              <a:solidFill>
                <a:schemeClr val="bg1"/>
              </a:solidFill>
              <a:latin typeface="+mn-lt"/>
              <a:cs typeface="Times New Roman"/>
            </a:rPr>
            <a:pPr/>
            <a:t>112 844 ₽</a:t>
          </a:fld>
          <a:endParaRPr lang="ru-RU" sz="16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22</xdr:col>
      <xdr:colOff>297601</xdr:colOff>
      <xdr:row>1</xdr:row>
      <xdr:rowOff>84906</xdr:rowOff>
    </xdr:from>
    <xdr:to>
      <xdr:col>23</xdr:col>
      <xdr:colOff>270740</xdr:colOff>
      <xdr:row>3</xdr:row>
      <xdr:rowOff>101290</xdr:rowOff>
    </xdr:to>
    <xdr:sp macro="" textlink="">
      <xdr:nvSpPr>
        <xdr:cNvPr id="10" name="TextBox 9"/>
        <xdr:cNvSpPr txBox="1"/>
      </xdr:nvSpPr>
      <xdr:spPr>
        <a:xfrm>
          <a:off x="11256954" y="241788"/>
          <a:ext cx="511021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0">
              <a:solidFill>
                <a:schemeClr val="bg2"/>
              </a:solidFill>
            </a:rPr>
            <a:t>Еда</a:t>
          </a:r>
        </a:p>
      </xdr:txBody>
    </xdr:sp>
    <xdr:clientData/>
  </xdr:twoCellAnchor>
  <xdr:twoCellAnchor>
    <xdr:from>
      <xdr:col>25</xdr:col>
      <xdr:colOff>492632</xdr:colOff>
      <xdr:row>0</xdr:row>
      <xdr:rowOff>28575</xdr:rowOff>
    </xdr:from>
    <xdr:to>
      <xdr:col>27</xdr:col>
      <xdr:colOff>333321</xdr:colOff>
      <xdr:row>2</xdr:row>
      <xdr:rowOff>44959</xdr:rowOff>
    </xdr:to>
    <xdr:sp macro="" textlink="'Данные заголовка'!C10">
      <xdr:nvSpPr>
        <xdr:cNvPr id="11" name="TextBox 10"/>
        <xdr:cNvSpPr txBox="1"/>
      </xdr:nvSpPr>
      <xdr:spPr>
        <a:xfrm>
          <a:off x="13065632" y="28575"/>
          <a:ext cx="916454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fld id="{FB271E75-4FBB-4432-B8B1-CC0EE806A7A4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Times New Roman"/>
            </a:rPr>
            <a:pPr marL="0" indent="0"/>
            <a:t>10 664 ₽</a:t>
          </a:fld>
          <a:endParaRPr lang="ru-RU" sz="1600" b="1" i="0" u="none" strike="noStrike">
            <a:solidFill>
              <a:schemeClr val="bg1"/>
            </a:solidFill>
            <a:latin typeface="+mn-lt"/>
            <a:ea typeface="+mn-ea"/>
            <a:cs typeface="Times New Roman"/>
          </a:endParaRPr>
        </a:p>
      </xdr:txBody>
    </xdr:sp>
    <xdr:clientData/>
  </xdr:twoCellAnchor>
  <xdr:twoCellAnchor>
    <xdr:from>
      <xdr:col>25</xdr:col>
      <xdr:colOff>492632</xdr:colOff>
      <xdr:row>1</xdr:row>
      <xdr:rowOff>84906</xdr:rowOff>
    </xdr:from>
    <xdr:to>
      <xdr:col>27</xdr:col>
      <xdr:colOff>534190</xdr:colOff>
      <xdr:row>3</xdr:row>
      <xdr:rowOff>101290</xdr:rowOff>
    </xdr:to>
    <xdr:sp macro="" textlink="">
      <xdr:nvSpPr>
        <xdr:cNvPr id="12" name="TextBox 11"/>
        <xdr:cNvSpPr txBox="1"/>
      </xdr:nvSpPr>
      <xdr:spPr>
        <a:xfrm>
          <a:off x="13065632" y="241788"/>
          <a:ext cx="1117323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0">
              <a:solidFill>
                <a:schemeClr val="bg2"/>
              </a:solidFill>
            </a:rPr>
            <a:t>Транспорт</a:t>
          </a:r>
        </a:p>
      </xdr:txBody>
    </xdr:sp>
    <xdr:clientData/>
  </xdr:twoCellAnchor>
  <xdr:twoCellAnchor>
    <xdr:from>
      <xdr:col>29</xdr:col>
      <xdr:colOff>345845</xdr:colOff>
      <xdr:row>0</xdr:row>
      <xdr:rowOff>28575</xdr:rowOff>
    </xdr:from>
    <xdr:to>
      <xdr:col>31</xdr:col>
      <xdr:colOff>186534</xdr:colOff>
      <xdr:row>2</xdr:row>
      <xdr:rowOff>44959</xdr:rowOff>
    </xdr:to>
    <xdr:sp macro="" textlink="'Данные заголовка'!C8">
      <xdr:nvSpPr>
        <xdr:cNvPr id="13" name="TextBox 12"/>
        <xdr:cNvSpPr txBox="1"/>
      </xdr:nvSpPr>
      <xdr:spPr>
        <a:xfrm>
          <a:off x="15070374" y="28575"/>
          <a:ext cx="916454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fld id="{B989A563-4E5C-4DEB-A39C-259D0FB6D041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Times New Roman"/>
            </a:rPr>
            <a:pPr marL="0" indent="0"/>
            <a:t>23 116 ₽</a:t>
          </a:fld>
          <a:endParaRPr lang="ru-RU" sz="1600" b="1" i="0" u="none" strike="noStrike">
            <a:solidFill>
              <a:schemeClr val="bg1"/>
            </a:solidFill>
            <a:latin typeface="+mn-lt"/>
            <a:ea typeface="+mn-ea"/>
            <a:cs typeface="Times New Roman"/>
          </a:endParaRPr>
        </a:p>
      </xdr:txBody>
    </xdr:sp>
    <xdr:clientData/>
  </xdr:twoCellAnchor>
  <xdr:twoCellAnchor>
    <xdr:from>
      <xdr:col>29</xdr:col>
      <xdr:colOff>345845</xdr:colOff>
      <xdr:row>1</xdr:row>
      <xdr:rowOff>84906</xdr:rowOff>
    </xdr:from>
    <xdr:to>
      <xdr:col>31</xdr:col>
      <xdr:colOff>302103</xdr:colOff>
      <xdr:row>3</xdr:row>
      <xdr:rowOff>101290</xdr:rowOff>
    </xdr:to>
    <xdr:sp macro="" textlink="">
      <xdr:nvSpPr>
        <xdr:cNvPr id="14" name="TextBox 13"/>
        <xdr:cNvSpPr txBox="1"/>
      </xdr:nvSpPr>
      <xdr:spPr>
        <a:xfrm>
          <a:off x="15070374" y="241788"/>
          <a:ext cx="1032023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0">
              <a:solidFill>
                <a:schemeClr val="bg2"/>
              </a:solidFill>
            </a:rPr>
            <a:t>Игры</a:t>
          </a:r>
        </a:p>
      </xdr:txBody>
    </xdr:sp>
    <xdr:clientData/>
  </xdr:twoCellAnchor>
  <xdr:twoCellAnchor>
    <xdr:from>
      <xdr:col>32</xdr:col>
      <xdr:colOff>527595</xdr:colOff>
      <xdr:row>0</xdr:row>
      <xdr:rowOff>28575</xdr:rowOff>
    </xdr:from>
    <xdr:to>
      <xdr:col>34</xdr:col>
      <xdr:colOff>368284</xdr:colOff>
      <xdr:row>2</xdr:row>
      <xdr:rowOff>44959</xdr:rowOff>
    </xdr:to>
    <xdr:sp macro="" textlink="'Данные заголовка'!C7">
      <xdr:nvSpPr>
        <xdr:cNvPr id="15" name="TextBox 14"/>
        <xdr:cNvSpPr txBox="1"/>
      </xdr:nvSpPr>
      <xdr:spPr>
        <a:xfrm>
          <a:off x="16865771" y="28575"/>
          <a:ext cx="916454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fld id="{F55313E2-3AB3-41CD-984E-E4CFE1BE5490}" type="TxLink">
            <a:rPr lang="en-US" sz="1600" b="1" i="0" u="none" strike="noStrike">
              <a:solidFill>
                <a:schemeClr val="bg1"/>
              </a:solidFill>
              <a:latin typeface="+mn-lt"/>
              <a:ea typeface="+mn-ea"/>
              <a:cs typeface="Times New Roman"/>
            </a:rPr>
            <a:pPr marL="0" indent="0"/>
            <a:t>31 551 ₽</a:t>
          </a:fld>
          <a:endParaRPr lang="ru-RU" sz="1600" b="1" i="0" u="none" strike="noStrike">
            <a:solidFill>
              <a:schemeClr val="bg1"/>
            </a:solidFill>
            <a:latin typeface="+mn-lt"/>
            <a:ea typeface="+mn-ea"/>
            <a:cs typeface="Times New Roman"/>
          </a:endParaRPr>
        </a:p>
      </xdr:txBody>
    </xdr:sp>
    <xdr:clientData/>
  </xdr:twoCellAnchor>
  <xdr:twoCellAnchor>
    <xdr:from>
      <xdr:col>32</xdr:col>
      <xdr:colOff>527595</xdr:colOff>
      <xdr:row>1</xdr:row>
      <xdr:rowOff>84906</xdr:rowOff>
    </xdr:from>
    <xdr:to>
      <xdr:col>34</xdr:col>
      <xdr:colOff>200471</xdr:colOff>
      <xdr:row>3</xdr:row>
      <xdr:rowOff>101290</xdr:rowOff>
    </xdr:to>
    <xdr:sp macro="" textlink="">
      <xdr:nvSpPr>
        <xdr:cNvPr id="16" name="TextBox 15"/>
        <xdr:cNvSpPr txBox="1"/>
      </xdr:nvSpPr>
      <xdr:spPr>
        <a:xfrm>
          <a:off x="16865771" y="241788"/>
          <a:ext cx="748641" cy="33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0">
              <a:solidFill>
                <a:schemeClr val="bg2"/>
              </a:solidFill>
            </a:rPr>
            <a:t>Хобби</a:t>
          </a:r>
        </a:p>
      </xdr:txBody>
    </xdr:sp>
    <xdr:clientData/>
  </xdr:twoCellAnchor>
  <xdr:twoCellAnchor>
    <xdr:from>
      <xdr:col>21</xdr:col>
      <xdr:colOff>210954</xdr:colOff>
      <xdr:row>0</xdr:row>
      <xdr:rowOff>46923</xdr:rowOff>
    </xdr:from>
    <xdr:to>
      <xdr:col>21</xdr:col>
      <xdr:colOff>210954</xdr:colOff>
      <xdr:row>3</xdr:row>
      <xdr:rowOff>133350</xdr:rowOff>
    </xdr:to>
    <xdr:cxnSp macro="">
      <xdr:nvCxnSpPr>
        <xdr:cNvPr id="19" name="Прямая соединительная линия 18"/>
        <xdr:cNvCxnSpPr/>
      </xdr:nvCxnSpPr>
      <xdr:spPr>
        <a:xfrm>
          <a:off x="10632425" y="46923"/>
          <a:ext cx="0" cy="557074"/>
        </a:xfrm>
        <a:prstGeom prst="line">
          <a:avLst/>
        </a:prstGeom>
        <a:ln w="9525" cap="flat" cmpd="sng" algn="ctr">
          <a:solidFill>
            <a:schemeClr val="bg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9524</xdr:colOff>
      <xdr:row>3</xdr:row>
      <xdr:rowOff>123825</xdr:rowOff>
    </xdr:from>
    <xdr:to>
      <xdr:col>10</xdr:col>
      <xdr:colOff>0</xdr:colOff>
      <xdr:row>18</xdr:row>
      <xdr:rowOff>133350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347382</xdr:colOff>
      <xdr:row>1</xdr:row>
      <xdr:rowOff>20445</xdr:rowOff>
    </xdr:from>
    <xdr:to>
      <xdr:col>21</xdr:col>
      <xdr:colOff>210456</xdr:colOff>
      <xdr:row>4</xdr:row>
      <xdr:rowOff>619</xdr:rowOff>
    </xdr:to>
    <xdr:sp macro="" textlink="">
      <xdr:nvSpPr>
        <xdr:cNvPr id="17" name="TextBox 16"/>
        <xdr:cNvSpPr txBox="1"/>
      </xdr:nvSpPr>
      <xdr:spPr>
        <a:xfrm>
          <a:off x="7440706" y="177327"/>
          <a:ext cx="3191221" cy="450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ru-RU" sz="1200" b="0">
              <a:solidFill>
                <a:schemeClr val="bg1"/>
              </a:solidFill>
              <a:latin typeface="+mn-lt"/>
              <a:ea typeface="+mn-ea"/>
              <a:cs typeface="+mn-cs"/>
            </a:rPr>
            <a:t>Общие</a:t>
          </a:r>
          <a:r>
            <a:rPr lang="ru-RU" sz="1200" baseline="0">
              <a:solidFill>
                <a:schemeClr val="bg1"/>
              </a:solidFill>
            </a:rPr>
            <a:t> </a:t>
          </a:r>
          <a:r>
            <a:rPr lang="ru-RU" sz="1200" b="0">
              <a:solidFill>
                <a:schemeClr val="bg1"/>
              </a:solidFill>
              <a:latin typeface="+mn-lt"/>
              <a:ea typeface="+mn-ea"/>
              <a:cs typeface="+mn-cs"/>
            </a:rPr>
            <a:t>расходы</a:t>
          </a:r>
          <a:r>
            <a:rPr lang="ru-RU" sz="1200" baseline="0">
              <a:solidFill>
                <a:schemeClr val="bg1"/>
              </a:solidFill>
            </a:rPr>
            <a:t> </a:t>
          </a:r>
          <a:r>
            <a:rPr lang="ru-RU" sz="1200" b="0">
              <a:solidFill>
                <a:schemeClr val="bg1"/>
              </a:solidFill>
              <a:latin typeface="+mn-lt"/>
              <a:ea typeface="+mn-ea"/>
              <a:cs typeface="+mn-cs"/>
            </a:rPr>
            <a:t>за</a:t>
          </a:r>
          <a:r>
            <a:rPr lang="ru-RU" sz="1200" baseline="0">
              <a:solidFill>
                <a:schemeClr val="bg1"/>
              </a:solidFill>
            </a:rPr>
            <a:t> </a:t>
          </a:r>
          <a:r>
            <a:rPr lang="ru-RU" sz="1200" b="0">
              <a:solidFill>
                <a:schemeClr val="bg1"/>
              </a:solidFill>
              <a:latin typeface="+mn-lt"/>
              <a:ea typeface="+mn-ea"/>
              <a:cs typeface="+mn-cs"/>
            </a:rPr>
            <a:t>весь</a:t>
          </a:r>
          <a:r>
            <a:rPr lang="ru-RU" sz="1200" baseline="0">
              <a:solidFill>
                <a:schemeClr val="bg1"/>
              </a:solidFill>
            </a:rPr>
            <a:t> </a:t>
          </a:r>
          <a:r>
            <a:rPr lang="ru-RU" sz="1200" b="0">
              <a:solidFill>
                <a:schemeClr val="bg1"/>
              </a:solidFill>
              <a:latin typeface="+mn-lt"/>
              <a:ea typeface="+mn-ea"/>
              <a:cs typeface="+mn-cs"/>
            </a:rPr>
            <a:t>период</a:t>
          </a:r>
        </a:p>
      </xdr:txBody>
    </xdr:sp>
    <xdr:clientData/>
  </xdr:twoCellAnchor>
  <xdr:twoCellAnchor>
    <xdr:from>
      <xdr:col>0</xdr:col>
      <xdr:colOff>19050</xdr:colOff>
      <xdr:row>16</xdr:row>
      <xdr:rowOff>38100</xdr:rowOff>
    </xdr:from>
    <xdr:to>
      <xdr:col>9</xdr:col>
      <xdr:colOff>409575</xdr:colOff>
      <xdr:row>33</xdr:row>
      <xdr:rowOff>28575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38101</xdr:colOff>
      <xdr:row>4</xdr:row>
      <xdr:rowOff>9525</xdr:rowOff>
    </xdr:from>
    <xdr:to>
      <xdr:col>9</xdr:col>
      <xdr:colOff>466725</xdr:colOff>
      <xdr:row>33</xdr:row>
      <xdr:rowOff>47625</xdr:rowOff>
    </xdr:to>
    <xdr:sp macro="" textlink="">
      <xdr:nvSpPr>
        <xdr:cNvPr id="26" name="Скругленный прямоугольник 25"/>
        <xdr:cNvSpPr/>
      </xdr:nvSpPr>
      <xdr:spPr>
        <a:xfrm>
          <a:off x="38101" y="657225"/>
          <a:ext cx="5229224" cy="4733925"/>
        </a:xfrm>
        <a:prstGeom prst="roundRect">
          <a:avLst>
            <a:gd name="adj" fmla="val 2909"/>
          </a:avLst>
        </a:prstGeom>
        <a:noFill/>
        <a:ln w="6350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9526</xdr:colOff>
      <xdr:row>34</xdr:row>
      <xdr:rowOff>21290</xdr:rowOff>
    </xdr:from>
    <xdr:to>
      <xdr:col>9</xdr:col>
      <xdr:colOff>466726</xdr:colOff>
      <xdr:row>63</xdr:row>
      <xdr:rowOff>114299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85724</xdr:colOff>
      <xdr:row>3</xdr:row>
      <xdr:rowOff>161924</xdr:rowOff>
    </xdr:from>
    <xdr:to>
      <xdr:col>34</xdr:col>
      <xdr:colOff>428625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Диаграмма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57150</xdr:colOff>
      <xdr:row>3</xdr:row>
      <xdr:rowOff>152400</xdr:rowOff>
    </xdr:from>
    <xdr:to>
      <xdr:col>34</xdr:col>
      <xdr:colOff>428625</xdr:colOff>
      <xdr:row>33</xdr:row>
      <xdr:rowOff>104775</xdr:rowOff>
    </xdr:to>
    <xdr:sp macro="" textlink="">
      <xdr:nvSpPr>
        <xdr:cNvPr id="24" name="Скругленный прямоугольник 23"/>
        <xdr:cNvSpPr/>
      </xdr:nvSpPr>
      <xdr:spPr>
        <a:xfrm>
          <a:off x="8591550" y="638175"/>
          <a:ext cx="8905875" cy="4810125"/>
        </a:xfrm>
        <a:prstGeom prst="roundRect">
          <a:avLst>
            <a:gd name="adj" fmla="val 2909"/>
          </a:avLst>
        </a:prstGeom>
        <a:noFill/>
        <a:ln w="6350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28575</xdr:colOff>
      <xdr:row>34</xdr:row>
      <xdr:rowOff>28574</xdr:rowOff>
    </xdr:from>
    <xdr:to>
      <xdr:col>34</xdr:col>
      <xdr:colOff>504825</xdr:colOff>
      <xdr:row>63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Диаграмма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28575</xdr:colOff>
      <xdr:row>34</xdr:row>
      <xdr:rowOff>76200</xdr:rowOff>
    </xdr:from>
    <xdr:to>
      <xdr:col>34</xdr:col>
      <xdr:colOff>495300</xdr:colOff>
      <xdr:row>63</xdr:row>
      <xdr:rowOff>152400</xdr:rowOff>
    </xdr:to>
    <xdr:sp macro="" textlink="">
      <xdr:nvSpPr>
        <xdr:cNvPr id="28" name="Скругленный прямоугольник 27"/>
        <xdr:cNvSpPr/>
      </xdr:nvSpPr>
      <xdr:spPr>
        <a:xfrm>
          <a:off x="8562975" y="5581650"/>
          <a:ext cx="9001125" cy="4933950"/>
        </a:xfrm>
        <a:prstGeom prst="roundRect">
          <a:avLst>
            <a:gd name="adj" fmla="val 2909"/>
          </a:avLst>
        </a:prstGeom>
        <a:noFill/>
        <a:ln w="6350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85725</xdr:colOff>
      <xdr:row>53</xdr:row>
      <xdr:rowOff>95250</xdr:rowOff>
    </xdr:from>
    <xdr:to>
      <xdr:col>16</xdr:col>
      <xdr:colOff>457200</xdr:colOff>
      <xdr:row>53</xdr:row>
      <xdr:rowOff>95250</xdr:rowOff>
    </xdr:to>
    <xdr:cxnSp macro="">
      <xdr:nvCxnSpPr>
        <xdr:cNvPr id="6" name="Прямая соединительная линия 5"/>
        <xdr:cNvCxnSpPr/>
      </xdr:nvCxnSpPr>
      <xdr:spPr>
        <a:xfrm>
          <a:off x="5419725" y="8839200"/>
          <a:ext cx="3038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57149</xdr:colOff>
      <xdr:row>21</xdr:row>
      <xdr:rowOff>123825</xdr:rowOff>
    </xdr:from>
    <xdr:to>
      <xdr:col>16</xdr:col>
      <xdr:colOff>485774</xdr:colOff>
      <xdr:row>29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Дата операции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ата операци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0212" y="3624263"/>
              <a:ext cx="3107531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57150</xdr:colOff>
      <xdr:row>30</xdr:row>
      <xdr:rowOff>76200</xdr:rowOff>
    </xdr:from>
    <xdr:to>
      <xdr:col>16</xdr:col>
      <xdr:colOff>476250</xdr:colOff>
      <xdr:row>51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Категория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0213" y="5076825"/>
              <a:ext cx="3098006" cy="3481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18</xdr:col>
      <xdr:colOff>114300</xdr:colOff>
      <xdr:row>34</xdr:row>
      <xdr:rowOff>142875</xdr:rowOff>
    </xdr:from>
    <xdr:to>
      <xdr:col>34</xdr:col>
      <xdr:colOff>390525</xdr:colOff>
      <xdr:row>36</xdr:row>
      <xdr:rowOff>123825</xdr:rowOff>
    </xdr:to>
    <xdr:sp macro="" textlink="Waterfall!E5">
      <xdr:nvSpPr>
        <xdr:cNvPr id="18" name="TextBox 17"/>
        <xdr:cNvSpPr txBox="1"/>
      </xdr:nvSpPr>
      <xdr:spPr>
        <a:xfrm>
          <a:off x="8848725" y="5648325"/>
          <a:ext cx="8810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1414C30-BAB6-4074-8C9E-80C0E21AC61A}" type="TxLink">
            <a:rPr lang="ru-RU" sz="1100" b="0" i="0" u="none" strike="noStrike">
              <a:solidFill>
                <a:srgbClr val="000000"/>
              </a:solidFill>
              <a:latin typeface="+mn-lt"/>
              <a:cs typeface="Times New Roman"/>
            </a:rPr>
            <a:pPr/>
            <a:t> </a:t>
          </a:fld>
          <a:endParaRPr lang="ru-RU" sz="1400">
            <a:latin typeface="+mn-lt"/>
          </a:endParaRPr>
        </a:p>
      </xdr:txBody>
    </xdr:sp>
    <xdr:clientData/>
  </xdr:twoCellAnchor>
  <xdr:twoCellAnchor>
    <xdr:from>
      <xdr:col>18</xdr:col>
      <xdr:colOff>114300</xdr:colOff>
      <xdr:row>4</xdr:row>
      <xdr:rowOff>19050</xdr:rowOff>
    </xdr:from>
    <xdr:to>
      <xdr:col>34</xdr:col>
      <xdr:colOff>390525</xdr:colOff>
      <xdr:row>6</xdr:row>
      <xdr:rowOff>0</xdr:rowOff>
    </xdr:to>
    <xdr:sp macro="" textlink="TreeMap!C31">
      <xdr:nvSpPr>
        <xdr:cNvPr id="31" name="TextBox 30"/>
        <xdr:cNvSpPr txBox="1"/>
      </xdr:nvSpPr>
      <xdr:spPr>
        <a:xfrm>
          <a:off x="8848725" y="666750"/>
          <a:ext cx="8810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72B323E-04F0-48FA-861D-05DA2C1CC117}" type="TxLink">
            <a:rPr lang="ru-RU" sz="1100" b="0" i="0" u="none" strike="noStrike">
              <a:solidFill>
                <a:srgbClr val="000000"/>
              </a:solidFill>
              <a:latin typeface="+mn-lt"/>
              <a:cs typeface="Times New Roman"/>
            </a:rPr>
            <a:pPr/>
            <a:t> </a:t>
          </a:fld>
          <a:endParaRPr lang="ru-RU" sz="1100">
            <a:latin typeface="+mn-lt"/>
          </a:endParaRPr>
        </a:p>
      </xdr:txBody>
    </xdr:sp>
    <xdr:clientData/>
  </xdr:twoCellAnchor>
  <xdr:twoCellAnchor editAs="oneCell">
    <xdr:from>
      <xdr:col>28</xdr:col>
      <xdr:colOff>145677</xdr:colOff>
      <xdr:row>0</xdr:row>
      <xdr:rowOff>33619</xdr:rowOff>
    </xdr:from>
    <xdr:to>
      <xdr:col>29</xdr:col>
      <xdr:colOff>183795</xdr:colOff>
      <xdr:row>3</xdr:row>
      <xdr:rowOff>138972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32324" y="33619"/>
          <a:ext cx="576000" cy="576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12</xdr:row>
      <xdr:rowOff>114300</xdr:rowOff>
    </xdr:from>
    <xdr:to>
      <xdr:col>7</xdr:col>
      <xdr:colOff>307041</xdr:colOff>
      <xdr:row>42</xdr:row>
      <xdr:rowOff>56030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23</xdr:col>
      <xdr:colOff>14567</xdr:colOff>
      <xdr:row>33</xdr:row>
      <xdr:rowOff>67797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95250</xdr:rowOff>
    </xdr:from>
    <xdr:to>
      <xdr:col>11</xdr:col>
      <xdr:colOff>457200</xdr:colOff>
      <xdr:row>4</xdr:row>
      <xdr:rowOff>95250</xdr:rowOff>
    </xdr:to>
    <xdr:cxnSp macro="">
      <xdr:nvCxnSpPr>
        <xdr:cNvPr id="3" name="Прямая соединительная линия 2"/>
        <xdr:cNvCxnSpPr/>
      </xdr:nvCxnSpPr>
      <xdr:spPr>
        <a:xfrm>
          <a:off x="5514975" y="8753475"/>
          <a:ext cx="3038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4</xdr:col>
      <xdr:colOff>203387</xdr:colOff>
      <xdr:row>26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15</xdr:row>
      <xdr:rowOff>38100</xdr:rowOff>
    </xdr:from>
    <xdr:to>
      <xdr:col>7</xdr:col>
      <xdr:colOff>495300</xdr:colOff>
      <xdr:row>29</xdr:row>
      <xdr:rowOff>133910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14</xdr:row>
      <xdr:rowOff>28576</xdr:rowOff>
    </xdr:from>
    <xdr:to>
      <xdr:col>22</xdr:col>
      <xdr:colOff>383241</xdr:colOff>
      <xdr:row>29</xdr:row>
      <xdr:rowOff>133351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36</xdr:row>
      <xdr:rowOff>0</xdr:rowOff>
    </xdr:from>
    <xdr:to>
      <xdr:col>16</xdr:col>
      <xdr:colOff>923925</xdr:colOff>
      <xdr:row>36</xdr:row>
      <xdr:rowOff>142875</xdr:rowOff>
    </xdr:to>
    <xdr:cxnSp macro="">
      <xdr:nvCxnSpPr>
        <xdr:cNvPr id="5" name="Прямая со стрелкой 4"/>
        <xdr:cNvCxnSpPr/>
      </xdr:nvCxnSpPr>
      <xdr:spPr>
        <a:xfrm>
          <a:off x="10048875" y="5829300"/>
          <a:ext cx="857250" cy="14287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9525</xdr:rowOff>
    </xdr:from>
    <xdr:to>
      <xdr:col>23</xdr:col>
      <xdr:colOff>338418</xdr:colOff>
      <xdr:row>29</xdr:row>
      <xdr:rowOff>77322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817245</xdr:colOff>
      <xdr:row>3</xdr:row>
      <xdr:rowOff>0</xdr:rowOff>
    </xdr:from>
    <xdr:ext cx="76200" cy="101600"/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" cy="101600"/>
        </a:xfrm>
        <a:prstGeom prst="rect">
          <a:avLst/>
        </a:prstGeom>
      </xdr:spPr>
    </xdr:pic>
    <xdr:clientData/>
  </xdr:oneCellAnchor>
  <xdr:oneCellAnchor>
    <xdr:from>
      <xdr:col>4</xdr:col>
      <xdr:colOff>817245</xdr:colOff>
      <xdr:row>3</xdr:row>
      <xdr:rowOff>0</xdr:rowOff>
    </xdr:from>
    <xdr:ext cx="76200" cy="127000"/>
    <xdr:pic>
      <xdr:nvPicPr>
        <xdr:cNvPr id="4" name="image3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" cy="127000"/>
        </a:xfrm>
        <a:prstGeom prst="rect">
          <a:avLst/>
        </a:prstGeom>
      </xdr:spPr>
    </xdr:pic>
    <xdr:clientData/>
  </xdr:oneCellAnchor>
  <xdr:oneCellAnchor>
    <xdr:from>
      <xdr:col>0</xdr:col>
      <xdr:colOff>63500</xdr:colOff>
      <xdr:row>503</xdr:row>
      <xdr:rowOff>0</xdr:rowOff>
    </xdr:from>
    <xdr:ext cx="6540500" cy="0"/>
    <xdr:sp macro="" textlink="">
      <xdr:nvSpPr>
        <xdr:cNvPr id="6" name="Shape 6"/>
        <xdr:cNvSpPr/>
      </xdr:nvSpPr>
      <xdr:spPr>
        <a:xfrm>
          <a:off x="0" y="0"/>
          <a:ext cx="6540500" cy="0"/>
        </a:xfrm>
        <a:custGeom>
          <a:avLst/>
          <a:gdLst/>
          <a:ahLst/>
          <a:cxnLst/>
          <a:rect l="0" t="0" r="0" b="0"/>
          <a:pathLst>
            <a:path w="6540500">
              <a:moveTo>
                <a:pt x="0" y="0"/>
              </a:moveTo>
              <a:lnTo>
                <a:pt x="6540500" y="0"/>
              </a:lnTo>
            </a:path>
          </a:pathLst>
        </a:custGeom>
        <a:ln w="12700">
          <a:solidFill>
            <a:srgbClr val="AAAAAA"/>
          </a:solidFill>
        </a:ln>
      </xdr:spPr>
    </xdr:sp>
    <xdr:clientData/>
  </xdr:oneCellAnchor>
  <xdr:twoCellAnchor editAs="oneCell">
    <xdr:from>
      <xdr:col>11</xdr:col>
      <xdr:colOff>0</xdr:colOff>
      <xdr:row>22</xdr:row>
      <xdr:rowOff>0</xdr:rowOff>
    </xdr:from>
    <xdr:to>
      <xdr:col>21</xdr:col>
      <xdr:colOff>514350</xdr:colOff>
      <xdr:row>35</xdr:row>
      <xdr:rowOff>72941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8800" y="4743450"/>
          <a:ext cx="5848350" cy="24922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95250</xdr:rowOff>
    </xdr:from>
    <xdr:to>
      <xdr:col>3</xdr:col>
      <xdr:colOff>104775</xdr:colOff>
      <xdr:row>23</xdr:row>
      <xdr:rowOff>57150</xdr:rowOff>
    </xdr:to>
    <xdr:sp macro="" textlink="">
      <xdr:nvSpPr>
        <xdr:cNvPr id="7" name="Левая круглая скобка 6"/>
        <xdr:cNvSpPr/>
      </xdr:nvSpPr>
      <xdr:spPr>
        <a:xfrm>
          <a:off x="4086225" y="781050"/>
          <a:ext cx="247650" cy="3038475"/>
        </a:xfrm>
        <a:prstGeom prst="leftBracket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95250</xdr:colOff>
      <xdr:row>13</xdr:row>
      <xdr:rowOff>152643</xdr:rowOff>
    </xdr:from>
    <xdr:to>
      <xdr:col>2</xdr:col>
      <xdr:colOff>666750</xdr:colOff>
      <xdr:row>13</xdr:row>
      <xdr:rowOff>157163</xdr:rowOff>
    </xdr:to>
    <xdr:cxnSp macro="">
      <xdr:nvCxnSpPr>
        <xdr:cNvPr id="9" name="Прямая соединительная линия 8"/>
        <xdr:cNvCxnSpPr>
          <a:endCxn id="7" idx="1"/>
        </xdr:cNvCxnSpPr>
      </xdr:nvCxnSpPr>
      <xdr:spPr>
        <a:xfrm>
          <a:off x="3514725" y="2295768"/>
          <a:ext cx="571500" cy="4520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4</xdr:row>
      <xdr:rowOff>47626</xdr:rowOff>
    </xdr:from>
    <xdr:to>
      <xdr:col>10</xdr:col>
      <xdr:colOff>161925</xdr:colOff>
      <xdr:row>11</xdr:row>
      <xdr:rowOff>57151</xdr:rowOff>
    </xdr:to>
    <xdr:sp macro="" textlink="">
      <xdr:nvSpPr>
        <xdr:cNvPr id="13" name="Левая круглая скобка 12"/>
        <xdr:cNvSpPr/>
      </xdr:nvSpPr>
      <xdr:spPr>
        <a:xfrm>
          <a:off x="11963400" y="733426"/>
          <a:ext cx="247650" cy="1143000"/>
        </a:xfrm>
        <a:prstGeom prst="leftBracket">
          <a:avLst/>
        </a:prstGeom>
        <a:ln w="57150">
          <a:solidFill>
            <a:schemeClr val="accent3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9525</xdr:colOff>
      <xdr:row>7</xdr:row>
      <xdr:rowOff>133351</xdr:rowOff>
    </xdr:from>
    <xdr:to>
      <xdr:col>9</xdr:col>
      <xdr:colOff>581025</xdr:colOff>
      <xdr:row>7</xdr:row>
      <xdr:rowOff>142875</xdr:rowOff>
    </xdr:to>
    <xdr:cxnSp macro="">
      <xdr:nvCxnSpPr>
        <xdr:cNvPr id="14" name="Прямая соединительная линия 13"/>
        <xdr:cNvCxnSpPr>
          <a:endCxn id="13" idx="1"/>
        </xdr:cNvCxnSpPr>
      </xdr:nvCxnSpPr>
      <xdr:spPr>
        <a:xfrm flipV="1">
          <a:off x="11391900" y="1304926"/>
          <a:ext cx="571500" cy="9524"/>
        </a:xfrm>
        <a:prstGeom prst="line">
          <a:avLst/>
        </a:prstGeom>
        <a:ln w="57150">
          <a:solidFill>
            <a:schemeClr val="accent3">
              <a:lumMod val="60000"/>
              <a:lumOff val="40000"/>
            </a:schemeClr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" refreshedDate="44893.658239699071" createdVersion="6" refreshedVersion="6" minRefreshableVersion="3" recordCount="499">
  <cacheSource type="worksheet">
    <worksheetSource name="Транзакции"/>
  </cacheSource>
  <cacheFields count="9">
    <cacheField name="Дата операции" numFmtId="164">
      <sharedItems containsSemiMixedTypes="0" containsNonDate="0" containsDate="1" containsString="0" minDate="2022-06-01T00:00:00" maxDate="2022-10-01T00:00:00" count="100">
        <d v="2022-09-30T00:00:00"/>
        <d v="2022-09-29T00:00:00"/>
        <d v="2022-09-28T00:00:00"/>
        <d v="2022-09-27T00:00:00"/>
        <d v="2022-09-26T00:00:00"/>
        <d v="2022-09-25T00:00:00"/>
        <d v="2022-09-24T00:00:00"/>
        <d v="2022-09-23T00:00:00"/>
        <d v="2022-09-22T00:00:00"/>
        <d v="2022-09-21T00:00:00"/>
        <d v="2022-09-20T00:00:00"/>
        <d v="2022-09-18T00:00:00"/>
        <d v="2022-09-17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8-31T00:00:00"/>
        <d v="2022-08-30T00:00:00"/>
        <d v="2022-08-29T00:00:00"/>
        <d v="2022-08-28T00:00:00"/>
        <d v="2022-08-26T00:00:00"/>
        <d v="2022-08-24T00:00:00"/>
        <d v="2022-08-23T00:00:00"/>
        <d v="2022-08-22T00:00:00"/>
        <d v="2022-08-21T00:00:00"/>
        <d v="2022-08-20T00:00:00"/>
        <d v="2022-08-19T00:00:00"/>
        <d v="2022-08-17T00:00:00"/>
        <d v="2022-08-16T00:00:00"/>
        <d v="2022-08-15T00:00:00"/>
        <d v="2022-08-13T00:00:00"/>
        <d v="2022-08-12T00:00:00"/>
        <d v="2022-08-11T00:00:00"/>
        <d v="2022-08-10T00:00:00"/>
        <d v="2022-08-08T00:00:00"/>
        <d v="2022-08-06T00:00:00"/>
        <d v="2022-08-04T00:00:00"/>
        <d v="2022-08-02T00:00:00"/>
        <d v="2022-08-01T00:00:00"/>
        <d v="2022-07-31T00:00:00"/>
        <d v="2022-07-30T00:00:00"/>
        <d v="2022-07-29T00:00:00"/>
        <d v="2022-07-27T00:00:00"/>
        <d v="2022-07-25T00:00:00"/>
        <d v="2022-07-24T00:00:00"/>
        <d v="2022-07-23T00:00:00"/>
        <d v="2022-07-22T00:00:00"/>
        <d v="2022-07-20T00:00:00"/>
        <d v="2022-07-18T00:00:00"/>
        <d v="2022-07-16T00:00:00"/>
        <d v="2022-07-15T00:00:00"/>
        <d v="2022-07-13T00:00:00"/>
        <d v="2022-07-11T00:00:00"/>
        <d v="2022-07-10T00:00:00"/>
        <d v="2022-07-09T00:00:00"/>
        <d v="2022-07-08T00:00:00"/>
        <d v="2022-07-07T00:00:00"/>
        <d v="2022-07-05T00:00:00"/>
        <d v="2022-07-06T00:00:00"/>
        <d v="2022-07-04T00:00:00"/>
        <d v="2022-07-03T00:00:00"/>
        <d v="2022-07-01T00:00:00"/>
        <d v="2022-06-30T00:00:00"/>
        <d v="2022-06-28T00:00:00"/>
        <d v="2022-06-27T00:00:00"/>
        <d v="2022-06-25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2T00:00:00"/>
        <d v="2022-06-11T00:00:00"/>
        <d v="2022-06-10T00:00:00"/>
        <d v="2022-06-09T00:00:00"/>
        <d v="2022-06-08T00:00:00"/>
        <d v="2022-06-07T00:00:00"/>
        <d v="2022-06-06T00:00:00"/>
        <d v="2022-06-05T00:00:00"/>
        <d v="2022-06-04T00:00:00"/>
        <d v="2022-06-03T00:00:00"/>
        <d v="2022-06-02T00:00:00"/>
        <d v="2022-06-01T00:00:00"/>
      </sharedItems>
      <fieldGroup base="0">
        <rangePr groupBy="months" startDate="2022-06-01T00:00:00" endDate="2022-10-01T00:00:00"/>
        <groupItems count="14">
          <s v="&lt;01.06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10.2022"/>
        </groupItems>
      </fieldGroup>
    </cacheField>
    <cacheField name="Время операции" numFmtId="0">
      <sharedItems containsDate="1" containsMixedTypes="1" minDate="1899-12-30T21:50:00" maxDate="1899-12-30T21:50:00"/>
    </cacheField>
    <cacheField name="Категория транзакции" numFmtId="0">
      <sharedItems/>
    </cacheField>
    <cacheField name="Транзакция" numFmtId="0">
      <sharedItems/>
    </cacheField>
    <cacheField name="Сумма" numFmtId="44">
      <sharedItems containsSemiMixedTypes="0" containsString="0" containsNumber="1" minValue="1" maxValue="80000"/>
    </cacheField>
    <cacheField name="Подкатегория" numFmtId="0">
      <sharedItems count="25">
        <s v="Пополнение"/>
        <s v="Комиссия"/>
        <s v="Супермаркеты"/>
        <s v="Зоомагазин"/>
        <s v="Доставка"/>
        <s v="Игры"/>
        <s v="Рестораны и кафе"/>
        <s v="Развлечения"/>
        <s v="Яндекс Маркет"/>
        <s v="Аренда"/>
        <s v="Хобби"/>
        <s v="Самокат"/>
        <s v="Озон"/>
        <s v="Метро"/>
        <s v="Аптека"/>
        <s v="Подписка"/>
        <s v="Связь"/>
        <s v="Перевод"/>
        <s v="Такси"/>
        <s v="Электричка"/>
        <s v="Ветклиника"/>
        <s v="Одежда"/>
        <s v="Автобус"/>
        <s v="Спорт"/>
        <s v="Сигареты" u="1"/>
      </sharedItems>
    </cacheField>
    <cacheField name="Категория" numFmtId="0">
      <sharedItems count="14">
        <s v="Пополнение"/>
        <s v="Прочее"/>
        <s v="Еда"/>
        <s v="Питомцы"/>
        <s v="Игры"/>
        <s v="Развлечения и хобби"/>
        <s v="Маркетплейсы"/>
        <s v="Аренда"/>
        <s v="Транспорт"/>
        <s v="Медицина"/>
        <s v="Интернет и связь"/>
        <s v="Одежда"/>
        <s v="Сигареты" u="1"/>
        <s v="Подписка" u="1"/>
      </sharedItems>
    </cacheField>
    <cacheField name="Тип категории" numFmtId="0">
      <sharedItems count="2">
        <s v="Доход"/>
        <s v="Расход"/>
      </sharedItems>
    </cacheField>
    <cacheField name="Движение" numFmtId="0">
      <sharedItems containsSemiMixedTypes="0" containsString="0" containsNumber="1" minValue="-80000" maxValue="8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s v="04:23"/>
    <s v="Прочие операции"/>
    <s v="SBOL перевод 2202****3373 Г. ЕКАТЕРИНА ДМИТРИЕВНА"/>
    <n v="2000"/>
    <x v="0"/>
    <x v="0"/>
    <x v="0"/>
    <n v="2000"/>
  </r>
  <r>
    <x v="0"/>
    <s v="00:54"/>
    <s v="Прочие операции"/>
    <s v="MOBILE BANK: KOMISSIYA"/>
    <n v="70"/>
    <x v="1"/>
    <x v="1"/>
    <x v="1"/>
    <n v="-70"/>
  </r>
  <r>
    <x v="0"/>
    <s v="00:38"/>
    <s v="Супермаркеты"/>
    <s v="MAGNOLIYA"/>
    <n v="255.7"/>
    <x v="2"/>
    <x v="2"/>
    <x v="1"/>
    <n v="-255.7"/>
  </r>
  <r>
    <x v="1"/>
    <s v="20:59"/>
    <s v="Все для дома"/>
    <s v="ZOOMAGAZIN CHETYRE LAPY"/>
    <n v="2134.5"/>
    <x v="3"/>
    <x v="3"/>
    <x v="1"/>
    <n v="-2134.5"/>
  </r>
  <r>
    <x v="1"/>
    <s v="20:50"/>
    <s v="Прочие операции"/>
    <s v="SBOL перевод 2202****3373 Г. ЕКАТЕРИНА ДМИТРИЕВНА"/>
    <n v="3000"/>
    <x v="0"/>
    <x v="0"/>
    <x v="0"/>
    <n v="3000"/>
  </r>
  <r>
    <x v="1"/>
    <s v="00:00"/>
    <s v="Рестораны и кафе"/>
    <s v="dodopizza.ru"/>
    <n v="607"/>
    <x v="4"/>
    <x v="2"/>
    <x v="1"/>
    <n v="-607"/>
  </r>
  <r>
    <x v="2"/>
    <s v="22:55"/>
    <s v="Супермаркеты"/>
    <s v="MARKET GOLOVACHEVA"/>
    <n v="1898"/>
    <x v="5"/>
    <x v="4"/>
    <x v="1"/>
    <n v="-1898"/>
  </r>
  <r>
    <x v="2"/>
    <s v="22:52"/>
    <s v="Прочие операции"/>
    <s v="SBOL перевод 2202****3373 Г. ЕКАТЕРИНА ДМИТРИЕВНА"/>
    <n v="2000"/>
    <x v="0"/>
    <x v="0"/>
    <x v="0"/>
    <n v="2000"/>
  </r>
  <r>
    <x v="2"/>
    <s v="22:46"/>
    <s v="Супермаркеты"/>
    <s v="MAGNOLIYA"/>
    <n v="323.7"/>
    <x v="2"/>
    <x v="2"/>
    <x v="1"/>
    <n v="-323.7"/>
  </r>
  <r>
    <x v="2"/>
    <s v="20:00"/>
    <s v="Все для дома"/>
    <s v="ZOOMAGAZIN CHETYRE LAPY"/>
    <n v="748"/>
    <x v="3"/>
    <x v="3"/>
    <x v="1"/>
    <n v="-748"/>
  </r>
  <r>
    <x v="2"/>
    <s v="19:52"/>
    <s v="Прочие операции"/>
    <s v="SBOL перевод 2202****3373 Г. ЕКАТЕРИНА ДМИТРИЕВНА"/>
    <n v="2000"/>
    <x v="0"/>
    <x v="0"/>
    <x v="0"/>
    <n v="2000"/>
  </r>
  <r>
    <x v="2"/>
    <s v="17:56"/>
    <s v="Супермаркеты"/>
    <s v="SAMOKAT"/>
    <n v="2018"/>
    <x v="2"/>
    <x v="2"/>
    <x v="1"/>
    <n v="-2018"/>
  </r>
  <r>
    <x v="3"/>
    <s v="18:49"/>
    <s v="Супермаркеты"/>
    <s v="MAGNOLIYA"/>
    <n v="596.5"/>
    <x v="2"/>
    <x v="2"/>
    <x v="1"/>
    <n v="-596.5"/>
  </r>
  <r>
    <x v="3"/>
    <s v="18:47"/>
    <s v="Прочие операции"/>
    <s v="SBOL перевод 2202****3373 Г. ЕКАТЕРИНА ДМИТРИЕВНА"/>
    <n v="2000"/>
    <x v="0"/>
    <x v="0"/>
    <x v="0"/>
    <n v="2000"/>
  </r>
  <r>
    <x v="3"/>
    <s v="15:31"/>
    <s v="Супермаркеты"/>
    <s v="SAMOKAT"/>
    <n v="829"/>
    <x v="2"/>
    <x v="2"/>
    <x v="1"/>
    <n v="-829"/>
  </r>
  <r>
    <x v="3"/>
    <s v="15:31"/>
    <s v="Прочие операции"/>
    <s v="SBOL перевод 2202****3373 Г. ЕКАТЕРИНА ДМИТРИЕВНА"/>
    <n v="2000"/>
    <x v="0"/>
    <x v="0"/>
    <x v="0"/>
    <n v="2000"/>
  </r>
  <r>
    <x v="4"/>
    <s v="22:29"/>
    <s v="Супермаркеты"/>
    <s v="SAMOKAT"/>
    <n v="758"/>
    <x v="2"/>
    <x v="2"/>
    <x v="1"/>
    <n v="-758"/>
  </r>
  <r>
    <x v="4"/>
    <s v="21:50"/>
    <s v="Супермаркеты"/>
    <s v="MAGNOLIYA"/>
    <n v="361.7"/>
    <x v="2"/>
    <x v="2"/>
    <x v="1"/>
    <n v="-361.7"/>
  </r>
  <r>
    <x v="4"/>
    <s v="14:23"/>
    <s v="Прочие операции"/>
    <s v="SBOL перевод 2202****3373 Г. ЕКАТЕРИНА ДМИТРИЕВНА"/>
    <n v="2000"/>
    <x v="0"/>
    <x v="0"/>
    <x v="0"/>
    <n v="2000"/>
  </r>
  <r>
    <x v="4"/>
    <s v="14:22"/>
    <s v="Супермаркеты"/>
    <s v="MARKET GOLOVACHEVA"/>
    <n v="949"/>
    <x v="5"/>
    <x v="4"/>
    <x v="1"/>
    <n v="-949"/>
  </r>
  <r>
    <x v="4"/>
    <s v="00:00"/>
    <s v="Рестораны и кафе"/>
    <s v="localkitchen"/>
    <n v="711"/>
    <x v="4"/>
    <x v="2"/>
    <x v="1"/>
    <n v="-711"/>
  </r>
  <r>
    <x v="5"/>
    <s v="22:14"/>
    <s v="Супермаркеты"/>
    <s v="MAGNOLIYA"/>
    <n v="499.6"/>
    <x v="2"/>
    <x v="2"/>
    <x v="1"/>
    <n v="-499.6"/>
  </r>
  <r>
    <x v="5"/>
    <s v="22:07"/>
    <s v="Супермаркеты"/>
    <s v="MARKET GOLOVACHEVA"/>
    <n v="949"/>
    <x v="5"/>
    <x v="4"/>
    <x v="1"/>
    <n v="-949"/>
  </r>
  <r>
    <x v="5"/>
    <s v="21:23"/>
    <s v="Супермаркеты"/>
    <s v="SAMOKAT"/>
    <n v="1977"/>
    <x v="2"/>
    <x v="2"/>
    <x v="1"/>
    <n v="-1977"/>
  </r>
  <r>
    <x v="5"/>
    <s v="21:23"/>
    <s v="Прочие операции"/>
    <s v="SBOL перевод 2202****3373 Г. ЕКАТЕРИНА ДМИТРИЕВНА"/>
    <n v="2000"/>
    <x v="0"/>
    <x v="0"/>
    <x v="0"/>
    <n v="2000"/>
  </r>
  <r>
    <x v="5"/>
    <s v="00:41"/>
    <s v="Прочие операции"/>
    <s v="SBOL перевод 2202****3373 Г. ЕКАТЕРИНА ДМИТРИЕВНА"/>
    <n v="2000"/>
    <x v="0"/>
    <x v="0"/>
    <x v="0"/>
    <n v="2000"/>
  </r>
  <r>
    <x v="5"/>
    <s v="00:38"/>
    <s v="Рестораны и кафе"/>
    <s v="3206-PLAZIUS"/>
    <n v="350"/>
    <x v="6"/>
    <x v="2"/>
    <x v="1"/>
    <n v="-350"/>
  </r>
  <r>
    <x v="5"/>
    <s v="00:00"/>
    <s v="Рестораны и кафе"/>
    <s v="SUBWAY LUBYANSKIY PR-D"/>
    <n v="540"/>
    <x v="6"/>
    <x v="2"/>
    <x v="1"/>
    <n v="-540"/>
  </r>
  <r>
    <x v="6"/>
    <s v="22:47"/>
    <s v="Супермаркеты"/>
    <s v="MAGAZIN"/>
    <n v="120"/>
    <x v="2"/>
    <x v="2"/>
    <x v="1"/>
    <n v="-120"/>
  </r>
  <r>
    <x v="6"/>
    <s v="20:26"/>
    <s v="Отдых и развлечения"/>
    <s v="YM YANDEXTICKETS"/>
    <n v="1100"/>
    <x v="7"/>
    <x v="5"/>
    <x v="1"/>
    <n v="-1100"/>
  </r>
  <r>
    <x v="6"/>
    <s v="18:08"/>
    <s v="Все для дома"/>
    <s v="YANDEX.SUBSCRIPTIONBERU"/>
    <n v="890"/>
    <x v="8"/>
    <x v="6"/>
    <x v="1"/>
    <n v="-890"/>
  </r>
  <r>
    <x v="6"/>
    <s v="15:36"/>
    <s v="Прочие операции"/>
    <s v="SBOL перевод 2202****3373 Г. ЕКАТЕРИНА ДМИТРИЕВНА"/>
    <n v="2000"/>
    <x v="0"/>
    <x v="0"/>
    <x v="0"/>
    <n v="2000"/>
  </r>
  <r>
    <x v="7"/>
    <s v="22:44"/>
    <s v="Супермаркеты"/>
    <s v="MAGNOLIYA"/>
    <n v="367.7"/>
    <x v="2"/>
    <x v="2"/>
    <x v="1"/>
    <n v="-367.7"/>
  </r>
  <r>
    <x v="7"/>
    <s v="00:00"/>
    <s v="Супермаркеты"/>
    <s v="YANDEX.LAVKA"/>
    <n v="597"/>
    <x v="2"/>
    <x v="2"/>
    <x v="1"/>
    <n v="-597"/>
  </r>
  <r>
    <x v="8"/>
    <s v="22:56"/>
    <s v="Все для дома"/>
    <s v="YANDEX.SUBSCRIPTIONBERU"/>
    <n v="586"/>
    <x v="8"/>
    <x v="6"/>
    <x v="1"/>
    <n v="-586"/>
  </r>
  <r>
    <x v="8"/>
    <s v="22:40"/>
    <s v="Супермаркеты"/>
    <s v="MAGNOLIYA"/>
    <n v="72.900000000000006"/>
    <x v="2"/>
    <x v="2"/>
    <x v="1"/>
    <n v="-72.900000000000006"/>
  </r>
  <r>
    <x v="8"/>
    <s v="19:59"/>
    <s v="Супермаркеты"/>
    <s v="SAMOKAT"/>
    <n v="833"/>
    <x v="2"/>
    <x v="2"/>
    <x v="1"/>
    <n v="-833"/>
  </r>
  <r>
    <x v="8"/>
    <s v="19:32"/>
    <s v="Все для дома"/>
    <s v="ZOOMAGAZIN CHETYRE LAPY"/>
    <n v="2950"/>
    <x v="3"/>
    <x v="3"/>
    <x v="1"/>
    <n v="-2950"/>
  </r>
  <r>
    <x v="8"/>
    <s v="19:27"/>
    <s v="Прочие операции"/>
    <s v="SBOL перевод 2202****3373 Г. ЕКАТЕРИНА ДМИТРИЕВНА"/>
    <n v="5000"/>
    <x v="0"/>
    <x v="0"/>
    <x v="0"/>
    <n v="5000"/>
  </r>
  <r>
    <x v="8"/>
    <s v="16:58"/>
    <s v="Прочие операции"/>
    <s v="SBOL перевод 2202****3373 Г. ЕКАТЕРИНА ДМИТРИЕВНА"/>
    <n v="32000"/>
    <x v="0"/>
    <x v="0"/>
    <x v="0"/>
    <n v="32000"/>
  </r>
  <r>
    <x v="8"/>
    <s v="14:45"/>
    <s v="Супермаркеты"/>
    <s v="SAMOKAT"/>
    <n v="353"/>
    <x v="2"/>
    <x v="2"/>
    <x v="1"/>
    <n v="-353"/>
  </r>
  <r>
    <x v="8"/>
    <s v="00:00"/>
    <s v="Прочие операции"/>
    <s v="КОМИССИЯ ЗА ПРОВЕДЕННУЮ ОПЕРАЦИЮ"/>
    <n v="150"/>
    <x v="1"/>
    <x v="1"/>
    <x v="1"/>
    <n v="-150"/>
  </r>
  <r>
    <x v="8"/>
    <s v="00:00"/>
    <s v="Перевод с карты"/>
    <s v="Tinkoff Card2Card перевод 4377****4974"/>
    <n v="32000"/>
    <x v="9"/>
    <x v="7"/>
    <x v="1"/>
    <n v="-32000"/>
  </r>
  <r>
    <x v="9"/>
    <s v="23:38"/>
    <s v="Супермаркеты"/>
    <s v="MARKET GOLOVACHEVA"/>
    <n v="949"/>
    <x v="5"/>
    <x v="4"/>
    <x v="1"/>
    <n v="-949"/>
  </r>
  <r>
    <x v="9"/>
    <s v="23:28"/>
    <s v="Супермаркеты"/>
    <s v="PEREKRESTOK GVOZD"/>
    <n v="1248.8399999999999"/>
    <x v="2"/>
    <x v="2"/>
    <x v="1"/>
    <n v="-1248.8399999999999"/>
  </r>
  <r>
    <x v="9"/>
    <s v="23:14"/>
    <s v="Прочие операции"/>
    <s v="SBOL перевод 2202****3373 Г. ЕКАТЕРИНА ДМИТРИЕВНА"/>
    <n v="3000"/>
    <x v="0"/>
    <x v="0"/>
    <x v="0"/>
    <n v="3000"/>
  </r>
  <r>
    <x v="9"/>
    <s v="13:28"/>
    <s v="Супермаркеты"/>
    <s v="SAMOKAT"/>
    <n v="497"/>
    <x v="2"/>
    <x v="2"/>
    <x v="1"/>
    <n v="-497"/>
  </r>
  <r>
    <x v="9"/>
    <s v="00:23"/>
    <s v="Супермаркеты"/>
    <s v="MARKET GOLOVACHEVA"/>
    <n v="1299"/>
    <x v="5"/>
    <x v="4"/>
    <x v="1"/>
    <n v="-1299"/>
  </r>
  <r>
    <x v="9"/>
    <s v="00:18"/>
    <s v="Прочие операции"/>
    <s v="SBOL перевод 2202****3373 Г. ЕКАТЕРИНА ДМИТРИЕВНА"/>
    <n v="2000"/>
    <x v="0"/>
    <x v="0"/>
    <x v="0"/>
    <n v="2000"/>
  </r>
  <r>
    <x v="10"/>
    <s v="22:40"/>
    <s v="Супермаркеты"/>
    <s v="MAGNOLIYA"/>
    <n v="258.89999999999998"/>
    <x v="2"/>
    <x v="2"/>
    <x v="1"/>
    <n v="-258.89999999999998"/>
  </r>
  <r>
    <x v="10"/>
    <s v="21:59"/>
    <s v="Рестораны и кафе"/>
    <s v="TRK MOSKVORECHE"/>
    <n v="130"/>
    <x v="6"/>
    <x v="2"/>
    <x v="1"/>
    <n v="-130"/>
  </r>
  <r>
    <x v="10"/>
    <s v="00:00"/>
    <s v="Рестораны и кафе"/>
    <s v="FARSH KASHIRSKOE SH."/>
    <n v="445"/>
    <x v="6"/>
    <x v="2"/>
    <x v="1"/>
    <n v="-445"/>
  </r>
  <r>
    <x v="11"/>
    <s v="20:51"/>
    <s v="Прочие операции"/>
    <s v="SBOL перевод 2202****3373 Г. ЕКАТЕРИНА ДМИТРИЕВНА"/>
    <n v="2000"/>
    <x v="0"/>
    <x v="0"/>
    <x v="0"/>
    <n v="2000"/>
  </r>
  <r>
    <x v="11"/>
    <s v="16:43"/>
    <s v="Все для дома"/>
    <s v="ZOOMAGAZIN CHETYRE LAPY"/>
    <n v="2291.5"/>
    <x v="3"/>
    <x v="3"/>
    <x v="1"/>
    <n v="-2291.5"/>
  </r>
  <r>
    <x v="11"/>
    <s v="16:40"/>
    <s v="Прочие расходы"/>
    <s v="KHOZTOVARY"/>
    <n v="195"/>
    <x v="10"/>
    <x v="5"/>
    <x v="1"/>
    <n v="-195"/>
  </r>
  <r>
    <x v="11"/>
    <s v="16:37"/>
    <s v="Прочие операции"/>
    <s v="SBOL перевод 2202****3373 Г. ЕКАТЕРИНА ДМИТРИЕВНА"/>
    <n v="3000"/>
    <x v="0"/>
    <x v="0"/>
    <x v="0"/>
    <n v="3000"/>
  </r>
  <r>
    <x v="11"/>
    <s v="02:39"/>
    <s v="Отдых и развлечения"/>
    <s v="YANDEX GO SCOOTERS"/>
    <n v="128.51"/>
    <x v="11"/>
    <x v="5"/>
    <x v="1"/>
    <n v="-128.51"/>
  </r>
  <r>
    <x v="11"/>
    <s v="02:04"/>
    <s v="Отдых и развлечения"/>
    <s v="YANDEX GO SCOOTERS"/>
    <n v="106.35"/>
    <x v="11"/>
    <x v="5"/>
    <x v="1"/>
    <n v="-106.35"/>
  </r>
  <r>
    <x v="11"/>
    <s v="00:00"/>
    <s v="Супермаркеты"/>
    <s v="YANDEX.LAVKA"/>
    <n v="1171"/>
    <x v="2"/>
    <x v="2"/>
    <x v="1"/>
    <n v="-1171"/>
  </r>
  <r>
    <x v="11"/>
    <s v="00:00"/>
    <s v="Супермаркеты"/>
    <s v="YANDEX.LAVKA"/>
    <n v="216"/>
    <x v="2"/>
    <x v="2"/>
    <x v="1"/>
    <n v="-216"/>
  </r>
  <r>
    <x v="12"/>
    <s v="22:30"/>
    <s v="Супермаркеты"/>
    <s v="SAMOKAT"/>
    <n v="825"/>
    <x v="2"/>
    <x v="2"/>
    <x v="1"/>
    <n v="-825"/>
  </r>
  <r>
    <x v="12"/>
    <s v="17:55"/>
    <s v="Супермаркеты"/>
    <s v="SAMOKAT"/>
    <n v="918"/>
    <x v="2"/>
    <x v="2"/>
    <x v="1"/>
    <n v="-918"/>
  </r>
  <r>
    <x v="12"/>
    <s v="17:49"/>
    <s v="Все для дома"/>
    <s v="YANDEX.SUBSCRIPTIONBERU"/>
    <n v="369"/>
    <x v="8"/>
    <x v="6"/>
    <x v="1"/>
    <n v="-369"/>
  </r>
  <r>
    <x v="12"/>
    <s v="17:48"/>
    <s v="Все для дома"/>
    <s v="YANDEX.SUBSCRIPTIONBERU"/>
    <n v="549"/>
    <x v="8"/>
    <x v="6"/>
    <x v="1"/>
    <n v="-549"/>
  </r>
  <r>
    <x v="12"/>
    <s v="17:47"/>
    <s v="Неизвестная категория(-)"/>
    <s v="YM OZON"/>
    <n v="576"/>
    <x v="12"/>
    <x v="6"/>
    <x v="1"/>
    <n v="-576"/>
  </r>
  <r>
    <x v="12"/>
    <s v="17:39"/>
    <s v="Прочие операции"/>
    <s v="SBOL перевод 2202****3373 Г. ЕКАТЕРИНА ДМИТРИЕВНА"/>
    <n v="2000"/>
    <x v="0"/>
    <x v="0"/>
    <x v="0"/>
    <n v="2000"/>
  </r>
  <r>
    <x v="12"/>
    <s v="17:32"/>
    <s v="Прочие операции"/>
    <s v="SBOL перевод 2202****3373 Г. ЕКАТЕРИНА ДМИТРИЕВНА"/>
    <n v="2000"/>
    <x v="0"/>
    <x v="0"/>
    <x v="0"/>
    <n v="2000"/>
  </r>
  <r>
    <x v="13"/>
    <s v="20:44"/>
    <s v="Супермаркеты"/>
    <s v="SAMOKAT"/>
    <n v="995"/>
    <x v="2"/>
    <x v="2"/>
    <x v="1"/>
    <n v="-995"/>
  </r>
  <r>
    <x v="14"/>
    <s v="00:00"/>
    <s v="Супермаркеты"/>
    <s v="YANDEX.LAVKA"/>
    <n v="609"/>
    <x v="2"/>
    <x v="2"/>
    <x v="1"/>
    <n v="-609"/>
  </r>
  <r>
    <x v="15"/>
    <s v="00:49"/>
    <s v="Супермаркеты"/>
    <s v="MAGNOLIYA"/>
    <n v="627.5"/>
    <x v="2"/>
    <x v="2"/>
    <x v="1"/>
    <n v="-627.5"/>
  </r>
  <r>
    <x v="15"/>
    <s v="00:47"/>
    <s v="Прочие операции"/>
    <s v="SBOL перевод 2202****3373 Г. ЕКАТЕРИНА ДМИТРИЕВНА"/>
    <n v="2000"/>
    <x v="0"/>
    <x v="0"/>
    <x v="0"/>
    <n v="2000"/>
  </r>
  <r>
    <x v="16"/>
    <s v="00:00"/>
    <s v="Супермаркеты"/>
    <s v="YANDEX.LAVKA"/>
    <n v="1204"/>
    <x v="2"/>
    <x v="2"/>
    <x v="1"/>
    <n v="-1204"/>
  </r>
  <r>
    <x v="16"/>
    <s v="00:00"/>
    <s v="Транспорт"/>
    <s v="KOLOMENSKAYA"/>
    <n v="500"/>
    <x v="13"/>
    <x v="8"/>
    <x v="1"/>
    <n v="-500"/>
  </r>
  <r>
    <x v="17"/>
    <s v="20:50"/>
    <s v="Супермаркеты"/>
    <s v="SAMOKAT"/>
    <n v="1093"/>
    <x v="2"/>
    <x v="2"/>
    <x v="1"/>
    <n v="-1093"/>
  </r>
  <r>
    <x v="17"/>
    <s v="20:08"/>
    <s v="Прочие операции"/>
    <s v="SBOL перевод 2202****3373 Г. ЕКАТЕРИНА ДМИТРИЕВНА"/>
    <n v="2000"/>
    <x v="0"/>
    <x v="0"/>
    <x v="0"/>
    <n v="2000"/>
  </r>
  <r>
    <x v="17"/>
    <s v="16:28"/>
    <s v="Супермаркеты"/>
    <s v="DIXY-77033D"/>
    <n v="89.99"/>
    <x v="2"/>
    <x v="2"/>
    <x v="1"/>
    <n v="-89.99"/>
  </r>
  <r>
    <x v="18"/>
    <s v="17:38"/>
    <s v="Супермаркеты"/>
    <s v="PYATEROCHKA 19402"/>
    <n v="615.89"/>
    <x v="2"/>
    <x v="2"/>
    <x v="1"/>
    <n v="-615.89"/>
  </r>
  <r>
    <x v="18"/>
    <s v="17:37"/>
    <s v="Прочие операции"/>
    <s v="SBOL перевод 2202****3373 Г. ЕКАТЕРИНА ДМИТРИЕВНА"/>
    <n v="1000"/>
    <x v="0"/>
    <x v="0"/>
    <x v="0"/>
    <n v="1000"/>
  </r>
  <r>
    <x v="18"/>
    <s v="16:57"/>
    <s v="Супермаркеты"/>
    <s v="PYATEROCHKA 14358"/>
    <n v="326.37"/>
    <x v="2"/>
    <x v="2"/>
    <x v="1"/>
    <n v="-326.37"/>
  </r>
  <r>
    <x v="18"/>
    <s v="16:32"/>
    <s v="Здоровье и красота"/>
    <s v="APTEKA 039"/>
    <n v="372"/>
    <x v="14"/>
    <x v="9"/>
    <x v="1"/>
    <n v="-372"/>
  </r>
  <r>
    <x v="18"/>
    <s v="16:28"/>
    <s v="Супермаркеты"/>
    <s v="PYATEROCHKA 14358"/>
    <n v="179.99"/>
    <x v="2"/>
    <x v="2"/>
    <x v="1"/>
    <n v="-179.99"/>
  </r>
  <r>
    <x v="18"/>
    <s v="15:57"/>
    <s v="Прочие операции"/>
    <s v="SBOL перевод 2202****3373 Г. ЕКАТЕРИНА ДМИТРИЕВНА"/>
    <n v="3000"/>
    <x v="0"/>
    <x v="0"/>
    <x v="0"/>
    <n v="3000"/>
  </r>
  <r>
    <x v="18"/>
    <s v="00:00"/>
    <s v="Здоровье и красота"/>
    <s v="APTEKA GORZDRAV"/>
    <n v="1801"/>
    <x v="14"/>
    <x v="9"/>
    <x v="1"/>
    <n v="-1801"/>
  </r>
  <r>
    <x v="19"/>
    <s v="22:08"/>
    <s v="Супермаркеты"/>
    <s v="SAMOKAT"/>
    <n v="1624"/>
    <x v="2"/>
    <x v="2"/>
    <x v="1"/>
    <n v="-1624"/>
  </r>
  <r>
    <x v="19"/>
    <s v="22:07"/>
    <s v="Прочие операции"/>
    <s v="SBOL перевод 2202****3373 Г. ЕКАТЕРИНА ДМИТРИЕВНА"/>
    <n v="1000"/>
    <x v="0"/>
    <x v="0"/>
    <x v="0"/>
    <n v="1000"/>
  </r>
  <r>
    <x v="19"/>
    <s v="14:59"/>
    <s v="Все для дома"/>
    <s v="ZOOMAGAZIN CHETYRE LAPY"/>
    <n v="1495"/>
    <x v="3"/>
    <x v="3"/>
    <x v="1"/>
    <n v="-1495"/>
  </r>
  <r>
    <x v="19"/>
    <s v="14:52"/>
    <s v="Супермаркеты"/>
    <s v="MAGNIT MM GLOIN"/>
    <n v="1105.93"/>
    <x v="2"/>
    <x v="2"/>
    <x v="1"/>
    <n v="-1105.93"/>
  </r>
  <r>
    <x v="19"/>
    <s v="14:14"/>
    <s v="Прочие операции"/>
    <s v="SBOL перевод 2202****3373 Г. ЕКАТЕРИНА ДМИТРИЕВНА"/>
    <n v="4000"/>
    <x v="0"/>
    <x v="0"/>
    <x v="0"/>
    <n v="4000"/>
  </r>
  <r>
    <x v="19"/>
    <s v="13:15"/>
    <s v="Неизвестная категория(-)"/>
    <s v="YM YANDEX.PLUS"/>
    <n v="199"/>
    <x v="15"/>
    <x v="10"/>
    <x v="1"/>
    <n v="-199"/>
  </r>
  <r>
    <x v="19"/>
    <s v="00:00"/>
    <s v="Супермаркеты"/>
    <s v="KOLOMENSKY"/>
    <n v="1586"/>
    <x v="2"/>
    <x v="2"/>
    <x v="1"/>
    <n v="-1586"/>
  </r>
  <r>
    <x v="20"/>
    <s v="20:36"/>
    <s v="Все для дома"/>
    <s v="YANDEX.SUBSCRIPTIONBERU"/>
    <n v="1968"/>
    <x v="8"/>
    <x v="6"/>
    <x v="1"/>
    <n v="-1968"/>
  </r>
  <r>
    <x v="20"/>
    <s v="20:29"/>
    <s v="Неизвестная категория(-)"/>
    <s v="YM OZON"/>
    <n v="418"/>
    <x v="12"/>
    <x v="6"/>
    <x v="1"/>
    <n v="-418"/>
  </r>
  <r>
    <x v="20"/>
    <s v="20:28"/>
    <s v="Прочие операции"/>
    <s v="SBOL перевод 2202****3373 Г. ЕКАТЕРИНА ДМИТРИЕВНА"/>
    <n v="3000"/>
    <x v="0"/>
    <x v="0"/>
    <x v="0"/>
    <n v="3000"/>
  </r>
  <r>
    <x v="20"/>
    <s v="20:22"/>
    <s v="Все для дома"/>
    <s v="YANDEX.SUBSCRIPTIONBERU"/>
    <n v="606"/>
    <x v="8"/>
    <x v="6"/>
    <x v="1"/>
    <n v="-606"/>
  </r>
  <r>
    <x v="20"/>
    <s v="18:49"/>
    <s v="Супермаркеты"/>
    <s v="DELIVERY-CLUB"/>
    <n v="1009"/>
    <x v="4"/>
    <x v="2"/>
    <x v="1"/>
    <n v="-1009"/>
  </r>
  <r>
    <x v="21"/>
    <s v="16:19"/>
    <s v="Супермаркеты"/>
    <s v="SAMOKAT"/>
    <n v="734"/>
    <x v="2"/>
    <x v="2"/>
    <x v="1"/>
    <n v="-734"/>
  </r>
  <r>
    <x v="21"/>
    <s v="01:04"/>
    <s v="Все для дома"/>
    <s v="YANDEX.SUBSCRIPTIONBERU"/>
    <n v="2340"/>
    <x v="8"/>
    <x v="6"/>
    <x v="1"/>
    <n v="-2340"/>
  </r>
  <r>
    <x v="22"/>
    <d v="1899-12-30T21:50:00"/>
    <s v="Прочие операции"/>
    <s v="OJSC MegaFon TOPUP 3986"/>
    <n v="700"/>
    <x v="16"/>
    <x v="10"/>
    <x v="1"/>
    <n v="-700"/>
  </r>
  <r>
    <x v="22"/>
    <s v="21:48"/>
    <s v="Супермаркеты"/>
    <s v="SAMOKAT"/>
    <n v="977"/>
    <x v="2"/>
    <x v="2"/>
    <x v="1"/>
    <n v="-977"/>
  </r>
  <r>
    <x v="22"/>
    <s v="12:29"/>
    <s v="Рестораны и кафе"/>
    <s v="PRAVDA KOFE"/>
    <n v="160"/>
    <x v="6"/>
    <x v="2"/>
    <x v="1"/>
    <n v="-160"/>
  </r>
  <r>
    <x v="23"/>
    <s v="13:29"/>
    <s v="Прочие операции"/>
    <s v="SBOL перевод 2202****3373 Г. ЕКАТЕРИНА ДМИТРИЕВНА"/>
    <n v="10000"/>
    <x v="0"/>
    <x v="0"/>
    <x v="0"/>
    <n v="10000"/>
  </r>
  <r>
    <x v="23"/>
    <s v="00:00"/>
    <s v="Все для дома"/>
    <s v="SUPERSMOKE"/>
    <n v="2032.5"/>
    <x v="5"/>
    <x v="4"/>
    <x v="1"/>
    <n v="-2032.5"/>
  </r>
  <r>
    <x v="23"/>
    <s v="00:00"/>
    <s v="Супермаркеты"/>
    <s v="KOLOMENSKY"/>
    <n v="429"/>
    <x v="2"/>
    <x v="2"/>
    <x v="1"/>
    <n v="-429"/>
  </r>
  <r>
    <x v="23"/>
    <s v="00:00"/>
    <s v="Супермаркеты"/>
    <s v="IP SHIKERIN VA"/>
    <n v="500"/>
    <x v="5"/>
    <x v="4"/>
    <x v="1"/>
    <n v="-500"/>
  </r>
  <r>
    <x v="24"/>
    <s v="21:21"/>
    <s v="Все для дома"/>
    <s v="ZOOMAGAZIN CHETYRE LAPY"/>
    <n v="276"/>
    <x v="3"/>
    <x v="3"/>
    <x v="1"/>
    <n v="-276"/>
  </r>
  <r>
    <x v="24"/>
    <s v="20:54"/>
    <s v="Неизвестная категория(-)"/>
    <s v="YM OZON"/>
    <n v="590"/>
    <x v="12"/>
    <x v="6"/>
    <x v="1"/>
    <n v="-590"/>
  </r>
  <r>
    <x v="24"/>
    <s v="13:04"/>
    <s v="Супермаркеты"/>
    <s v="SAMOKAT"/>
    <n v="643"/>
    <x v="2"/>
    <x v="2"/>
    <x v="1"/>
    <n v="-643"/>
  </r>
  <r>
    <x v="25"/>
    <s v="22:13"/>
    <s v="Прочие операции"/>
    <s v="SBOL перевод 4276****6979 Б. ТАТЬЯНА ВЛАДИМИРОВНА"/>
    <n v="200"/>
    <x v="17"/>
    <x v="1"/>
    <x v="1"/>
    <n v="-200"/>
  </r>
  <r>
    <x v="25"/>
    <s v="19:08"/>
    <s v="Супермаркеты"/>
    <s v="PYATEROCHKA 1140"/>
    <n v="174.97"/>
    <x v="2"/>
    <x v="2"/>
    <x v="1"/>
    <n v="-174.97"/>
  </r>
  <r>
    <x v="25"/>
    <s v="15:20"/>
    <s v="Прочие операции"/>
    <s v="SBOL перевод 2202****3373 Г. ЕКАТЕРИНА ДМИТРИЕВНА"/>
    <n v="2000"/>
    <x v="0"/>
    <x v="0"/>
    <x v="0"/>
    <n v="2000"/>
  </r>
  <r>
    <x v="25"/>
    <s v="00:00"/>
    <s v="Отдых и развлечения"/>
    <s v="WHOOSH"/>
    <n v="106"/>
    <x v="11"/>
    <x v="5"/>
    <x v="1"/>
    <n v="-106"/>
  </r>
  <r>
    <x v="25"/>
    <s v="00:00"/>
    <s v="Супермаркеты"/>
    <s v="YANDEX.LAVKA"/>
    <n v="266"/>
    <x v="2"/>
    <x v="2"/>
    <x v="1"/>
    <n v="-266"/>
  </r>
  <r>
    <x v="25"/>
    <s v="00:00"/>
    <s v="Супермаркеты"/>
    <s v="IP IZMAILOV AO"/>
    <n v="280"/>
    <x v="5"/>
    <x v="4"/>
    <x v="1"/>
    <n v="-280"/>
  </r>
  <r>
    <x v="26"/>
    <s v="20:51"/>
    <s v="Все для дома"/>
    <s v="ZOOMAGAZIN CHETYRE LAPY"/>
    <n v="1189.02"/>
    <x v="3"/>
    <x v="3"/>
    <x v="1"/>
    <n v="-1189.02"/>
  </r>
  <r>
    <x v="26"/>
    <s v="15:31"/>
    <s v="Супермаркеты"/>
    <s v="MAGNOLIYA"/>
    <n v="199.9"/>
    <x v="2"/>
    <x v="2"/>
    <x v="1"/>
    <n v="-199.9"/>
  </r>
  <r>
    <x v="26"/>
    <s v="14:39"/>
    <s v="Рестораны и кафе"/>
    <s v="BURGER KING 0800"/>
    <n v="1"/>
    <x v="6"/>
    <x v="2"/>
    <x v="1"/>
    <n v="-1"/>
  </r>
  <r>
    <x v="26"/>
    <s v="14:23"/>
    <s v="Все для дома"/>
    <s v="YANDEX.SUBSCRIPTIONBERU"/>
    <n v="985"/>
    <x v="8"/>
    <x v="6"/>
    <x v="1"/>
    <n v="-985"/>
  </r>
  <r>
    <x v="26"/>
    <s v="00:00"/>
    <s v="Транспорт"/>
    <s v="VODNY STADION"/>
    <n v="500"/>
    <x v="13"/>
    <x v="8"/>
    <x v="1"/>
    <n v="-500"/>
  </r>
  <r>
    <x v="27"/>
    <s v="02:18"/>
    <s v="Прочие операции"/>
    <s v="MOBILE BANK: KOMISSIYA"/>
    <n v="70"/>
    <x v="1"/>
    <x v="1"/>
    <x v="1"/>
    <n v="-70"/>
  </r>
  <r>
    <x v="28"/>
    <s v="16:59"/>
    <s v="Прочие операции"/>
    <s v="TINKOFF BANK"/>
    <n v="2959"/>
    <x v="17"/>
    <x v="1"/>
    <x v="1"/>
    <n v="-2959"/>
  </r>
  <r>
    <x v="28"/>
    <s v="13:11"/>
    <s v="Рестораны и кафе"/>
    <s v="PONCHIKI LYA PON PON"/>
    <n v="149"/>
    <x v="6"/>
    <x v="2"/>
    <x v="1"/>
    <n v="-149"/>
  </r>
  <r>
    <x v="28"/>
    <s v="00:00"/>
    <s v="Супермаркеты"/>
    <s v="YANDEXLAVKA"/>
    <n v="1809.9"/>
    <x v="2"/>
    <x v="2"/>
    <x v="1"/>
    <n v="-1809.9"/>
  </r>
  <r>
    <x v="28"/>
    <s v="00:00"/>
    <s v="Супермаркеты"/>
    <s v="YANDEX.LAVKA"/>
    <n v="595"/>
    <x v="2"/>
    <x v="2"/>
    <x v="1"/>
    <n v="-595"/>
  </r>
  <r>
    <x v="29"/>
    <s v="22:59"/>
    <s v="Рестораны и кафе"/>
    <s v="QSR 11029"/>
    <n v="416"/>
    <x v="6"/>
    <x v="2"/>
    <x v="1"/>
    <n v="-416"/>
  </r>
  <r>
    <x v="29"/>
    <s v="22:52"/>
    <s v="Отдых и развлечения"/>
    <s v="YANDEX GO SCOOTERS"/>
    <n v="153.94999999999999"/>
    <x v="11"/>
    <x v="5"/>
    <x v="1"/>
    <n v="-153.94999999999999"/>
  </r>
  <r>
    <x v="29"/>
    <s v="19:41"/>
    <s v="Прочие операции"/>
    <s v="SBERBANK ONL@IN VKLAD-KARTA"/>
    <n v="2000"/>
    <x v="0"/>
    <x v="0"/>
    <x v="0"/>
    <n v="2000"/>
  </r>
  <r>
    <x v="29"/>
    <s v="16:54"/>
    <s v="Все для дома"/>
    <s v="YANDEX.SUBSCRIPTIONBERU"/>
    <n v="3722"/>
    <x v="8"/>
    <x v="6"/>
    <x v="1"/>
    <n v="-3722"/>
  </r>
  <r>
    <x v="29"/>
    <s v="16:54"/>
    <s v="Прочие операции"/>
    <s v="SBOL перевод 2202****3373 Г. ЕКАТЕРИНА ДМИТРИЕВНА"/>
    <n v="3652"/>
    <x v="0"/>
    <x v="0"/>
    <x v="0"/>
    <n v="3652"/>
  </r>
  <r>
    <x v="30"/>
    <s v="21:15"/>
    <s v="Супермаркеты"/>
    <s v="MIRATORG 287"/>
    <n v="99.9"/>
    <x v="2"/>
    <x v="2"/>
    <x v="1"/>
    <n v="-99.9"/>
  </r>
  <r>
    <x v="30"/>
    <s v="21:06"/>
    <s v="Все для дома"/>
    <s v="ZOOMAGAZIN CHETYRE LAPY"/>
    <n v="1450"/>
    <x v="3"/>
    <x v="3"/>
    <x v="1"/>
    <n v="-1450"/>
  </r>
  <r>
    <x v="30"/>
    <s v="19:33"/>
    <s v="Супермаркеты"/>
    <s v="PYATEROCHKA 10484"/>
    <n v="436.54"/>
    <x v="2"/>
    <x v="2"/>
    <x v="1"/>
    <n v="-436.54"/>
  </r>
  <r>
    <x v="30"/>
    <s v="19:22"/>
    <s v="Супермаркеты"/>
    <s v="MAGNIT MM DRUGELUBIE"/>
    <n v="805.03"/>
    <x v="2"/>
    <x v="2"/>
    <x v="1"/>
    <n v="-805.03"/>
  </r>
  <r>
    <x v="30"/>
    <s v="19:21"/>
    <s v="Прочие операции"/>
    <s v="SBOL перевод 2202****3373 Г. ЕКАТЕРИНА ДМИТРИЕВНА"/>
    <n v="3008"/>
    <x v="0"/>
    <x v="0"/>
    <x v="0"/>
    <n v="3008"/>
  </r>
  <r>
    <x v="30"/>
    <s v="14:24"/>
    <s v="Прочие расходы"/>
    <s v="KHOZTOVARY"/>
    <n v="190"/>
    <x v="10"/>
    <x v="5"/>
    <x v="1"/>
    <n v="-190"/>
  </r>
  <r>
    <x v="30"/>
    <s v="14:07"/>
    <s v="Супермаркеты"/>
    <s v="PEREKRESTOK GVOZD"/>
    <n v="1024.97"/>
    <x v="2"/>
    <x v="2"/>
    <x v="1"/>
    <n v="-1024.97"/>
  </r>
  <r>
    <x v="30"/>
    <s v="13:43"/>
    <s v="Супермаркеты"/>
    <s v="MIRATORG 287"/>
    <n v="199.8"/>
    <x v="2"/>
    <x v="2"/>
    <x v="1"/>
    <n v="-199.8"/>
  </r>
  <r>
    <x v="30"/>
    <s v="13:37"/>
    <s v="Супермаркеты"/>
    <s v="SM"/>
    <n v="1299"/>
    <x v="2"/>
    <x v="2"/>
    <x v="1"/>
    <n v="-1299"/>
  </r>
  <r>
    <x v="30"/>
    <s v="13:19"/>
    <s v="Прочие операции"/>
    <s v="SBOL перевод 2202****3373 Г. ЕКАТЕРИНА ДМИТРИЕВНА"/>
    <n v="3000"/>
    <x v="0"/>
    <x v="0"/>
    <x v="0"/>
    <n v="3000"/>
  </r>
  <r>
    <x v="30"/>
    <s v="09:45"/>
    <s v="Все для дома"/>
    <s v="YANDEX.SUBSCRIPTIONBERU"/>
    <n v="727"/>
    <x v="8"/>
    <x v="6"/>
    <x v="1"/>
    <n v="-727"/>
  </r>
  <r>
    <x v="30"/>
    <s v="08:39"/>
    <s v="Супермаркеты"/>
    <s v="PYATEROCHKA 10484"/>
    <n v="794.94"/>
    <x v="2"/>
    <x v="2"/>
    <x v="1"/>
    <n v="-794.94"/>
  </r>
  <r>
    <x v="30"/>
    <s v="08:39"/>
    <s v="Прочие операции"/>
    <s v="SBOL перевод 2202****3373 Г. ЕКАТЕРИНА ДМИТРИЕВНА"/>
    <n v="1000"/>
    <x v="0"/>
    <x v="0"/>
    <x v="0"/>
    <n v="1000"/>
  </r>
  <r>
    <x v="30"/>
    <s v="08:32"/>
    <s v="Супермаркеты"/>
    <s v="MAGNIT MM DRUGELUBIE"/>
    <n v="1017.6"/>
    <x v="2"/>
    <x v="2"/>
    <x v="1"/>
    <n v="-1017.6"/>
  </r>
  <r>
    <x v="30"/>
    <s v="04:59"/>
    <s v="Рестораны и кафе"/>
    <s v="QSR 24703"/>
    <n v="506"/>
    <x v="6"/>
    <x v="2"/>
    <x v="1"/>
    <n v="-506"/>
  </r>
  <r>
    <x v="30"/>
    <s v="04:50"/>
    <s v="Прочие операции"/>
    <s v="SBOL перевод 2202****3373 Г. ЕКАТЕРИНА ДМИТРИЕВНА"/>
    <n v="2000"/>
    <x v="0"/>
    <x v="0"/>
    <x v="0"/>
    <n v="2000"/>
  </r>
  <r>
    <x v="30"/>
    <s v="00:00"/>
    <s v="Отдых и развлечения"/>
    <s v="WHOOSH"/>
    <n v="165"/>
    <x v="11"/>
    <x v="5"/>
    <x v="1"/>
    <n v="-165"/>
  </r>
  <r>
    <x v="30"/>
    <s v="00:00"/>
    <s v="Отдых и развлечения"/>
    <s v="WHOOSH"/>
    <n v="173"/>
    <x v="11"/>
    <x v="5"/>
    <x v="1"/>
    <n v="-173"/>
  </r>
  <r>
    <x v="31"/>
    <s v="14:04"/>
    <s v="Неизвестная категория(-)"/>
    <s v="IP MORINA T.M."/>
    <n v="1375"/>
    <x v="5"/>
    <x v="4"/>
    <x v="1"/>
    <n v="-1375"/>
  </r>
  <r>
    <x v="31"/>
    <s v="13:50"/>
    <s v="Супермаркеты"/>
    <s v="PYATEROCHKA 10676"/>
    <n v="393.55"/>
    <x v="2"/>
    <x v="2"/>
    <x v="1"/>
    <n v="-393.55"/>
  </r>
  <r>
    <x v="31"/>
    <s v="13:45"/>
    <s v="Супермаркеты"/>
    <s v="MAGAZIN RYBY"/>
    <n v="615"/>
    <x v="2"/>
    <x v="2"/>
    <x v="1"/>
    <n v="-615"/>
  </r>
  <r>
    <x v="31"/>
    <s v="13:39"/>
    <s v="Прочие операции"/>
    <s v="SBOL перевод 2202****3373 Г. ЕКАТЕРИНА ДМИТРИЕВНА"/>
    <n v="2000"/>
    <x v="0"/>
    <x v="0"/>
    <x v="0"/>
    <n v="2000"/>
  </r>
  <r>
    <x v="31"/>
    <s v="11:48"/>
    <s v="Рестораны и кафе"/>
    <s v="QSR 24703"/>
    <n v="244"/>
    <x v="6"/>
    <x v="2"/>
    <x v="1"/>
    <n v="-244"/>
  </r>
  <r>
    <x v="32"/>
    <s v="20:31"/>
    <s v="Супермаркеты"/>
    <s v="LENTA-295"/>
    <n v="292.3"/>
    <x v="2"/>
    <x v="2"/>
    <x v="1"/>
    <n v="-292.3"/>
  </r>
  <r>
    <x v="32"/>
    <s v="20:26"/>
    <s v="Все для дома"/>
    <s v="CHETYRE LAPY"/>
    <n v="427"/>
    <x v="3"/>
    <x v="3"/>
    <x v="1"/>
    <n v="-427"/>
  </r>
  <r>
    <x v="32"/>
    <s v="19:53"/>
    <s v="Здоровье и красота"/>
    <s v="APTEKA"/>
    <n v="267"/>
    <x v="14"/>
    <x v="9"/>
    <x v="1"/>
    <n v="-267"/>
  </r>
  <r>
    <x v="32"/>
    <s v="19:49"/>
    <s v="Все для дома"/>
    <s v="ZOOMAGAZIN CHETYRE LAPY"/>
    <n v="607"/>
    <x v="3"/>
    <x v="3"/>
    <x v="1"/>
    <n v="-607"/>
  </r>
  <r>
    <x v="32"/>
    <s v="19:43"/>
    <s v="Отдых и развлечения"/>
    <s v="UBER.COM"/>
    <n v="174"/>
    <x v="18"/>
    <x v="8"/>
    <x v="1"/>
    <n v="-174"/>
  </r>
  <r>
    <x v="32"/>
    <s v="19:24"/>
    <s v="Прочие операции"/>
    <s v="SBOL перевод 2202****3373 Г. ЕКАТЕРИНА ДМИТРИЕВНА"/>
    <n v="2000"/>
    <x v="0"/>
    <x v="0"/>
    <x v="0"/>
    <n v="2000"/>
  </r>
  <r>
    <x v="32"/>
    <s v="00:00"/>
    <s v="Супермаркеты"/>
    <s v="ATAK 584_Obninsk"/>
    <n v="295.47000000000003"/>
    <x v="2"/>
    <x v="2"/>
    <x v="1"/>
    <n v="-295.47000000000003"/>
  </r>
  <r>
    <x v="33"/>
    <s v="10:58"/>
    <s v="Отдых и развлечения"/>
    <s v="UBER.COM"/>
    <n v="183"/>
    <x v="18"/>
    <x v="8"/>
    <x v="1"/>
    <n v="-183"/>
  </r>
  <r>
    <x v="33"/>
    <s v="09:43"/>
    <s v="Отдых и развлечения"/>
    <s v="UBER.COM"/>
    <n v="152"/>
    <x v="18"/>
    <x v="8"/>
    <x v="1"/>
    <n v="-152"/>
  </r>
  <r>
    <x v="34"/>
    <s v="22:37"/>
    <s v="Отдых и развлечения"/>
    <s v="UBER.COM"/>
    <n v="247"/>
    <x v="18"/>
    <x v="8"/>
    <x v="1"/>
    <n v="-247"/>
  </r>
  <r>
    <x v="34"/>
    <s v="19:14"/>
    <s v="Супермаркеты"/>
    <s v="MIRATORG 287"/>
    <n v="299.7"/>
    <x v="2"/>
    <x v="2"/>
    <x v="1"/>
    <n v="-299.7"/>
  </r>
  <r>
    <x v="34"/>
    <s v="19:12"/>
    <s v="Рестораны и кафе"/>
    <s v="KFC ANDROPOVA"/>
    <n v="303"/>
    <x v="6"/>
    <x v="2"/>
    <x v="1"/>
    <n v="-303"/>
  </r>
  <r>
    <x v="34"/>
    <s v="18:34"/>
    <s v="Прочие операции"/>
    <s v="SBOL перевод 2202****3373 Г. ЕКАТЕРИНА ДМИТРИЕВНА"/>
    <n v="80000"/>
    <x v="0"/>
    <x v="0"/>
    <x v="0"/>
    <n v="80000"/>
  </r>
  <r>
    <x v="34"/>
    <s v="00:00"/>
    <s v="Транспорт"/>
    <s v="OAO CPPC"/>
    <n v="329.2"/>
    <x v="19"/>
    <x v="8"/>
    <x v="1"/>
    <n v="-329.2"/>
  </r>
  <r>
    <x v="34"/>
    <s v="00:00"/>
    <s v="Перевод с карты"/>
    <s v="Tinkoff Card2Card перевод 4377****4974"/>
    <n v="80000"/>
    <x v="9"/>
    <x v="7"/>
    <x v="1"/>
    <n v="-80000"/>
  </r>
  <r>
    <x v="34"/>
    <s v="00:00"/>
    <s v="Прочие операции"/>
    <s v="КОМИССИЯ ЗА ПРОВЕДЕННУЮ ОПЕРАЦИЮ"/>
    <n v="150"/>
    <x v="1"/>
    <x v="1"/>
    <x v="1"/>
    <n v="-150"/>
  </r>
  <r>
    <x v="35"/>
    <s v="11:46"/>
    <s v="Супермаркеты"/>
    <s v="MAGNOLIYA"/>
    <n v="339"/>
    <x v="2"/>
    <x v="2"/>
    <x v="1"/>
    <n v="-339"/>
  </r>
  <r>
    <x v="35"/>
    <s v="10:47"/>
    <s v="Прочие операции"/>
    <s v="SBOL перевод 2202****3373 Г. ЕКАТЕРИНА ДМИТРИЕВНА"/>
    <n v="5000"/>
    <x v="0"/>
    <x v="0"/>
    <x v="0"/>
    <n v="5000"/>
  </r>
  <r>
    <x v="35"/>
    <s v="00:00"/>
    <s v="Все для дома"/>
    <s v="SUPERSMOKE"/>
    <n v="1199"/>
    <x v="5"/>
    <x v="4"/>
    <x v="1"/>
    <n v="-1199"/>
  </r>
  <r>
    <x v="35"/>
    <s v="00:00"/>
    <s v="Все для дома"/>
    <s v="SUPERSMOKE"/>
    <n v="960"/>
    <x v="5"/>
    <x v="4"/>
    <x v="1"/>
    <n v="-960"/>
  </r>
  <r>
    <x v="35"/>
    <s v="00:00"/>
    <s v="Отдых и развлечения"/>
    <s v="WHOOSH"/>
    <n v="157"/>
    <x v="11"/>
    <x v="5"/>
    <x v="1"/>
    <n v="-157"/>
  </r>
  <r>
    <x v="36"/>
    <s v="22:53"/>
    <s v="Супермаркеты"/>
    <s v="SAMOKAT"/>
    <n v="414"/>
    <x v="2"/>
    <x v="2"/>
    <x v="1"/>
    <n v="-414"/>
  </r>
  <r>
    <x v="36"/>
    <s v="20:01"/>
    <s v="Прочие расходы"/>
    <s v="YM OZON"/>
    <n v="3378"/>
    <x v="12"/>
    <x v="6"/>
    <x v="1"/>
    <n v="-3378"/>
  </r>
  <r>
    <x v="36"/>
    <s v="19:57"/>
    <s v="Прочие операции"/>
    <s v="SBOL перевод 2202****3373 Г. ЕКАТЕРИНА ДМИТРИЕВНА"/>
    <n v="3000"/>
    <x v="0"/>
    <x v="0"/>
    <x v="0"/>
    <n v="3000"/>
  </r>
  <r>
    <x v="36"/>
    <s v="17:42"/>
    <s v="Супермаркеты"/>
    <s v="IP DEVYATOVA A.M."/>
    <n v="1500"/>
    <x v="5"/>
    <x v="4"/>
    <x v="1"/>
    <n v="-1500"/>
  </r>
  <r>
    <x v="36"/>
    <s v="17:41"/>
    <s v="Прочие операции"/>
    <s v="SBOL перевод 2202****3373 Г. ЕКАТЕРИНА ДМИТРИЕВНА"/>
    <n v="3000"/>
    <x v="0"/>
    <x v="0"/>
    <x v="0"/>
    <n v="3000"/>
  </r>
  <r>
    <x v="36"/>
    <s v="11:28"/>
    <s v="Супермаркеты"/>
    <s v="MAGNOLIYA"/>
    <n v="59.9"/>
    <x v="2"/>
    <x v="2"/>
    <x v="1"/>
    <n v="-59.9"/>
  </r>
  <r>
    <x v="36"/>
    <s v="08:41"/>
    <s v="Супермаркеты"/>
    <s v="SAMOKAT"/>
    <n v="738"/>
    <x v="2"/>
    <x v="2"/>
    <x v="1"/>
    <n v="-738"/>
  </r>
  <r>
    <x v="36"/>
    <s v="00:00"/>
    <s v="Транспорт"/>
    <s v="KANTEMIROVSKAYA"/>
    <n v="300"/>
    <x v="13"/>
    <x v="8"/>
    <x v="1"/>
    <n v="-300"/>
  </r>
  <r>
    <x v="37"/>
    <s v="22:52"/>
    <s v="Супермаркеты"/>
    <s v="SAMOKAT"/>
    <n v="408"/>
    <x v="2"/>
    <x v="2"/>
    <x v="1"/>
    <n v="-408"/>
  </r>
  <r>
    <x v="37"/>
    <s v="20:06"/>
    <s v="Отдых и развлечения"/>
    <s v="YANDEX.TAXI"/>
    <n v="207"/>
    <x v="18"/>
    <x v="8"/>
    <x v="1"/>
    <n v="-207"/>
  </r>
  <r>
    <x v="37"/>
    <s v="16:34"/>
    <s v="Отдых и развлечения"/>
    <s v="UBER.COM"/>
    <n v="239"/>
    <x v="18"/>
    <x v="8"/>
    <x v="1"/>
    <n v="-239"/>
  </r>
  <r>
    <x v="37"/>
    <s v="16:13"/>
    <s v="Рестораны и кафе"/>
    <s v="QSR 24703"/>
    <n v="248"/>
    <x v="6"/>
    <x v="2"/>
    <x v="1"/>
    <n v="-248"/>
  </r>
  <r>
    <x v="37"/>
    <s v="15:51"/>
    <s v="Неизвестная категория(-)"/>
    <s v="VETKLINIKA DOBROVET"/>
    <n v="1350"/>
    <x v="20"/>
    <x v="3"/>
    <x v="1"/>
    <n v="-1350"/>
  </r>
  <r>
    <x v="37"/>
    <s v="15:51"/>
    <s v="Прочие операции"/>
    <s v="SBOL перевод 2202****3373 Г. ЕКАТЕРИНА ДМИТРИЕВНА"/>
    <n v="4000"/>
    <x v="0"/>
    <x v="0"/>
    <x v="0"/>
    <n v="4000"/>
  </r>
  <r>
    <x v="37"/>
    <s v="14:56"/>
    <s v="Отдых и развлечения"/>
    <s v="UBER.COM"/>
    <n v="151"/>
    <x v="18"/>
    <x v="8"/>
    <x v="1"/>
    <n v="-151"/>
  </r>
  <r>
    <x v="37"/>
    <s v="00:00"/>
    <s v="Путешествия"/>
    <s v="TUTU.RU"/>
    <n v="564.62"/>
    <x v="19"/>
    <x v="8"/>
    <x v="1"/>
    <n v="-564.62"/>
  </r>
  <r>
    <x v="38"/>
    <s v="18:26"/>
    <s v="Отдых и развлечения"/>
    <s v="UBER.COM"/>
    <n v="273"/>
    <x v="18"/>
    <x v="8"/>
    <x v="1"/>
    <n v="-273"/>
  </r>
  <r>
    <x v="38"/>
    <s v="17:45"/>
    <s v="Рестораны и кафе"/>
    <s v="KAFE CHICKEN"/>
    <n v="315"/>
    <x v="6"/>
    <x v="2"/>
    <x v="1"/>
    <n v="-315"/>
  </r>
  <r>
    <x v="38"/>
    <s v="17:42"/>
    <s v="Рестораны и кафе"/>
    <s v="BAR SUSHI CITY"/>
    <n v="895"/>
    <x v="6"/>
    <x v="2"/>
    <x v="1"/>
    <n v="-895"/>
  </r>
  <r>
    <x v="38"/>
    <s v="17:37"/>
    <s v="Отдых и развлечения"/>
    <s v="UBER.COM"/>
    <n v="223"/>
    <x v="18"/>
    <x v="8"/>
    <x v="1"/>
    <n v="-223"/>
  </r>
  <r>
    <x v="38"/>
    <s v="17:12"/>
    <s v="Неизвестная категория(-)"/>
    <s v="VETKLINIKA DOBROVET"/>
    <n v="300"/>
    <x v="20"/>
    <x v="3"/>
    <x v="1"/>
    <n v="-300"/>
  </r>
  <r>
    <x v="38"/>
    <s v="15:56"/>
    <s v="Отдых и развлечения"/>
    <s v="UBER.COM"/>
    <n v="200"/>
    <x v="18"/>
    <x v="8"/>
    <x v="1"/>
    <n v="-200"/>
  </r>
  <r>
    <x v="39"/>
    <s v="17:28"/>
    <s v="Отдых и развлечения"/>
    <s v="YANDEX.TAXI"/>
    <n v="297"/>
    <x v="18"/>
    <x v="8"/>
    <x v="1"/>
    <n v="-297"/>
  </r>
  <r>
    <x v="39"/>
    <s v="17:15"/>
    <s v="Отдых и развлечения"/>
    <s v="UBER.COM"/>
    <n v="105"/>
    <x v="18"/>
    <x v="8"/>
    <x v="1"/>
    <n v="-105"/>
  </r>
  <r>
    <x v="39"/>
    <s v="16:48"/>
    <s v="Неизвестная категория(-)"/>
    <s v="VETKLINIKA DOBROVET"/>
    <n v="450"/>
    <x v="20"/>
    <x v="3"/>
    <x v="1"/>
    <n v="-450"/>
  </r>
  <r>
    <x v="39"/>
    <s v="16:27"/>
    <s v="Отдых и развлечения"/>
    <s v="UBER.COM"/>
    <n v="189"/>
    <x v="18"/>
    <x v="8"/>
    <x v="1"/>
    <n v="-189"/>
  </r>
  <r>
    <x v="39"/>
    <s v="16:07"/>
    <s v="Прочие операции"/>
    <s v="SBOL перевод 2202****3373 Г. ЕКАТЕРИНА ДМИТРИЕВНА"/>
    <n v="2000"/>
    <x v="0"/>
    <x v="0"/>
    <x v="0"/>
    <n v="2000"/>
  </r>
  <r>
    <x v="40"/>
    <s v="16:54"/>
    <s v="Рестораны и кафе"/>
    <s v="KLEN"/>
    <n v="230"/>
    <x v="2"/>
    <x v="2"/>
    <x v="1"/>
    <n v="-230"/>
  </r>
  <r>
    <x v="40"/>
    <s v="16:51"/>
    <s v="Рестораны и кафе"/>
    <s v="SUBWAY 49847"/>
    <n v="375"/>
    <x v="6"/>
    <x v="2"/>
    <x v="1"/>
    <n v="-375"/>
  </r>
  <r>
    <x v="40"/>
    <s v="16:33"/>
    <s v="Все для дома"/>
    <s v="CHETYRE LAPY"/>
    <n v="2179.5"/>
    <x v="3"/>
    <x v="3"/>
    <x v="1"/>
    <n v="-2179.5"/>
  </r>
  <r>
    <x v="40"/>
    <s v="16:32"/>
    <s v="Прочие операции"/>
    <s v="SBOL перевод 2202****3373 Г. ЕКАТЕРИНА ДМИТРИЕВНА"/>
    <n v="2000"/>
    <x v="0"/>
    <x v="0"/>
    <x v="0"/>
    <n v="2000"/>
  </r>
  <r>
    <x v="40"/>
    <s v="16:13"/>
    <s v="Отдых и развлечения"/>
    <s v="TABACHNYY N1"/>
    <n v="1220"/>
    <x v="5"/>
    <x v="4"/>
    <x v="1"/>
    <n v="-1220"/>
  </r>
  <r>
    <x v="40"/>
    <s v="16:07"/>
    <s v="Супермаркеты"/>
    <s v="LENTA-295"/>
    <n v="1929.65"/>
    <x v="2"/>
    <x v="2"/>
    <x v="1"/>
    <n v="-1929.65"/>
  </r>
  <r>
    <x v="40"/>
    <s v="15:52"/>
    <s v="Прочие операции"/>
    <s v="SBOL перевод 2202****3373 Г. ЕКАТЕРИНА ДМИТРИЕВНА"/>
    <n v="5000"/>
    <x v="0"/>
    <x v="0"/>
    <x v="0"/>
    <n v="5000"/>
  </r>
  <r>
    <x v="40"/>
    <s v="15:52"/>
    <s v="Отдых и развлечения"/>
    <s v="UBER.COM"/>
    <n v="337"/>
    <x v="18"/>
    <x v="8"/>
    <x v="1"/>
    <n v="-337"/>
  </r>
  <r>
    <x v="41"/>
    <s v="18:44"/>
    <s v="Отдых и развлечения"/>
    <s v="UBER.COM"/>
    <n v="230"/>
    <x v="18"/>
    <x v="8"/>
    <x v="1"/>
    <n v="-230"/>
  </r>
  <r>
    <x v="41"/>
    <s v="18:29"/>
    <s v="Супермаркеты"/>
    <s v="BRISTOL 3740"/>
    <n v="233.78"/>
    <x v="2"/>
    <x v="2"/>
    <x v="1"/>
    <n v="-233.78"/>
  </r>
  <r>
    <x v="41"/>
    <s v="18:28"/>
    <s v="Прочие операции"/>
    <s v="SBOL перевод 2202****3373 Г. ЕКАТЕРИНА ДМИТРИЕВНА"/>
    <n v="1000"/>
    <x v="0"/>
    <x v="0"/>
    <x v="0"/>
    <n v="1000"/>
  </r>
  <r>
    <x v="41"/>
    <s v="00:00"/>
    <s v="Транспорт"/>
    <s v="OAO CPPC"/>
    <n v="329.2"/>
    <x v="19"/>
    <x v="8"/>
    <x v="1"/>
    <n v="-329.2"/>
  </r>
  <r>
    <x v="42"/>
    <s v="17:38"/>
    <s v="Рестораны и кафе"/>
    <s v="PRAVDA KOFE"/>
    <n v="100"/>
    <x v="6"/>
    <x v="2"/>
    <x v="1"/>
    <n v="-100"/>
  </r>
  <r>
    <x v="42"/>
    <s v="16:22"/>
    <s v="Рестораны и кафе"/>
    <s v="LOVINKHAT ROZHDESTVENKA"/>
    <n v="1664"/>
    <x v="6"/>
    <x v="2"/>
    <x v="1"/>
    <n v="-1664"/>
  </r>
  <r>
    <x v="42"/>
    <s v="16:17"/>
    <s v="Прочие операции"/>
    <s v="SBOL перевод 2202****3373 Г. ЕКАТЕРИНА ДМИТРИЕВНА"/>
    <n v="2000"/>
    <x v="0"/>
    <x v="0"/>
    <x v="0"/>
    <n v="2000"/>
  </r>
  <r>
    <x v="42"/>
    <s v="13:14"/>
    <s v="Отдых и развлечения"/>
    <s v="CHITAI-GOROD"/>
    <n v="2175"/>
    <x v="10"/>
    <x v="5"/>
    <x v="1"/>
    <n v="-2175"/>
  </r>
  <r>
    <x v="42"/>
    <s v="13:01"/>
    <s v="Прочие операции"/>
    <s v="SBOL перевод 2202****3373 Г. ЕКАТЕРИНА ДМИТРИЕВНА"/>
    <n v="1000"/>
    <x v="0"/>
    <x v="0"/>
    <x v="0"/>
    <n v="1000"/>
  </r>
  <r>
    <x v="42"/>
    <s v="12:50"/>
    <s v="Супермаркеты"/>
    <s v="MIRATORG 287"/>
    <n v="361.6"/>
    <x v="2"/>
    <x v="2"/>
    <x v="1"/>
    <n v="-361.6"/>
  </r>
  <r>
    <x v="42"/>
    <s v="12:48"/>
    <s v="Прочие операции"/>
    <s v="SBOL перевод 2202****3373 Г. ЕКАТЕРИНА ДМИТРИЕВНА"/>
    <n v="2000"/>
    <x v="0"/>
    <x v="0"/>
    <x v="0"/>
    <n v="2000"/>
  </r>
  <r>
    <x v="42"/>
    <s v="01:12"/>
    <s v="Супермаркеты"/>
    <s v="MAGNOLIYA"/>
    <n v="427.4"/>
    <x v="2"/>
    <x v="2"/>
    <x v="1"/>
    <n v="-427.4"/>
  </r>
  <r>
    <x v="43"/>
    <s v="22:11"/>
    <s v="Прочие операции"/>
    <s v="SBOL перевод 2202****3373 Г. ЕКАТЕРИНА ДМИТРИЕВНА"/>
    <n v="1000"/>
    <x v="0"/>
    <x v="0"/>
    <x v="0"/>
    <n v="1000"/>
  </r>
  <r>
    <x v="43"/>
    <s v="21:54"/>
    <s v="Отдых и развлечения"/>
    <s v="YANDEX.TAXI"/>
    <n v="196"/>
    <x v="18"/>
    <x v="8"/>
    <x v="1"/>
    <n v="-196"/>
  </r>
  <r>
    <x v="43"/>
    <s v="17:34"/>
    <s v="Супермаркеты"/>
    <s v="PYATEROCHKA 10676"/>
    <n v="1215.25"/>
    <x v="2"/>
    <x v="2"/>
    <x v="1"/>
    <n v="-1215.25"/>
  </r>
  <r>
    <x v="43"/>
    <s v="17:13"/>
    <s v="Прочие операции"/>
    <s v="SBOL перевод 2202****3373 Г. ЕКАТЕРИНА ДМИТРИЕВНА"/>
    <n v="2000"/>
    <x v="0"/>
    <x v="0"/>
    <x v="0"/>
    <n v="2000"/>
  </r>
  <r>
    <x v="43"/>
    <s v="00:00"/>
    <s v="Транспорт"/>
    <s v="OAO CPPC"/>
    <n v="329.2"/>
    <x v="19"/>
    <x v="8"/>
    <x v="1"/>
    <n v="-329.2"/>
  </r>
  <r>
    <x v="44"/>
    <s v="00:00"/>
    <s v="Неизвестная категория(-)"/>
    <s v="YANDEX.PLUS"/>
    <n v="199"/>
    <x v="15"/>
    <x v="10"/>
    <x v="1"/>
    <n v="-199"/>
  </r>
  <r>
    <x v="45"/>
    <s v="21:08"/>
    <s v="Рестораны и кафе"/>
    <s v="BURGER KING 0805"/>
    <n v="689.97"/>
    <x v="6"/>
    <x v="2"/>
    <x v="1"/>
    <n v="-689.97"/>
  </r>
  <r>
    <x v="45"/>
    <s v="20:56"/>
    <s v="Отдых и развлечения"/>
    <s v="TABACHNYY N1"/>
    <n v="2610"/>
    <x v="5"/>
    <x v="4"/>
    <x v="1"/>
    <n v="-2610"/>
  </r>
  <r>
    <x v="45"/>
    <s v="20:51"/>
    <s v="Отдых и развлечения"/>
    <s v="CHITAI-GOROD"/>
    <n v="366"/>
    <x v="10"/>
    <x v="5"/>
    <x v="1"/>
    <n v="-366"/>
  </r>
  <r>
    <x v="45"/>
    <s v="20:49"/>
    <s v="Прочие операции"/>
    <s v="SBOL перевод 2202****3373 Г. ЕКАТЕРИНА ДМИТРИЕВНА"/>
    <n v="1500"/>
    <x v="0"/>
    <x v="0"/>
    <x v="0"/>
    <n v="1500"/>
  </r>
  <r>
    <x v="45"/>
    <s v="20:34"/>
    <s v="Супермаркеты"/>
    <s v="LENTA-295"/>
    <n v="234.57"/>
    <x v="2"/>
    <x v="2"/>
    <x v="1"/>
    <n v="-234.57"/>
  </r>
  <r>
    <x v="45"/>
    <s v="20:26"/>
    <s v="Отдых и развлечения"/>
    <s v="UBER.COM"/>
    <n v="240"/>
    <x v="18"/>
    <x v="8"/>
    <x v="1"/>
    <n v="-240"/>
  </r>
  <r>
    <x v="45"/>
    <s v="19:58"/>
    <s v="Прочие операции"/>
    <s v="SBOL перевод 2202****3373 Г. ЕКАТЕРИНА ДМИТРИЕВНА"/>
    <n v="2000"/>
    <x v="0"/>
    <x v="0"/>
    <x v="0"/>
    <n v="2000"/>
  </r>
  <r>
    <x v="45"/>
    <s v="00:00"/>
    <s v="Супермаркеты"/>
    <s v="Sweet life"/>
    <n v="479"/>
    <x v="2"/>
    <x v="2"/>
    <x v="1"/>
    <n v="-479"/>
  </r>
  <r>
    <x v="46"/>
    <s v="13:26"/>
    <s v="Прочие операции"/>
    <s v="OJSC MegaFon TOPUP 3986"/>
    <n v="700"/>
    <x v="16"/>
    <x v="10"/>
    <x v="1"/>
    <n v="-700"/>
  </r>
  <r>
    <x v="46"/>
    <s v="13:27"/>
    <s v="Все для дома"/>
    <s v="CHETYRE LAPY"/>
    <n v="2026.5"/>
    <x v="3"/>
    <x v="3"/>
    <x v="1"/>
    <n v="-2026.5"/>
  </r>
  <r>
    <x v="46"/>
    <s v="13:14"/>
    <s v="Прочие операции"/>
    <s v="SBOL перевод 2202****3373 Г. ЕКАТЕРИНА ДМИТРИЕВНА"/>
    <n v="2000"/>
    <x v="0"/>
    <x v="0"/>
    <x v="0"/>
    <n v="2000"/>
  </r>
  <r>
    <x v="46"/>
    <s v="13:14"/>
    <s v="Отдых и развлечения"/>
    <s v="CHITAI-GOROD"/>
    <n v="1190"/>
    <x v="10"/>
    <x v="5"/>
    <x v="1"/>
    <n v="-1190"/>
  </r>
  <r>
    <x v="46"/>
    <s v="12:56"/>
    <s v="Супермаркеты"/>
    <s v="LENTA-295"/>
    <n v="1040.81"/>
    <x v="2"/>
    <x v="2"/>
    <x v="1"/>
    <n v="-1040.81"/>
  </r>
  <r>
    <x v="46"/>
    <s v="12:48"/>
    <s v="Прочие операции"/>
    <s v="SBOL перевод 2202****3373 Г. ЕКАТЕРИНА ДМИТРИЕВНА"/>
    <n v="3000"/>
    <x v="0"/>
    <x v="0"/>
    <x v="0"/>
    <n v="3000"/>
  </r>
  <r>
    <x v="46"/>
    <s v="00:00"/>
    <s v="Рестораны и кафе"/>
    <s v="OOO KLEN"/>
    <n v="510"/>
    <x v="2"/>
    <x v="2"/>
    <x v="1"/>
    <n v="-510"/>
  </r>
  <r>
    <x v="47"/>
    <s v="16:04"/>
    <s v="Рестораны и кафе"/>
    <s v="CENTRALNAYA KOFEJNYA"/>
    <n v="305"/>
    <x v="6"/>
    <x v="2"/>
    <x v="1"/>
    <n v="-305"/>
  </r>
  <r>
    <x v="47"/>
    <s v="16:01"/>
    <s v="Отдых и развлечения"/>
    <s v="TABACHNYY N1"/>
    <n v="1535"/>
    <x v="5"/>
    <x v="4"/>
    <x v="1"/>
    <n v="-1535"/>
  </r>
  <r>
    <x v="47"/>
    <s v="15:59"/>
    <s v="Супермаркеты"/>
    <s v="LENTA-295"/>
    <n v="2896.34"/>
    <x v="2"/>
    <x v="2"/>
    <x v="1"/>
    <n v="-2896.34"/>
  </r>
  <r>
    <x v="47"/>
    <s v="15:25"/>
    <s v="Прочие операции"/>
    <s v="SBOL перевод 2202****3373 Г. ЕКАТЕРИНА ДМИТРИЕВНА"/>
    <n v="3000"/>
    <x v="0"/>
    <x v="0"/>
    <x v="0"/>
    <n v="3000"/>
  </r>
  <r>
    <x v="48"/>
    <s v="16:45"/>
    <s v="Супермаркеты"/>
    <s v="PYATEROCHKA 10676"/>
    <n v="335.96"/>
    <x v="2"/>
    <x v="2"/>
    <x v="1"/>
    <n v="-335.96"/>
  </r>
  <r>
    <x v="48"/>
    <s v="16:35"/>
    <s v="Супермаркеты"/>
    <s v="MAGAZIN RYBY"/>
    <n v="397"/>
    <x v="2"/>
    <x v="2"/>
    <x v="1"/>
    <n v="-397"/>
  </r>
  <r>
    <x v="48"/>
    <s v="16:27"/>
    <s v="Супермаркеты"/>
    <s v="OOO PERSPEKTIVA"/>
    <n v="45"/>
    <x v="2"/>
    <x v="2"/>
    <x v="1"/>
    <n v="-45"/>
  </r>
  <r>
    <x v="49"/>
    <s v="12:29"/>
    <s v="Рестораны и кафе"/>
    <s v="QSR 24703"/>
    <n v="458"/>
    <x v="6"/>
    <x v="2"/>
    <x v="1"/>
    <n v="-458"/>
  </r>
  <r>
    <x v="49"/>
    <s v="12:14"/>
    <s v="Отдых и развлечения"/>
    <s v="TABACHNYY N1"/>
    <n v="1057"/>
    <x v="5"/>
    <x v="4"/>
    <x v="1"/>
    <n v="-1057"/>
  </r>
  <r>
    <x v="49"/>
    <s v="11:52"/>
    <s v="Неизвестная категория(-)"/>
    <s v="VETKLINIKA DOBROVET"/>
    <n v="1600"/>
    <x v="20"/>
    <x v="3"/>
    <x v="1"/>
    <n v="-1600"/>
  </r>
  <r>
    <x v="49"/>
    <s v="11:40"/>
    <s v="Прочие операции"/>
    <s v="SBOL перевод 2202****3373 Г. ЕКАТЕРИНА ДМИТРИЕВНА"/>
    <n v="5000"/>
    <x v="0"/>
    <x v="0"/>
    <x v="0"/>
    <n v="5000"/>
  </r>
  <r>
    <x v="50"/>
    <s v="20:58"/>
    <s v="Отдых и развлечения"/>
    <s v="YANDEX.TAXI"/>
    <n v="250"/>
    <x v="18"/>
    <x v="8"/>
    <x v="1"/>
    <n v="-250"/>
  </r>
  <r>
    <x v="50"/>
    <s v="18:34"/>
    <s v="Прочие операции"/>
    <s v="SBOL перевод 2202****3373 Г. ЕКАТЕРИНА ДМИТРИЕВНА"/>
    <n v="2000"/>
    <x v="0"/>
    <x v="0"/>
    <x v="0"/>
    <n v="2000"/>
  </r>
  <r>
    <x v="50"/>
    <s v="16:36"/>
    <s v="Прочие операции"/>
    <s v="SBOL перевод 2202****3373 Г. ЕКАТЕРИНА ДМИТРИЕВНА"/>
    <n v="1500"/>
    <x v="0"/>
    <x v="0"/>
    <x v="0"/>
    <n v="1500"/>
  </r>
  <r>
    <x v="50"/>
    <s v="00:44"/>
    <s v="Прочие операции"/>
    <s v="MOBILE BANK: KOMISSIYA"/>
    <n v="60"/>
    <x v="1"/>
    <x v="1"/>
    <x v="1"/>
    <n v="-60"/>
  </r>
  <r>
    <x v="50"/>
    <s v="00:00"/>
    <s v="Транспорт"/>
    <s v="tutu.ru"/>
    <n v="564.62"/>
    <x v="19"/>
    <x v="8"/>
    <x v="1"/>
    <n v="-564.62"/>
  </r>
  <r>
    <x v="50"/>
    <s v="00:00"/>
    <s v="Супермаркеты"/>
    <s v="Delivery-Club.Grocery"/>
    <n v="1258"/>
    <x v="4"/>
    <x v="2"/>
    <x v="1"/>
    <n v="-1258"/>
  </r>
  <r>
    <x v="51"/>
    <s v="23:12"/>
    <s v="Супермаркеты"/>
    <s v="MAGNOLIYA"/>
    <n v="139.80000000000001"/>
    <x v="2"/>
    <x v="2"/>
    <x v="1"/>
    <n v="-139.80000000000001"/>
  </r>
  <r>
    <x v="51"/>
    <s v="21:53"/>
    <s v="Супермаркеты"/>
    <s v="GAGARINSKIJ TC  77 MSK"/>
    <n v="1530"/>
    <x v="2"/>
    <x v="2"/>
    <x v="1"/>
    <n v="-1530"/>
  </r>
  <r>
    <x v="51"/>
    <s v="21:41"/>
    <s v="Прочие операции"/>
    <s v="SBOL перевод 2202****3373 Г. ЕКАТЕРИНА ДМИТРИЕВНА"/>
    <n v="1000"/>
    <x v="0"/>
    <x v="0"/>
    <x v="0"/>
    <n v="1000"/>
  </r>
  <r>
    <x v="51"/>
    <s v="21:22"/>
    <s v="Отдых и развлечения"/>
    <s v="LEONARDO"/>
    <n v="2398"/>
    <x v="10"/>
    <x v="5"/>
    <x v="1"/>
    <n v="-2398"/>
  </r>
  <r>
    <x v="51"/>
    <s v="20:59"/>
    <s v="Одежда и аксессуары"/>
    <s v="SPORTMASTER"/>
    <n v="3907"/>
    <x v="21"/>
    <x v="11"/>
    <x v="1"/>
    <n v="-3907"/>
  </r>
  <r>
    <x v="51"/>
    <s v="20:57"/>
    <s v="Прочие операции"/>
    <s v="SBOL перевод 2202****3373 Г. ЕКАТЕРИНА ДМИТРИЕВНА"/>
    <n v="6000"/>
    <x v="0"/>
    <x v="0"/>
    <x v="0"/>
    <n v="6000"/>
  </r>
  <r>
    <x v="51"/>
    <s v="15:42"/>
    <s v="Прочие операции"/>
    <s v="SBOL перевод 2202****3373 Г. ЕКАТЕРИНА ДМИТРИЕВНА"/>
    <n v="2000"/>
    <x v="0"/>
    <x v="0"/>
    <x v="0"/>
    <n v="2000"/>
  </r>
  <r>
    <x v="51"/>
    <s v="03:00"/>
    <s v="Все для дома"/>
    <s v="YANDEX.SUBSCRIPTIONBERU"/>
    <n v="1190"/>
    <x v="8"/>
    <x v="6"/>
    <x v="1"/>
    <n v="-1190"/>
  </r>
  <r>
    <x v="51"/>
    <s v="00:00"/>
    <s v="Супермаркеты"/>
    <s v="lavka.yandex"/>
    <n v="985"/>
    <x v="2"/>
    <x v="2"/>
    <x v="1"/>
    <n v="-985"/>
  </r>
  <r>
    <x v="52"/>
    <s v="22:21"/>
    <s v="Прочие операции"/>
    <s v="SBOL перевод 2202****3373 Г. ЕКАТЕРИНА ДМИТРИЕВНА"/>
    <n v="2000"/>
    <x v="0"/>
    <x v="0"/>
    <x v="0"/>
    <n v="2000"/>
  </r>
  <r>
    <x v="52"/>
    <s v="21:56"/>
    <s v="Супермаркеты"/>
    <s v="SAMOKAT"/>
    <n v="550"/>
    <x v="2"/>
    <x v="2"/>
    <x v="1"/>
    <n v="-550"/>
  </r>
  <r>
    <x v="52"/>
    <s v="19:04"/>
    <s v="Отдых и развлечения"/>
    <s v="UBER.COM"/>
    <n v="313"/>
    <x v="18"/>
    <x v="8"/>
    <x v="1"/>
    <n v="-313"/>
  </r>
  <r>
    <x v="52"/>
    <s v="00:00"/>
    <s v="Транспорт"/>
    <s v="OAO CPPC"/>
    <n v="329.2"/>
    <x v="19"/>
    <x v="8"/>
    <x v="1"/>
    <n v="-329.2"/>
  </r>
  <r>
    <x v="52"/>
    <s v="00:00"/>
    <s v="Транспорт"/>
    <s v="KIEVSKAYA"/>
    <n v="500"/>
    <x v="13"/>
    <x v="8"/>
    <x v="1"/>
    <n v="-500"/>
  </r>
  <r>
    <x v="53"/>
    <s v="19:42"/>
    <s v="Рестораны и кафе"/>
    <s v="PRONTO PIZZA"/>
    <n v="215"/>
    <x v="6"/>
    <x v="2"/>
    <x v="1"/>
    <n v="-215"/>
  </r>
  <r>
    <x v="53"/>
    <s v="19:36"/>
    <s v="Рестораны и кафе"/>
    <s v="SUBWAY 49847"/>
    <n v="240"/>
    <x v="6"/>
    <x v="2"/>
    <x v="1"/>
    <n v="-240"/>
  </r>
  <r>
    <x v="53"/>
    <s v="19:33"/>
    <s v="Рестораны и кафе"/>
    <s v="BAR SUSHI CITY"/>
    <n v="490"/>
    <x v="6"/>
    <x v="2"/>
    <x v="1"/>
    <n v="-490"/>
  </r>
  <r>
    <x v="53"/>
    <s v="19:28"/>
    <s v="Все для дома"/>
    <s v="CHETYRE LAPY"/>
    <n v="1337"/>
    <x v="3"/>
    <x v="3"/>
    <x v="1"/>
    <n v="-1337"/>
  </r>
  <r>
    <x v="53"/>
    <s v="00:04"/>
    <s v="Прочие операции"/>
    <s v="ПЛАТА ЗА ОБСЛУЖИВАНИЕ БАНКОВСКОЙ КАРТЫ (ЗА ПОСЛЕДУЮЩИЕ ГОДЫ)"/>
    <n v="150"/>
    <x v="1"/>
    <x v="1"/>
    <x v="1"/>
    <n v="-150"/>
  </r>
  <r>
    <x v="54"/>
    <s v="20:41"/>
    <s v="Супермаркеты"/>
    <s v="PYATEROCHKA 10676"/>
    <n v="712.61"/>
    <x v="2"/>
    <x v="2"/>
    <x v="1"/>
    <n v="-712.61"/>
  </r>
  <r>
    <x v="54"/>
    <s v="20:32"/>
    <s v="Супермаркеты"/>
    <s v="FRUKTY  OVOSHHI"/>
    <n v="277"/>
    <x v="2"/>
    <x v="2"/>
    <x v="1"/>
    <n v="-277"/>
  </r>
  <r>
    <x v="55"/>
    <s v="19:13"/>
    <s v="Отдых и развлечения"/>
    <s v="UBER.COM"/>
    <n v="190"/>
    <x v="18"/>
    <x v="8"/>
    <x v="1"/>
    <n v="-190"/>
  </r>
  <r>
    <x v="55"/>
    <s v="12:24"/>
    <s v="Рестораны и кафе"/>
    <s v="QSR 24703"/>
    <n v="468"/>
    <x v="6"/>
    <x v="2"/>
    <x v="1"/>
    <n v="-468"/>
  </r>
  <r>
    <x v="55"/>
    <s v="12:24"/>
    <s v="Прочие операции"/>
    <s v="SBOL перевод 2202****3373 Г. ЕКАТЕРИНА ДМИТРИЕВНА"/>
    <n v="5000"/>
    <x v="0"/>
    <x v="0"/>
    <x v="0"/>
    <n v="5000"/>
  </r>
  <r>
    <x v="56"/>
    <s v="21:50"/>
    <s v="Рестораны и кафе"/>
    <s v="BURGER KING 0805"/>
    <n v="149.99"/>
    <x v="6"/>
    <x v="2"/>
    <x v="1"/>
    <n v="-149.99"/>
  </r>
  <r>
    <x v="56"/>
    <s v="21:28"/>
    <s v="Рестораны и кафе"/>
    <s v="BURGER KING 0805"/>
    <n v="619.96"/>
    <x v="6"/>
    <x v="2"/>
    <x v="1"/>
    <n v="-619.96"/>
  </r>
  <r>
    <x v="56"/>
    <s v="20:57"/>
    <s v="Все для дома"/>
    <s v="CHETYRE LAPY"/>
    <n v="380.8"/>
    <x v="3"/>
    <x v="3"/>
    <x v="1"/>
    <n v="-380.8"/>
  </r>
  <r>
    <x v="57"/>
    <s v="15:56"/>
    <s v="Рестораны и кафе"/>
    <s v="CENTRALNAYA KOFEJNYA"/>
    <n v="295"/>
    <x v="6"/>
    <x v="2"/>
    <x v="1"/>
    <n v="-295"/>
  </r>
  <r>
    <x v="57"/>
    <s v="15:53"/>
    <s v="Отдых и развлечения"/>
    <s v="TABACHNYY N1"/>
    <n v="1057"/>
    <x v="5"/>
    <x v="4"/>
    <x v="1"/>
    <n v="-1057"/>
  </r>
  <r>
    <x v="57"/>
    <s v="15:52"/>
    <s v="Супермаркеты"/>
    <s v="LENTA-295"/>
    <n v="671.45"/>
    <x v="2"/>
    <x v="2"/>
    <x v="1"/>
    <n v="-671.45"/>
  </r>
  <r>
    <x v="57"/>
    <s v="15:30"/>
    <s v="Рестораны и кафе"/>
    <s v="BURGER KING 0805"/>
    <n v="409.99"/>
    <x v="6"/>
    <x v="2"/>
    <x v="1"/>
    <n v="-409.99"/>
  </r>
  <r>
    <x v="57"/>
    <s v="15:24"/>
    <s v="Отдых и развлечения"/>
    <s v="UBER.COM"/>
    <n v="293"/>
    <x v="18"/>
    <x v="8"/>
    <x v="1"/>
    <n v="-293"/>
  </r>
  <r>
    <x v="57"/>
    <s v="15:04"/>
    <s v="Прочие операции"/>
    <s v="SBOL перевод 2202****3373 Г. ЕКАТЕРИНА ДМИТРИЕВНА"/>
    <n v="2000"/>
    <x v="0"/>
    <x v="0"/>
    <x v="0"/>
    <n v="2000"/>
  </r>
  <r>
    <x v="58"/>
    <s v="19:28"/>
    <s v="Отдых и развлечения"/>
    <s v="TABACHNYY N1"/>
    <n v="1535"/>
    <x v="5"/>
    <x v="4"/>
    <x v="1"/>
    <n v="-1535"/>
  </r>
  <r>
    <x v="58"/>
    <s v="19:21"/>
    <s v="Рестораны и кафе"/>
    <s v="BAR SUSHI CITY"/>
    <n v="450"/>
    <x v="6"/>
    <x v="2"/>
    <x v="1"/>
    <n v="-450"/>
  </r>
  <r>
    <x v="59"/>
    <s v="21:15"/>
    <s v="Супермаркеты"/>
    <s v="PYATEROCHKA 10676"/>
    <n v="1022.96"/>
    <x v="2"/>
    <x v="2"/>
    <x v="1"/>
    <n v="-1022.96"/>
  </r>
  <r>
    <x v="59"/>
    <s v="18:01"/>
    <s v="Прочие операции"/>
    <s v="SBERBANK ONL@IN VKLAD-KARTA"/>
    <n v="3000"/>
    <x v="0"/>
    <x v="0"/>
    <x v="0"/>
    <n v="3000"/>
  </r>
  <r>
    <x v="59"/>
    <s v="13:55"/>
    <s v="Отдых и развлечения"/>
    <s v="UBER.COM"/>
    <n v="270"/>
    <x v="18"/>
    <x v="8"/>
    <x v="1"/>
    <n v="-270"/>
  </r>
  <r>
    <x v="59"/>
    <s v="13:32"/>
    <s v="Все для дома"/>
    <s v="ZOOMAGAZIN CHETYRE LAPY"/>
    <n v="1755"/>
    <x v="3"/>
    <x v="3"/>
    <x v="1"/>
    <n v="-1755"/>
  </r>
  <r>
    <x v="59"/>
    <s v="13:03"/>
    <s v="Неизвестная категория(-)"/>
    <s v="VETKLINIKA DOBROVET"/>
    <n v="2550"/>
    <x v="20"/>
    <x v="3"/>
    <x v="1"/>
    <n v="-2550"/>
  </r>
  <r>
    <x v="59"/>
    <s v="10:39"/>
    <s v="Отдых и развлечения"/>
    <s v="UBER.COM"/>
    <n v="253"/>
    <x v="18"/>
    <x v="8"/>
    <x v="1"/>
    <n v="-253"/>
  </r>
  <r>
    <x v="59"/>
    <s v="10:07"/>
    <s v="Перевод с карты"/>
    <s v="SBOL перевод 5469****4360 А. АНАСТАСИЯ АНДРЕЕВНА"/>
    <n v="600"/>
    <x v="17"/>
    <x v="1"/>
    <x v="1"/>
    <n v="-600"/>
  </r>
  <r>
    <x v="59"/>
    <s v="07:24"/>
    <s v="Прочие операции"/>
    <s v="SBERBANK ONL@IN VKLAD-KARTA"/>
    <n v="6000"/>
    <x v="0"/>
    <x v="0"/>
    <x v="0"/>
    <n v="6000"/>
  </r>
  <r>
    <x v="59"/>
    <s v="00:00"/>
    <s v="Рестораны и кафе"/>
    <s v="HYPE KOFFEE"/>
    <n v="225"/>
    <x v="6"/>
    <x v="2"/>
    <x v="1"/>
    <n v="-225"/>
  </r>
  <r>
    <x v="60"/>
    <s v="15:00"/>
    <s v="Перевод с карты"/>
    <s v="SBOL перевод 2202****9051 Ш. ТАТЬЯНА ВИКТОРОВНА"/>
    <n v="490"/>
    <x v="17"/>
    <x v="1"/>
    <x v="1"/>
    <n v="-490"/>
  </r>
  <r>
    <x v="60"/>
    <s v="14:35"/>
    <s v="Все для дома"/>
    <s v="CHETYRE LAPY"/>
    <n v="2399.4"/>
    <x v="3"/>
    <x v="3"/>
    <x v="1"/>
    <n v="-2399.4"/>
  </r>
  <r>
    <x v="60"/>
    <s v="14:23"/>
    <s v="Супермаркеты"/>
    <s v="LENTA-295"/>
    <n v="1373.81"/>
    <x v="2"/>
    <x v="2"/>
    <x v="1"/>
    <n v="-1373.81"/>
  </r>
  <r>
    <x v="60"/>
    <s v="14:02"/>
    <s v="Отдых и развлечения"/>
    <s v="CHITAI-GOROD"/>
    <n v="640"/>
    <x v="10"/>
    <x v="5"/>
    <x v="1"/>
    <n v="-640"/>
  </r>
  <r>
    <x v="60"/>
    <s v="13:55"/>
    <s v="Отдых и развлечения"/>
    <s v="CHAJNAYA KOLLEKCIYA"/>
    <n v="371.6"/>
    <x v="2"/>
    <x v="2"/>
    <x v="1"/>
    <n v="-371.6"/>
  </r>
  <r>
    <x v="60"/>
    <s v="13:34"/>
    <s v="Рестораны и кафе"/>
    <s v="BURGER KING 0805"/>
    <n v="505.95"/>
    <x v="6"/>
    <x v="2"/>
    <x v="1"/>
    <n v="-505.95"/>
  </r>
  <r>
    <x v="60"/>
    <s v="11:21"/>
    <s v="Прочие операции"/>
    <s v="SBERBANK ONL@IN VKLAD-KARTA"/>
    <n v="3000"/>
    <x v="0"/>
    <x v="0"/>
    <x v="0"/>
    <n v="3000"/>
  </r>
  <r>
    <x v="61"/>
    <s v="16:38"/>
    <s v="Перевод с карты"/>
    <s v="SBOL перевод 2202****9051 Ш. ТАТЬЯНА ВИКТОРОВНА"/>
    <n v="45"/>
    <x v="17"/>
    <x v="1"/>
    <x v="1"/>
    <n v="-45"/>
  </r>
  <r>
    <x v="61"/>
    <s v="16:38"/>
    <s v="Перевод с карты"/>
    <s v="SBOL перевод 2202****9051 Ш. ТАТЬЯНА ВИКТОРОВНА"/>
    <n v="235"/>
    <x v="17"/>
    <x v="1"/>
    <x v="1"/>
    <n v="-235"/>
  </r>
  <r>
    <x v="62"/>
    <s v="21:38"/>
    <s v="Супермаркеты"/>
    <s v="LENTA-295"/>
    <n v="856.55"/>
    <x v="2"/>
    <x v="2"/>
    <x v="1"/>
    <n v="-856.55"/>
  </r>
  <r>
    <x v="62"/>
    <s v="21:15"/>
    <s v="Отдых и развлечения"/>
    <s v="TABACHNYY N1"/>
    <n v="2592"/>
    <x v="5"/>
    <x v="4"/>
    <x v="1"/>
    <n v="-2592"/>
  </r>
  <r>
    <x v="62"/>
    <s v="18:16"/>
    <s v="Прочие операции"/>
    <s v="SBERBANK ONL@IN VKLAD-KARTA"/>
    <n v="5000"/>
    <x v="0"/>
    <x v="0"/>
    <x v="0"/>
    <n v="5000"/>
  </r>
  <r>
    <x v="62"/>
    <s v="14:48"/>
    <s v="Перевод с карты"/>
    <s v="SBOL перевод 2202****9051 Ш. ТАТЬЯНА ВИКТОРОВНА"/>
    <n v="332"/>
    <x v="17"/>
    <x v="1"/>
    <x v="1"/>
    <n v="-332"/>
  </r>
  <r>
    <x v="63"/>
    <s v="20:30"/>
    <s v="Супермаркеты"/>
    <s v="PYATEROCHKA 10676"/>
    <n v="1680.07"/>
    <x v="2"/>
    <x v="2"/>
    <x v="1"/>
    <n v="-1680.07"/>
  </r>
  <r>
    <x v="63"/>
    <s v="20:15"/>
    <s v="Супермаркеты"/>
    <s v="FRUKTY  OVOSHHI"/>
    <n v="260"/>
    <x v="2"/>
    <x v="2"/>
    <x v="1"/>
    <n v="-260"/>
  </r>
  <r>
    <x v="63"/>
    <s v="15:40"/>
    <s v="Прочие операции"/>
    <s v="SBERBANK ONL@IN VKLAD-KARTA"/>
    <n v="5000"/>
    <x v="0"/>
    <x v="0"/>
    <x v="0"/>
    <n v="5000"/>
  </r>
  <r>
    <x v="63"/>
    <s v="13:22"/>
    <s v="Неизвестная категория(-)"/>
    <s v="YM YANDEX.PLUS"/>
    <n v="199"/>
    <x v="15"/>
    <x v="10"/>
    <x v="1"/>
    <n v="-199"/>
  </r>
  <r>
    <x v="64"/>
    <s v="18:21"/>
    <s v="Перевод с карты"/>
    <s v="SBOL перевод 2202****9051 Ш. ТАТЬЯНА ВИКТОРОВНА"/>
    <n v="605"/>
    <x v="17"/>
    <x v="1"/>
    <x v="1"/>
    <n v="-605"/>
  </r>
  <r>
    <x v="64"/>
    <s v="15:21"/>
    <s v="Прочие операции"/>
    <s v="SBERBANK ONL@IN VKLAD-KARTA"/>
    <n v="1000"/>
    <x v="0"/>
    <x v="0"/>
    <x v="0"/>
    <n v="1000"/>
  </r>
  <r>
    <x v="64"/>
    <s v="00:00"/>
    <s v="Перевод с карты"/>
    <s v="Tinkoff Card2Card перевод 4377****4974"/>
    <n v="2000"/>
    <x v="9"/>
    <x v="7"/>
    <x v="1"/>
    <n v="-2000"/>
  </r>
  <r>
    <x v="65"/>
    <s v="00:00"/>
    <s v="Комунальные платежи, связь, интернет."/>
    <s v="OJSC MegaFon TOPUP 3986"/>
    <n v="500"/>
    <x v="16"/>
    <x v="10"/>
    <x v="1"/>
    <n v="-500"/>
  </r>
  <r>
    <x v="66"/>
    <s v="17:01"/>
    <s v="Перевод с карты"/>
    <s v="SBOL перевод 2202****9051 Ш. ТАТЬЯНА ВИКТОРОВНА"/>
    <n v="155"/>
    <x v="17"/>
    <x v="1"/>
    <x v="1"/>
    <n v="-155"/>
  </r>
  <r>
    <x v="66"/>
    <s v="11:29"/>
    <s v="Рестораны и кафе"/>
    <s v="CENTRALNAYA KOFEJNYA"/>
    <n v="190"/>
    <x v="6"/>
    <x v="2"/>
    <x v="1"/>
    <n v="-190"/>
  </r>
  <r>
    <x v="66"/>
    <s v="11:16"/>
    <s v="Рестораны и кафе"/>
    <s v="SUBWAY 49847"/>
    <n v="240"/>
    <x v="6"/>
    <x v="2"/>
    <x v="1"/>
    <n v="-240"/>
  </r>
  <r>
    <x v="66"/>
    <s v="11:13"/>
    <s v="Рестораны и кафе"/>
    <s v="BAR SUSHI CITY"/>
    <n v="390"/>
    <x v="6"/>
    <x v="2"/>
    <x v="1"/>
    <n v="-390"/>
  </r>
  <r>
    <x v="66"/>
    <s v="08:28"/>
    <s v="Рестораны и кафе"/>
    <s v="KOFEJNYA ONE DOUBLE KIEV"/>
    <n v="180"/>
    <x v="6"/>
    <x v="2"/>
    <x v="1"/>
    <n v="-180"/>
  </r>
  <r>
    <x v="66"/>
    <s v="00:00"/>
    <s v="Транспорт"/>
    <s v="OAO CPPC"/>
    <n v="329.2"/>
    <x v="19"/>
    <x v="8"/>
    <x v="1"/>
    <n v="-329.2"/>
  </r>
  <r>
    <x v="66"/>
    <s v="00:00"/>
    <s v="Рестораны и кафе"/>
    <s v="IP KIRINA M.G."/>
    <n v="750"/>
    <x v="5"/>
    <x v="4"/>
    <x v="1"/>
    <n v="-750"/>
  </r>
  <r>
    <x v="67"/>
    <s v="21:44"/>
    <s v="Прочие операции"/>
    <s v="SBERBANK ONL@IN VKLAD-KARTA"/>
    <n v="5000"/>
    <x v="0"/>
    <x v="0"/>
    <x v="0"/>
    <n v="5000"/>
  </r>
  <r>
    <x v="67"/>
    <s v="00:00"/>
    <s v="Рестораны и кафе"/>
    <s v="LOCALKITCHEN"/>
    <n v="1128"/>
    <x v="4"/>
    <x v="2"/>
    <x v="1"/>
    <n v="-1128"/>
  </r>
  <r>
    <x v="68"/>
    <s v="16:27"/>
    <s v="Прочие операции"/>
    <s v="OJSC MegaFon TOPUP 3986"/>
    <n v="700"/>
    <x v="16"/>
    <x v="10"/>
    <x v="1"/>
    <n v="-700"/>
  </r>
  <r>
    <x v="69"/>
    <s v="16:28"/>
    <s v="Супермаркеты"/>
    <s v="MAGNIT MA VISHN VOLOCHEK"/>
    <n v="824"/>
    <x v="2"/>
    <x v="2"/>
    <x v="1"/>
    <n v="-824"/>
  </r>
  <r>
    <x v="69"/>
    <s v="15:14"/>
    <s v="Транспорт"/>
    <s v="YANDEX.BUS"/>
    <n v="407"/>
    <x v="22"/>
    <x v="8"/>
    <x v="1"/>
    <n v="-407"/>
  </r>
  <r>
    <x v="69"/>
    <s v="14:52"/>
    <s v="Супермаркеты"/>
    <s v="IP RODIONOVA A.V."/>
    <n v="53.1"/>
    <x v="5"/>
    <x v="4"/>
    <x v="1"/>
    <n v="-53.1"/>
  </r>
  <r>
    <x v="69"/>
    <s v="14:32"/>
    <s v="Рестораны и кафе"/>
    <s v="STOLOVAYA 3"/>
    <n v="168"/>
    <x v="6"/>
    <x v="2"/>
    <x v="1"/>
    <n v="-168"/>
  </r>
  <r>
    <x v="69"/>
    <s v="13:48"/>
    <s v="Перевод с карты"/>
    <s v="SBOL перевод 4276****2801 П. ЕЛЕНА ЮРЬЕВНА"/>
    <n v="1300"/>
    <x v="17"/>
    <x v="1"/>
    <x v="1"/>
    <n v="-1300"/>
  </r>
  <r>
    <x v="69"/>
    <s v="13:41"/>
    <s v="Здоровье и красота"/>
    <s v="APTECHNOE UCHREZHD-IE"/>
    <n v="646.4"/>
    <x v="14"/>
    <x v="9"/>
    <x v="1"/>
    <n v="-646.4"/>
  </r>
  <r>
    <x v="69"/>
    <s v="13:03"/>
    <s v="Возврат, отмена операции"/>
    <s v="YANDEX.BUS"/>
    <n v="314.5"/>
    <x v="22"/>
    <x v="8"/>
    <x v="1"/>
    <n v="-314.5"/>
  </r>
  <r>
    <x v="69"/>
    <s v="09:50"/>
    <s v="Транспорт"/>
    <s v="YANDEX.BUS"/>
    <n v="407"/>
    <x v="22"/>
    <x v="8"/>
    <x v="1"/>
    <n v="-407"/>
  </r>
  <r>
    <x v="69"/>
    <s v="08:28"/>
    <s v="Возврат, отмена операции"/>
    <s v="YANDEX.BUS"/>
    <n v="314.5"/>
    <x v="22"/>
    <x v="8"/>
    <x v="1"/>
    <n v="-314.5"/>
  </r>
  <r>
    <x v="69"/>
    <s v="08:26"/>
    <s v="Транспорт"/>
    <s v="YANDEX.BUS"/>
    <n v="616"/>
    <x v="22"/>
    <x v="8"/>
    <x v="1"/>
    <n v="-616"/>
  </r>
  <r>
    <x v="69"/>
    <s v="08:06"/>
    <s v="Транспорт"/>
    <s v="YANDEX.BUS"/>
    <n v="407"/>
    <x v="22"/>
    <x v="8"/>
    <x v="1"/>
    <n v="-407"/>
  </r>
  <r>
    <x v="69"/>
    <s v="07:46"/>
    <s v="Возврат, отмена операции"/>
    <s v="YANDEX.BUS"/>
    <n v="351.5"/>
    <x v="22"/>
    <x v="8"/>
    <x v="1"/>
    <n v="-351.5"/>
  </r>
  <r>
    <x v="69"/>
    <s v="07:20"/>
    <s v="Рестораны и кафе"/>
    <s v="OD 24"/>
    <n v="180"/>
    <x v="6"/>
    <x v="2"/>
    <x v="1"/>
    <n v="-180"/>
  </r>
  <r>
    <x v="69"/>
    <s v="07:19"/>
    <s v="Рестораны и кафе"/>
    <s v="GAPONOVA E.N."/>
    <n v="145"/>
    <x v="6"/>
    <x v="2"/>
    <x v="1"/>
    <n v="-145"/>
  </r>
  <r>
    <x v="69"/>
    <s v="03:56"/>
    <s v="Прочие операции"/>
    <s v="SBERBANK ONL@IN VKLAD-KARTA"/>
    <n v="5000"/>
    <x v="0"/>
    <x v="0"/>
    <x v="0"/>
    <n v="5000"/>
  </r>
  <r>
    <x v="69"/>
    <s v="00:21"/>
    <s v="Транспорт"/>
    <s v="YANDEX.BUS"/>
    <n v="407"/>
    <x v="22"/>
    <x v="8"/>
    <x v="1"/>
    <n v="-407"/>
  </r>
  <r>
    <x v="69"/>
    <s v="00:00"/>
    <s v="Транспорт"/>
    <s v="OAO MOSKOVSKO-TVERSKAYA P"/>
    <n v="123"/>
    <x v="19"/>
    <x v="8"/>
    <x v="1"/>
    <n v="-123"/>
  </r>
  <r>
    <x v="69"/>
    <s v="00:00"/>
    <s v="Транспорт"/>
    <s v="OAO MOSCOWTVERPPC"/>
    <n v="610"/>
    <x v="19"/>
    <x v="8"/>
    <x v="1"/>
    <n v="-610"/>
  </r>
  <r>
    <x v="69"/>
    <s v="00:00"/>
    <s v="Транспорт"/>
    <s v="OAO MOSCOW TVER PPC"/>
    <n v="459"/>
    <x v="19"/>
    <x v="8"/>
    <x v="1"/>
    <n v="-459"/>
  </r>
  <r>
    <x v="68"/>
    <s v="22:07"/>
    <s v="Отдых и развлечения"/>
    <s v="UBER.COM"/>
    <n v="309"/>
    <x v="18"/>
    <x v="8"/>
    <x v="1"/>
    <n v="-309"/>
  </r>
  <r>
    <x v="68"/>
    <s v="22:01"/>
    <s v="Прочие операции"/>
    <s v="SBOL перевод 2202****3373 Г. ЕКАТЕРИНА ДМИТРИЕВНА"/>
    <n v="1200"/>
    <x v="0"/>
    <x v="0"/>
    <x v="0"/>
    <n v="1200"/>
  </r>
  <r>
    <x v="68"/>
    <s v="19:57"/>
    <s v="Перевод с карты"/>
    <s v="SBOL перевод 2202****9051 Ш. ТАТЬЯНА ВИКТОРОВНА"/>
    <n v="150"/>
    <x v="17"/>
    <x v="1"/>
    <x v="1"/>
    <n v="-150"/>
  </r>
  <r>
    <x v="68"/>
    <s v="00:00"/>
    <s v="Транспорт"/>
    <s v="OAO CPPC"/>
    <n v="329.2"/>
    <x v="19"/>
    <x v="8"/>
    <x v="1"/>
    <n v="-329.2"/>
  </r>
  <r>
    <x v="70"/>
    <s v="21:17"/>
    <s v="Супермаркеты"/>
    <s v="PYATEROCHKA 10676"/>
    <n v="2074.27"/>
    <x v="2"/>
    <x v="2"/>
    <x v="1"/>
    <n v="-2074.27"/>
  </r>
  <r>
    <x v="70"/>
    <s v="21:08"/>
    <s v="Прочие операции"/>
    <s v="SBOL перевод 2202****3373 Г. ЕКАТЕРИНА ДМИТРИЕВНА"/>
    <n v="2000"/>
    <x v="0"/>
    <x v="0"/>
    <x v="0"/>
    <n v="2000"/>
  </r>
  <r>
    <x v="71"/>
    <s v="21:17"/>
    <s v="Прочие операции"/>
    <s v="SBOL перевод 2202****3373 Г. ЕКАТЕРИНА ДМИТРИЕВНА"/>
    <n v="1000"/>
    <x v="0"/>
    <x v="0"/>
    <x v="0"/>
    <n v="1000"/>
  </r>
  <r>
    <x v="71"/>
    <s v="21:11"/>
    <s v="Рестораны и кафе"/>
    <s v="SUBWAY 49847"/>
    <n v="240"/>
    <x v="6"/>
    <x v="2"/>
    <x v="1"/>
    <n v="-240"/>
  </r>
  <r>
    <x v="71"/>
    <s v="21:08"/>
    <s v="Рестораны и кафе"/>
    <s v="BAR SUSHI CITY"/>
    <n v="380"/>
    <x v="6"/>
    <x v="2"/>
    <x v="1"/>
    <n v="-380"/>
  </r>
  <r>
    <x v="71"/>
    <s v="21:06"/>
    <s v="Прочие операции"/>
    <s v="SBOL перевод 2202****3373 Г. ЕКАТЕРИНА ДМИТРИЕВНА"/>
    <n v="1000"/>
    <x v="0"/>
    <x v="0"/>
    <x v="0"/>
    <n v="1000"/>
  </r>
  <r>
    <x v="71"/>
    <s v="21:05"/>
    <s v="Отдых и развлечения"/>
    <s v="CHITAI-GOROD"/>
    <n v="2450"/>
    <x v="10"/>
    <x v="5"/>
    <x v="1"/>
    <n v="-2450"/>
  </r>
  <r>
    <x v="71"/>
    <s v="20:34"/>
    <s v="Прочие операции"/>
    <s v="SBOL перевод 2202****3373 Г. ЕКАТЕРИНА ДМИТРИЕВНА"/>
    <n v="2000"/>
    <x v="0"/>
    <x v="0"/>
    <x v="0"/>
    <n v="2000"/>
  </r>
  <r>
    <x v="71"/>
    <s v="00:00"/>
    <s v="Рестораны и кафе"/>
    <s v="IP KIRINA M.G."/>
    <n v="750"/>
    <x v="5"/>
    <x v="4"/>
    <x v="1"/>
    <n v="-750"/>
  </r>
  <r>
    <x v="71"/>
    <s v="00:00"/>
    <s v="Одежда и аксессуары"/>
    <s v="SPORTMASTER 5016"/>
    <n v="888"/>
    <x v="21"/>
    <x v="11"/>
    <x v="1"/>
    <n v="-888"/>
  </r>
  <r>
    <x v="72"/>
    <s v="21:12"/>
    <s v="Супермаркеты"/>
    <s v="RODNOJ 40"/>
    <n v="133.80000000000001"/>
    <x v="2"/>
    <x v="2"/>
    <x v="1"/>
    <n v="-133.80000000000001"/>
  </r>
  <r>
    <x v="72"/>
    <s v="20:21"/>
    <s v="Рестораны и кафе"/>
    <s v="SUBWAY 49847"/>
    <n v="440"/>
    <x v="6"/>
    <x v="2"/>
    <x v="1"/>
    <n v="-440"/>
  </r>
  <r>
    <x v="72"/>
    <s v="20:16"/>
    <s v="Отдых и развлечения"/>
    <s v="CHITAI-GOROD"/>
    <n v="149"/>
    <x v="10"/>
    <x v="5"/>
    <x v="1"/>
    <n v="-149"/>
  </r>
  <r>
    <x v="72"/>
    <s v="19:49"/>
    <s v="Отдых и развлечения"/>
    <s v="YANDEX.TAXI"/>
    <n v="325"/>
    <x v="18"/>
    <x v="8"/>
    <x v="1"/>
    <n v="-325"/>
  </r>
  <r>
    <x v="72"/>
    <s v="00:00"/>
    <s v="Супермаркеты"/>
    <s v="Sweet life"/>
    <n v="529"/>
    <x v="2"/>
    <x v="2"/>
    <x v="1"/>
    <n v="-529"/>
  </r>
  <r>
    <x v="73"/>
    <s v="16:42"/>
    <s v="Отдых и развлечения"/>
    <s v="UBER.COM"/>
    <n v="164"/>
    <x v="18"/>
    <x v="8"/>
    <x v="1"/>
    <n v="-164"/>
  </r>
  <r>
    <x v="73"/>
    <s v="16:23"/>
    <s v="Неизвестная категория(-)"/>
    <s v="VETKLINIKA DOBROVET"/>
    <n v="1900"/>
    <x v="20"/>
    <x v="3"/>
    <x v="1"/>
    <n v="-1900"/>
  </r>
  <r>
    <x v="73"/>
    <s v="15:48"/>
    <s v="Отдых и развлечения"/>
    <s v="UBER.COM"/>
    <n v="151"/>
    <x v="18"/>
    <x v="8"/>
    <x v="1"/>
    <n v="-151"/>
  </r>
  <r>
    <x v="73"/>
    <s v="03:21"/>
    <s v="Прочие операции"/>
    <s v="MOBILE BANK: KOMISSIYA"/>
    <n v="60"/>
    <x v="1"/>
    <x v="1"/>
    <x v="1"/>
    <n v="-60"/>
  </r>
  <r>
    <x v="74"/>
    <s v="14:52"/>
    <s v="Прочие операции"/>
    <s v="SBOL перевод 4276****7196 Г. ТИХОН ДМИТРИЕВИЧ"/>
    <n v="1916"/>
    <x v="3"/>
    <x v="3"/>
    <x v="1"/>
    <n v="-1916"/>
  </r>
  <r>
    <x v="75"/>
    <s v="22:20"/>
    <s v="Супермаркеты"/>
    <s v="PYATEROCHKA 10676"/>
    <n v="1491.58"/>
    <x v="2"/>
    <x v="2"/>
    <x v="1"/>
    <n v="-1491.58"/>
  </r>
  <r>
    <x v="75"/>
    <s v="21:41"/>
    <s v="Прочие операции"/>
    <s v="SBOL перевод 2202****3373 Г. ЕКАТЕРИНА ДМИТРИЕВНА"/>
    <n v="5000"/>
    <x v="0"/>
    <x v="0"/>
    <x v="0"/>
    <n v="5000"/>
  </r>
  <r>
    <x v="76"/>
    <s v="20:34"/>
    <s v="Отдых и развлечения"/>
    <s v="UBER.COM"/>
    <n v="162"/>
    <x v="18"/>
    <x v="8"/>
    <x v="1"/>
    <n v="-162"/>
  </r>
  <r>
    <x v="76"/>
    <s v="16:41"/>
    <s v="Все для дома"/>
    <s v="CHETYRE LAPY"/>
    <n v="511"/>
    <x v="3"/>
    <x v="3"/>
    <x v="1"/>
    <n v="-511"/>
  </r>
  <r>
    <x v="76"/>
    <s v="16:35"/>
    <s v="Супермаркеты"/>
    <s v="LENTA-295"/>
    <n v="794.43"/>
    <x v="2"/>
    <x v="2"/>
    <x v="1"/>
    <n v="-794.43"/>
  </r>
  <r>
    <x v="76"/>
    <s v="16:17"/>
    <s v="Одежда и аксессуары"/>
    <s v="MAGAZIN ZOLLA"/>
    <n v="1299"/>
    <x v="21"/>
    <x v="11"/>
    <x v="1"/>
    <n v="-1299"/>
  </r>
  <r>
    <x v="76"/>
    <s v="16:13"/>
    <s v="Прочие операции"/>
    <s v="SBOL перевод 2202****3373 Г. ЕКАТЕРИНА ДМИТРИЕВНА"/>
    <n v="5000"/>
    <x v="0"/>
    <x v="0"/>
    <x v="0"/>
    <n v="5000"/>
  </r>
  <r>
    <x v="76"/>
    <s v="00:00"/>
    <s v="Перевод с карты"/>
    <s v="Tinkoff Card2Card перевод 4377****4974"/>
    <n v="3500"/>
    <x v="9"/>
    <x v="7"/>
    <x v="1"/>
    <n v="-3500"/>
  </r>
  <r>
    <x v="77"/>
    <s v="20:46"/>
    <s v="Рестораны и кафе"/>
    <s v="SUBWAY 49847"/>
    <n v="505"/>
    <x v="6"/>
    <x v="2"/>
    <x v="1"/>
    <n v="-505"/>
  </r>
  <r>
    <x v="77"/>
    <s v="20:33"/>
    <s v="Все для дома"/>
    <s v="CHETYRE LAPY"/>
    <n v="2210"/>
    <x v="3"/>
    <x v="3"/>
    <x v="1"/>
    <n v="-2210"/>
  </r>
  <r>
    <x v="77"/>
    <s v="20:21"/>
    <s v="Прочие операции"/>
    <s v="SBOL перевод 2202****3373 Г. ЕКАТЕРИНА ДМИТРИЕВНА"/>
    <n v="2000"/>
    <x v="0"/>
    <x v="0"/>
    <x v="0"/>
    <n v="2000"/>
  </r>
  <r>
    <x v="78"/>
    <s v="16:33"/>
    <s v="Отдых и развлечения"/>
    <s v="UBER.COM"/>
    <n v="244"/>
    <x v="18"/>
    <x v="8"/>
    <x v="1"/>
    <n v="-244"/>
  </r>
  <r>
    <x v="78"/>
    <s v="16:12"/>
    <s v="Супермаркеты"/>
    <s v="M-N SAMSON"/>
    <n v="385"/>
    <x v="2"/>
    <x v="2"/>
    <x v="1"/>
    <n v="-385"/>
  </r>
  <r>
    <x v="78"/>
    <s v="15:47"/>
    <s v="Неизвестная категория(-)"/>
    <s v="VETKLINIKA VELES"/>
    <n v="2750"/>
    <x v="20"/>
    <x v="3"/>
    <x v="1"/>
    <n v="-2750"/>
  </r>
  <r>
    <x v="78"/>
    <s v="13:24"/>
    <s v="Прочие операции"/>
    <s v="SBOL перевод 2202****3373 Г. ЕКАТЕРИНА ДМИТРИЕВНА"/>
    <n v="5000"/>
    <x v="0"/>
    <x v="0"/>
    <x v="0"/>
    <n v="5000"/>
  </r>
  <r>
    <x v="78"/>
    <s v="12:49"/>
    <s v="Отдых и развлечения"/>
    <s v="YANDEX.TAXI"/>
    <n v="252"/>
    <x v="18"/>
    <x v="8"/>
    <x v="1"/>
    <n v="-252"/>
  </r>
  <r>
    <x v="79"/>
    <s v="14:02"/>
    <s v="Супермаркеты"/>
    <s v="PYATEROCHKA 10676"/>
    <n v="956.95"/>
    <x v="2"/>
    <x v="2"/>
    <x v="1"/>
    <n v="-956.95"/>
  </r>
  <r>
    <x v="79"/>
    <s v="13:59"/>
    <s v="Здоровье и красота"/>
    <s v="OOO PROMEDFARMA"/>
    <n v="95"/>
    <x v="14"/>
    <x v="9"/>
    <x v="1"/>
    <n v="-95"/>
  </r>
  <r>
    <x v="80"/>
    <s v="18:26"/>
    <s v="Отдых и развлечения"/>
    <s v="UBER.COM"/>
    <n v="125"/>
    <x v="18"/>
    <x v="8"/>
    <x v="1"/>
    <n v="-125"/>
  </r>
  <r>
    <x v="80"/>
    <s v="18:06"/>
    <s v="Супермаркеты"/>
    <s v="PYATEROCHKA 10676"/>
    <n v="2831.95"/>
    <x v="2"/>
    <x v="2"/>
    <x v="1"/>
    <n v="-2831.95"/>
  </r>
  <r>
    <x v="80"/>
    <s v="17:47"/>
    <s v="Супермаркеты"/>
    <s v="FRUKTY  OVOSHHI"/>
    <n v="123"/>
    <x v="2"/>
    <x v="2"/>
    <x v="1"/>
    <n v="-123"/>
  </r>
  <r>
    <x v="80"/>
    <s v="17:45"/>
    <s v="Супермаркеты"/>
    <s v="MAGAZIN RYBY"/>
    <n v="385"/>
    <x v="2"/>
    <x v="2"/>
    <x v="1"/>
    <n v="-385"/>
  </r>
  <r>
    <x v="80"/>
    <s v="17:37"/>
    <s v="Здоровье и красота"/>
    <s v="OOO PROMEDFARMA"/>
    <n v="829"/>
    <x v="14"/>
    <x v="9"/>
    <x v="1"/>
    <n v="-829"/>
  </r>
  <r>
    <x v="80"/>
    <s v="17:04"/>
    <s v="Прочие операции"/>
    <s v="SBOL перевод 2202****3373 Г. ЕКАТЕРИНА ДМИТРИЕВНА"/>
    <n v="5000"/>
    <x v="0"/>
    <x v="0"/>
    <x v="0"/>
    <n v="5000"/>
  </r>
  <r>
    <x v="81"/>
    <s v="10:42"/>
    <s v="Перевод с карты"/>
    <s v="SBOL перевод 2202****9051 Ш. ТАТЬЯНА ВИКТОРОВНА"/>
    <n v="90"/>
    <x v="17"/>
    <x v="1"/>
    <x v="1"/>
    <n v="-90"/>
  </r>
  <r>
    <x v="82"/>
    <s v="21:43"/>
    <s v="Перевод с карты"/>
    <s v="SBOL перевод 4276****7196 Г. ТИХОН ДМИТРИЕВИЧ"/>
    <n v="1000"/>
    <x v="3"/>
    <x v="3"/>
    <x v="1"/>
    <n v="-1000"/>
  </r>
  <r>
    <x v="82"/>
    <s v="14:52"/>
    <s v="Перевод с карты"/>
    <s v="SBOL перевод 4276****7196 Г. ТИХОН ДМИТРИЕВИЧ"/>
    <n v="751"/>
    <x v="3"/>
    <x v="3"/>
    <x v="1"/>
    <n v="-751"/>
  </r>
  <r>
    <x v="82"/>
    <s v="14:16"/>
    <s v="Здоровье и красота"/>
    <s v="OOO PROMEDFARMA"/>
    <n v="376"/>
    <x v="14"/>
    <x v="9"/>
    <x v="1"/>
    <n v="-376"/>
  </r>
  <r>
    <x v="83"/>
    <s v="20:07"/>
    <s v="Перевод с карты"/>
    <s v="SBOL перевод 4276****7196 Г. ТИХОН ДМИТРИЕВИЧ"/>
    <n v="1000"/>
    <x v="3"/>
    <x v="3"/>
    <x v="1"/>
    <n v="-1000"/>
  </r>
  <r>
    <x v="84"/>
    <s v="18:50"/>
    <s v="Супермаркеты"/>
    <s v="OOO PERSPEKTIVA"/>
    <n v="140"/>
    <x v="2"/>
    <x v="2"/>
    <x v="1"/>
    <n v="-140"/>
  </r>
  <r>
    <x v="84"/>
    <s v="18:15"/>
    <s v="Прочие операции"/>
    <s v="SBOL перевод 4276****7196 Г. ТИХОН ДМИТРИЕВИЧ"/>
    <n v="5000"/>
    <x v="3"/>
    <x v="3"/>
    <x v="1"/>
    <n v="-5000"/>
  </r>
  <r>
    <x v="84"/>
    <s v="17:20"/>
    <s v="Отдых и развлечения"/>
    <s v="UBER.COM"/>
    <n v="193"/>
    <x v="18"/>
    <x v="8"/>
    <x v="1"/>
    <n v="-193"/>
  </r>
  <r>
    <x v="84"/>
    <s v="16:56"/>
    <s v="Все для дома"/>
    <s v="KOT.PES"/>
    <n v="206"/>
    <x v="3"/>
    <x v="3"/>
    <x v="1"/>
    <n v="-206"/>
  </r>
  <r>
    <x v="84"/>
    <s v="16:55"/>
    <s v="Все для дома"/>
    <s v="KOT.PES"/>
    <n v="1790"/>
    <x v="3"/>
    <x v="3"/>
    <x v="1"/>
    <n v="-1790"/>
  </r>
  <r>
    <x v="84"/>
    <s v="16:38"/>
    <s v="Неизвестная категория(-)"/>
    <s v="VETKLINIKA DOBROVET"/>
    <n v="4900"/>
    <x v="20"/>
    <x v="3"/>
    <x v="1"/>
    <n v="-4900"/>
  </r>
  <r>
    <x v="84"/>
    <s v="15:52"/>
    <s v="Отдых и развлечения"/>
    <s v="UBER.COM"/>
    <n v="249"/>
    <x v="18"/>
    <x v="8"/>
    <x v="1"/>
    <n v="-249"/>
  </r>
  <r>
    <x v="84"/>
    <s v="15:32"/>
    <s v="Прочие операции"/>
    <s v="SBOL перевод 2202****5866 Г. НАТАЛЬЯ ВЛАДИМИРОВНА"/>
    <n v="2000"/>
    <x v="17"/>
    <x v="1"/>
    <x v="1"/>
    <n v="-2000"/>
  </r>
  <r>
    <x v="84"/>
    <s v="15:27"/>
    <s v="Супермаркеты"/>
    <s v="OOO PERSPEKTIVA"/>
    <n v="887"/>
    <x v="2"/>
    <x v="2"/>
    <x v="1"/>
    <n v="-887"/>
  </r>
  <r>
    <x v="84"/>
    <s v="14:53"/>
    <s v="Здоровье и красота"/>
    <s v="OOO PROMEDFARMA"/>
    <n v="108.6"/>
    <x v="14"/>
    <x v="9"/>
    <x v="1"/>
    <n v="-108.6"/>
  </r>
  <r>
    <x v="84"/>
    <s v="13:12"/>
    <s v="Прочие операции"/>
    <s v="SBERBANK ONL@IN VKLAD-KARTA"/>
    <n v="2400"/>
    <x v="0"/>
    <x v="0"/>
    <x v="0"/>
    <n v="2400"/>
  </r>
  <r>
    <x v="84"/>
    <s v="12:57"/>
    <s v="Все для дома"/>
    <s v="YANDEX.SUBSCRIPTIONBERU"/>
    <n v="4222"/>
    <x v="8"/>
    <x v="6"/>
    <x v="1"/>
    <n v="-4222"/>
  </r>
  <r>
    <x v="84"/>
    <s v="10:10"/>
    <s v="Прочие операции"/>
    <s v="SBOL перевод 4276****7196 Г. ТИХОН ДМИТРИЕВИЧ"/>
    <n v="2000"/>
    <x v="3"/>
    <x v="3"/>
    <x v="1"/>
    <n v="-2000"/>
  </r>
  <r>
    <x v="85"/>
    <s v="16:25"/>
    <s v="Перевод с карты"/>
    <s v="SBOL перевод 2202****9051 Ш. ТАТЬЯНА ВИКТОРОВНА"/>
    <n v="533"/>
    <x v="17"/>
    <x v="1"/>
    <x v="1"/>
    <n v="-533"/>
  </r>
  <r>
    <x v="85"/>
    <s v="12:02"/>
    <s v="Неизвестная категория(-)"/>
    <s v="IP MORINA T.M."/>
    <n v="450"/>
    <x v="5"/>
    <x v="4"/>
    <x v="1"/>
    <n v="-450"/>
  </r>
  <r>
    <x v="85"/>
    <s v="11:45"/>
    <s v="Здоровье и красота"/>
    <s v="OOO PROMEDFARMA"/>
    <n v="746"/>
    <x v="14"/>
    <x v="9"/>
    <x v="1"/>
    <n v="-746"/>
  </r>
  <r>
    <x v="86"/>
    <s v="20:17"/>
    <s v="Здоровье и красота"/>
    <s v="APP 27"/>
    <n v="635"/>
    <x v="14"/>
    <x v="9"/>
    <x v="1"/>
    <n v="-635"/>
  </r>
  <r>
    <x v="86"/>
    <s v="17:39"/>
    <s v="Супермаркеты"/>
    <s v="MAGNOLIYA"/>
    <n v="69.900000000000006"/>
    <x v="2"/>
    <x v="2"/>
    <x v="1"/>
    <n v="-69.900000000000006"/>
  </r>
  <r>
    <x v="86"/>
    <s v="16:50"/>
    <s v="Отдых и развлечения"/>
    <s v="LEONARDO"/>
    <n v="1198"/>
    <x v="10"/>
    <x v="5"/>
    <x v="1"/>
    <n v="-1198"/>
  </r>
  <r>
    <x v="86"/>
    <s v="12:43"/>
    <s v="Отдых и развлечения"/>
    <s v="UBER.COM"/>
    <n v="340"/>
    <x v="18"/>
    <x v="8"/>
    <x v="1"/>
    <n v="-340"/>
  </r>
  <r>
    <x v="86"/>
    <s v="12:13"/>
    <s v="Здоровье и красота"/>
    <s v="VET KLINIKA FILIN"/>
    <n v="750"/>
    <x v="20"/>
    <x v="3"/>
    <x v="1"/>
    <n v="-750"/>
  </r>
  <r>
    <x v="86"/>
    <s v="11:54"/>
    <s v="Отдых и развлечения"/>
    <s v="UBER.COM"/>
    <n v="257"/>
    <x v="18"/>
    <x v="8"/>
    <x v="1"/>
    <n v="-257"/>
  </r>
  <r>
    <x v="86"/>
    <s v="08:40"/>
    <s v="Прочие операции"/>
    <s v="SBERBANK ONL@IN VKLAD-KARTA"/>
    <n v="10000"/>
    <x v="0"/>
    <x v="0"/>
    <x v="0"/>
    <n v="10000"/>
  </r>
  <r>
    <x v="86"/>
    <s v="00:00"/>
    <s v="Рестораны и кафе"/>
    <s v="&quot;GRUCHA&quot;"/>
    <n v="180"/>
    <x v="6"/>
    <x v="2"/>
    <x v="1"/>
    <n v="-180"/>
  </r>
  <r>
    <x v="86"/>
    <s v="00:00"/>
    <s v="Здоровье и красота"/>
    <s v="APTEKA GORZDRAV"/>
    <n v="207.4"/>
    <x v="14"/>
    <x v="9"/>
    <x v="1"/>
    <n v="-207.4"/>
  </r>
  <r>
    <x v="86"/>
    <s v="00:00"/>
    <s v="Транспорт"/>
    <s v="OAO CPPC"/>
    <n v="329.2"/>
    <x v="19"/>
    <x v="8"/>
    <x v="1"/>
    <n v="-329.2"/>
  </r>
  <r>
    <x v="87"/>
    <s v="09:25"/>
    <s v="Прочие операции"/>
    <s v="SBERBANK ONL@IN VKLAD-KARTA"/>
    <n v="2000"/>
    <x v="0"/>
    <x v="0"/>
    <x v="0"/>
    <n v="2000"/>
  </r>
  <r>
    <x v="87"/>
    <s v="00:00"/>
    <s v="Рестораны и кафе"/>
    <s v="OOO FUD-HAUS"/>
    <n v="344"/>
    <x v="6"/>
    <x v="2"/>
    <x v="1"/>
    <n v="-344"/>
  </r>
  <r>
    <x v="87"/>
    <s v="00:00"/>
    <s v="Рестораны и кафе"/>
    <s v="&quot;PEAR&quot;"/>
    <n v="180"/>
    <x v="6"/>
    <x v="2"/>
    <x v="1"/>
    <n v="-180"/>
  </r>
  <r>
    <x v="88"/>
    <s v="19:55"/>
    <s v="Перевод с карты"/>
    <s v="SBOL перевод 2202****9051 Ш. ТАТЬЯНА ВИКТОРОВНА"/>
    <n v="110"/>
    <x v="17"/>
    <x v="1"/>
    <x v="1"/>
    <n v="-110"/>
  </r>
  <r>
    <x v="88"/>
    <s v="16:53"/>
    <s v="Перевод с карты"/>
    <s v="SBOL перевод 4276****7580 Н. ИГОРЬ ВИКТОРОВИЧ"/>
    <n v="150"/>
    <x v="17"/>
    <x v="1"/>
    <x v="1"/>
    <n v="-150"/>
  </r>
  <r>
    <x v="88"/>
    <s v="00:00"/>
    <s v="Транспорт"/>
    <s v="OAO CPPC"/>
    <n v="329.2"/>
    <x v="19"/>
    <x v="8"/>
    <x v="1"/>
    <n v="-329.2"/>
  </r>
  <r>
    <x v="89"/>
    <s v="23:14"/>
    <s v="Супермаркеты"/>
    <s v="MAGNOLIYA"/>
    <n v="130.80000000000001"/>
    <x v="2"/>
    <x v="2"/>
    <x v="1"/>
    <n v="-130.80000000000001"/>
  </r>
  <r>
    <x v="89"/>
    <s v="23:09"/>
    <s v="Здоровье и красота"/>
    <s v="OOO RIGLA"/>
    <n v="56"/>
    <x v="14"/>
    <x v="9"/>
    <x v="1"/>
    <n v="-56"/>
  </r>
  <r>
    <x v="89"/>
    <s v="20:10"/>
    <s v="Прочие операции"/>
    <s v="SBERBANK ONL@IN VKLAD-KARTA"/>
    <n v="600"/>
    <x v="0"/>
    <x v="0"/>
    <x v="0"/>
    <n v="600"/>
  </r>
  <r>
    <x v="89"/>
    <s v="17:49"/>
    <s v="Супермаркеты"/>
    <s v="SM"/>
    <n v="1299"/>
    <x v="2"/>
    <x v="2"/>
    <x v="1"/>
    <n v="-1299"/>
  </r>
  <r>
    <x v="89"/>
    <s v="17:45"/>
    <s v="Прочие операции"/>
    <s v="SBOL перевод 2202****3373 Г. ЕКАТЕРИНА ДМИТРИЕВНА"/>
    <n v="1500"/>
    <x v="0"/>
    <x v="0"/>
    <x v="0"/>
    <n v="1500"/>
  </r>
  <r>
    <x v="89"/>
    <s v="13:21"/>
    <s v="Неизвестная категория(-)"/>
    <s v="YM YANDEX.PLUS"/>
    <n v="199"/>
    <x v="15"/>
    <x v="10"/>
    <x v="1"/>
    <n v="-199"/>
  </r>
  <r>
    <x v="90"/>
    <s v="22:05"/>
    <s v="Супермаркеты"/>
    <s v="SAMOKAT"/>
    <n v="513"/>
    <x v="2"/>
    <x v="2"/>
    <x v="1"/>
    <n v="-513"/>
  </r>
  <r>
    <x v="90"/>
    <s v="22:05"/>
    <s v="Прочие операции"/>
    <s v="SBOL перевод 2202****3373 Г. ЕКАТЕРИНА ДМИТРИЕВНА"/>
    <n v="1000"/>
    <x v="0"/>
    <x v="0"/>
    <x v="0"/>
    <n v="1000"/>
  </r>
  <r>
    <x v="90"/>
    <s v="00:00"/>
    <s v="Рестораны и кафе"/>
    <s v="localkitchen.ru"/>
    <n v="941"/>
    <x v="4"/>
    <x v="2"/>
    <x v="1"/>
    <n v="-941"/>
  </r>
  <r>
    <x v="91"/>
    <s v="22:24"/>
    <s v="Прочие операции"/>
    <s v="SBOL перевод 2202****3373 Г. ЕКАТЕРИНА ДМИТРИЕВНА"/>
    <n v="1200"/>
    <x v="0"/>
    <x v="0"/>
    <x v="0"/>
    <n v="1200"/>
  </r>
  <r>
    <x v="91"/>
    <s v="00:00"/>
    <s v="Супермаркеты"/>
    <s v="lavka.yandex"/>
    <n v="1081"/>
    <x v="2"/>
    <x v="2"/>
    <x v="1"/>
    <n v="-1081"/>
  </r>
  <r>
    <x v="91"/>
    <s v="00:00"/>
    <s v="Рестораны и кафе"/>
    <s v="localkitchen.ru"/>
    <n v="1493"/>
    <x v="4"/>
    <x v="2"/>
    <x v="1"/>
    <n v="-1493"/>
  </r>
  <r>
    <x v="92"/>
    <s v="22:10"/>
    <s v="Супермаркеты"/>
    <s v="OOO KSANTI"/>
    <n v="209"/>
    <x v="2"/>
    <x v="2"/>
    <x v="1"/>
    <n v="-209"/>
  </r>
  <r>
    <x v="92"/>
    <s v="21:01"/>
    <s v="Супермаркеты"/>
    <s v="MAGAZIN OBNYAL"/>
    <n v="990"/>
    <x v="2"/>
    <x v="2"/>
    <x v="1"/>
    <n v="-990"/>
  </r>
  <r>
    <x v="92"/>
    <s v="20:57"/>
    <s v="Прочие операции"/>
    <s v="SBOL перевод 2202****3373 Г. ЕКАТЕРИНА ДМИТРИЕВНА"/>
    <n v="2000"/>
    <x v="0"/>
    <x v="0"/>
    <x v="0"/>
    <n v="2000"/>
  </r>
  <r>
    <x v="92"/>
    <s v="13:21"/>
    <s v="Прочие операции"/>
    <s v="SBOL перевод 2202****3373 Г. ЕКАТЕРИНА ДМИТРИЕВНА"/>
    <n v="800"/>
    <x v="0"/>
    <x v="0"/>
    <x v="0"/>
    <n v="800"/>
  </r>
  <r>
    <x v="93"/>
    <s v="19:49"/>
    <s v="Супермаркеты"/>
    <s v="MAGNOLIYA"/>
    <n v="229.6"/>
    <x v="2"/>
    <x v="2"/>
    <x v="1"/>
    <n v="-229.6"/>
  </r>
  <r>
    <x v="93"/>
    <s v="12:21"/>
    <s v="Супермаркеты"/>
    <s v="VKUSVILL 3267 1"/>
    <n v="876"/>
    <x v="2"/>
    <x v="2"/>
    <x v="1"/>
    <n v="-876"/>
  </r>
  <r>
    <x v="93"/>
    <s v="11:59"/>
    <s v="Отдых и развлечения"/>
    <s v="UBER.COM"/>
    <n v="301"/>
    <x v="18"/>
    <x v="8"/>
    <x v="1"/>
    <n v="-301"/>
  </r>
  <r>
    <x v="93"/>
    <s v="11:36"/>
    <s v="Здоровье и красота"/>
    <s v="VET KLINIKA FILIN"/>
    <n v="3000"/>
    <x v="20"/>
    <x v="3"/>
    <x v="1"/>
    <n v="-3000"/>
  </r>
  <r>
    <x v="93"/>
    <s v="11:21"/>
    <s v="Отдых и развлечения"/>
    <s v="UBER.COM"/>
    <n v="263"/>
    <x v="18"/>
    <x v="8"/>
    <x v="1"/>
    <n v="-263"/>
  </r>
  <r>
    <x v="93"/>
    <s v="00:00"/>
    <s v="Транспорт"/>
    <s v="TAGANSKAYA TKL"/>
    <n v="500"/>
    <x v="13"/>
    <x v="8"/>
    <x v="1"/>
    <n v="-500"/>
  </r>
  <r>
    <x v="93"/>
    <s v="00:00"/>
    <s v="Рестораны и кафе"/>
    <s v="&quot;PEAR&quot;"/>
    <n v="180"/>
    <x v="6"/>
    <x v="2"/>
    <x v="1"/>
    <n v="-180"/>
  </r>
  <r>
    <x v="94"/>
    <d v="1899-12-30T21:50:00"/>
    <s v="Прочие операции"/>
    <s v="OJSC MegaFon TOPUP 3986"/>
    <n v="700"/>
    <x v="16"/>
    <x v="10"/>
    <x v="1"/>
    <n v="-700"/>
  </r>
  <r>
    <x v="94"/>
    <s v="21:22"/>
    <s v="Супермаркеты"/>
    <s v="VKUSVILL 3267 2"/>
    <n v="120"/>
    <x v="2"/>
    <x v="2"/>
    <x v="1"/>
    <n v="-120"/>
  </r>
  <r>
    <x v="94"/>
    <s v="21:15"/>
    <s v="Рестораны и кафе"/>
    <s v="BURGER KING 0800"/>
    <n v="389.99"/>
    <x v="6"/>
    <x v="2"/>
    <x v="1"/>
    <n v="-389.99"/>
  </r>
  <r>
    <x v="94"/>
    <s v="20:38"/>
    <s v="Отдых и развлечения"/>
    <s v="UBER.COM"/>
    <n v="288"/>
    <x v="18"/>
    <x v="8"/>
    <x v="1"/>
    <n v="-288"/>
  </r>
  <r>
    <x v="94"/>
    <s v="20:15"/>
    <s v="Здоровье и красота"/>
    <s v="VET KLINIKA FILIN"/>
    <n v="450"/>
    <x v="20"/>
    <x v="3"/>
    <x v="1"/>
    <n v="-450"/>
  </r>
  <r>
    <x v="94"/>
    <s v="19:51"/>
    <s v="Прочие операции"/>
    <s v="SBOL перевод 2202****3373 Г. ЕКАТЕРИНА ДМИТРИЕВНА"/>
    <n v="5000"/>
    <x v="0"/>
    <x v="0"/>
    <x v="0"/>
    <n v="5000"/>
  </r>
  <r>
    <x v="94"/>
    <s v="19:43"/>
    <s v="Отдых и развлечения"/>
    <s v="UBER.COM"/>
    <n v="318"/>
    <x v="18"/>
    <x v="8"/>
    <x v="1"/>
    <n v="-318"/>
  </r>
  <r>
    <x v="94"/>
    <s v="12:10"/>
    <s v="Прочие операции"/>
    <s v="SBOL перевод 2202****3373 Г. ЕКАТЕРИНА ДМИТРИЕВНА"/>
    <n v="3000"/>
    <x v="0"/>
    <x v="0"/>
    <x v="0"/>
    <n v="3000"/>
  </r>
  <r>
    <x v="94"/>
    <s v="00:00"/>
    <s v="Рестораны и кафе"/>
    <s v="&quot;PEAR&quot;"/>
    <n v="180"/>
    <x v="6"/>
    <x v="2"/>
    <x v="1"/>
    <n v="-180"/>
  </r>
  <r>
    <x v="94"/>
    <s v="00:00"/>
    <s v="Здоровье и красота"/>
    <s v="APTEKA GORZDRAV"/>
    <n v="134.9"/>
    <x v="14"/>
    <x v="9"/>
    <x v="1"/>
    <n v="-134.9"/>
  </r>
  <r>
    <x v="95"/>
    <s v="22:20"/>
    <s v="Прочие операции"/>
    <s v="SBOL перевод 2202****3373 Г. ЕКАТЕРИНА ДМИТРИЕВНА"/>
    <n v="2000"/>
    <x v="0"/>
    <x v="0"/>
    <x v="0"/>
    <n v="2000"/>
  </r>
  <r>
    <x v="95"/>
    <s v="20:45"/>
    <s v="Прочие операции"/>
    <s v="SBOL перевод 2202****3373 Г. ЕКАТЕРИНА ДМИТРИЕВНА"/>
    <n v="500"/>
    <x v="0"/>
    <x v="0"/>
    <x v="0"/>
    <n v="500"/>
  </r>
  <r>
    <x v="95"/>
    <s v="00:00"/>
    <s v="Супермаркеты"/>
    <s v="lavka.yandex"/>
    <n v="768"/>
    <x v="2"/>
    <x v="2"/>
    <x v="1"/>
    <n v="-768"/>
  </r>
  <r>
    <x v="95"/>
    <s v="00:00"/>
    <s v="Отдых и развлечения"/>
    <s v="WWW.LITRES.RU"/>
    <n v="440"/>
    <x v="10"/>
    <x v="5"/>
    <x v="1"/>
    <n v="-440"/>
  </r>
  <r>
    <x v="95"/>
    <s v="00:00"/>
    <s v="Супермаркеты"/>
    <s v="Delivery-Club.Grocery"/>
    <n v="1259"/>
    <x v="4"/>
    <x v="2"/>
    <x v="1"/>
    <n v="-1259"/>
  </r>
  <r>
    <x v="96"/>
    <s v="17:25"/>
    <s v="Прочие операции"/>
    <s v="SBOL перевод 2202****3373 Г. ЕКАТЕРИНА ДМИТРИЕВНА"/>
    <n v="1008"/>
    <x v="0"/>
    <x v="0"/>
    <x v="0"/>
    <n v="1008"/>
  </r>
  <r>
    <x v="96"/>
    <s v="00:00"/>
    <s v="Рестораны и кафе"/>
    <s v="localkitchen.ru"/>
    <n v="1067"/>
    <x v="4"/>
    <x v="2"/>
    <x v="1"/>
    <n v="-1067"/>
  </r>
  <r>
    <x v="96"/>
    <s v="00:00"/>
    <s v="Супермаркеты"/>
    <s v="lavka.yandex"/>
    <n v="2223"/>
    <x v="2"/>
    <x v="2"/>
    <x v="1"/>
    <n v="-2223"/>
  </r>
  <r>
    <x v="97"/>
    <s v="21:14"/>
    <s v="Супермаркеты"/>
    <s v="MAGNOLIYA"/>
    <n v="417.6"/>
    <x v="2"/>
    <x v="2"/>
    <x v="1"/>
    <n v="-417.6"/>
  </r>
  <r>
    <x v="97"/>
    <s v="21:12"/>
    <s v="Прочие операции"/>
    <s v="SBOL перевод 2202****3373 Г. ЕКАТЕРИНА ДМИТРИЕВНА"/>
    <n v="2000"/>
    <x v="0"/>
    <x v="0"/>
    <x v="0"/>
    <n v="2000"/>
  </r>
  <r>
    <x v="97"/>
    <s v="21:03"/>
    <s v="Отдых и развлечения"/>
    <s v="LEONARDO"/>
    <n v="1250"/>
    <x v="10"/>
    <x v="5"/>
    <x v="1"/>
    <n v="-1250"/>
  </r>
  <r>
    <x v="97"/>
    <s v="20:58"/>
    <s v="Отдых и развлечения"/>
    <s v="LEONARDO"/>
    <n v="920"/>
    <x v="10"/>
    <x v="5"/>
    <x v="1"/>
    <n v="-920"/>
  </r>
  <r>
    <x v="97"/>
    <s v="19:58"/>
    <s v="Здоровье и красота"/>
    <s v="OOO DS NA KHODYNKE"/>
    <n v="15900"/>
    <x v="23"/>
    <x v="5"/>
    <x v="1"/>
    <n v="-15900"/>
  </r>
  <r>
    <x v="97"/>
    <s v="17:59"/>
    <s v="Прочие операции"/>
    <s v="SBOL перевод 2202****3373 Г. ЕКАТЕРИНА ДМИТРИЕВНА"/>
    <n v="20000"/>
    <x v="0"/>
    <x v="0"/>
    <x v="0"/>
    <n v="20000"/>
  </r>
  <r>
    <x v="97"/>
    <s v="00:00"/>
    <s v="Здоровье и красота"/>
    <s v="APTEKA GORZDRAV"/>
    <n v="1029.3"/>
    <x v="14"/>
    <x v="9"/>
    <x v="1"/>
    <n v="-1029.3"/>
  </r>
  <r>
    <x v="97"/>
    <s v="00:00"/>
    <s v="Все для дома"/>
    <s v="SUPERSMOKE"/>
    <n v="900"/>
    <x v="5"/>
    <x v="4"/>
    <x v="1"/>
    <n v="-900"/>
  </r>
  <r>
    <x v="98"/>
    <s v="16:36"/>
    <s v="Прочие операции"/>
    <s v="SBOL перевод 2202****3373 Г. ЕКАТЕРИНА ДМИТРИЕВНА"/>
    <n v="1500"/>
    <x v="0"/>
    <x v="0"/>
    <x v="0"/>
    <n v="1500"/>
  </r>
  <r>
    <x v="98"/>
    <s v="00:00"/>
    <s v="Супермаркеты"/>
    <s v="Delivery-Club.Grocery"/>
    <n v="1369"/>
    <x v="4"/>
    <x v="2"/>
    <x v="1"/>
    <n v="-1369"/>
  </r>
  <r>
    <x v="99"/>
    <s v="19:59"/>
    <s v="Прочие операции"/>
    <s v="SBOL перевод 2202****3373 Г. ЕКАТЕРИНА ДМИТРИЕВНА"/>
    <n v="500"/>
    <x v="0"/>
    <x v="0"/>
    <x v="0"/>
    <n v="500"/>
  </r>
  <r>
    <x v="99"/>
    <s v="18:34"/>
    <s v="Супермаркеты"/>
    <s v="PYATEROCHKA 3199"/>
    <n v="144.38"/>
    <x v="2"/>
    <x v="2"/>
    <x v="1"/>
    <n v="-144.38"/>
  </r>
  <r>
    <x v="99"/>
    <s v="16:21"/>
    <s v="Рестораны и кафе"/>
    <s v="KFC"/>
    <n v="89"/>
    <x v="6"/>
    <x v="2"/>
    <x v="1"/>
    <n v="-89"/>
  </r>
  <r>
    <x v="99"/>
    <s v="16:10"/>
    <s v="Рестораны и кафе"/>
    <s v="KFC"/>
    <n v="89"/>
    <x v="6"/>
    <x v="2"/>
    <x v="1"/>
    <n v="-89"/>
  </r>
  <r>
    <x v="99"/>
    <s v="15:58"/>
    <s v="Рестораны и кафе"/>
    <s v="KFC"/>
    <n v="312"/>
    <x v="6"/>
    <x v="2"/>
    <x v="1"/>
    <n v="-312"/>
  </r>
  <r>
    <x v="99"/>
    <s v="15:21"/>
    <s v="Здоровье и красота"/>
    <s v="MIKROMARKET"/>
    <n v="26"/>
    <x v="2"/>
    <x v="2"/>
    <x v="1"/>
    <n v="-26"/>
  </r>
  <r>
    <x v="99"/>
    <s v="15:20"/>
    <s v="Прочие операции"/>
    <s v="SBOL перевод 2202****3373 Г. ЕКАТЕРИНА ДМИТРИЕВНА"/>
    <n v="2000"/>
    <x v="0"/>
    <x v="0"/>
    <x v="0"/>
    <n v="2000"/>
  </r>
  <r>
    <x v="99"/>
    <s v="14:32"/>
    <s v="Супермаркеты"/>
    <s v="PRODUKTY 24"/>
    <n v="220"/>
    <x v="2"/>
    <x v="2"/>
    <x v="1"/>
    <n v="-220"/>
  </r>
  <r>
    <x v="99"/>
    <s v="11:15"/>
    <s v="Рестораны и кафе"/>
    <s v="BURGER KING 0800"/>
    <n v="579.97"/>
    <x v="6"/>
    <x v="2"/>
    <x v="1"/>
    <n v="-579.97"/>
  </r>
  <r>
    <x v="99"/>
    <s v="11:08"/>
    <s v="Прочие операции"/>
    <s v="SBOL перевод 2202****3373 Г. ЕКАТЕРИНА ДМИТРИЕВНА"/>
    <n v="1000"/>
    <x v="0"/>
    <x v="0"/>
    <x v="0"/>
    <n v="1000"/>
  </r>
  <r>
    <x v="99"/>
    <s v="00:00"/>
    <s v="Рестораны и кафе"/>
    <s v="&quot;PEAR&quot;"/>
    <n v="180"/>
    <x v="6"/>
    <x v="2"/>
    <x v="1"/>
    <n v="-180"/>
  </r>
  <r>
    <x v="99"/>
    <s v="00:00"/>
    <s v="Супермаркеты"/>
    <s v="lavka.yandex"/>
    <n v="1721"/>
    <x v="2"/>
    <x v="2"/>
    <x v="1"/>
    <n v="-1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Основная" cacheId="6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Категория">
  <location ref="B3:C13" firstHeaderRow="1" firstDataRow="1" firstDataCol="1"/>
  <pivotFields count="9">
    <pivotField numFmtId="164" showAll="0"/>
    <pivotField showAll="0"/>
    <pivotField showAll="0"/>
    <pivotField showAll="0"/>
    <pivotField dataField="1" numFmtId="44" showAll="0"/>
    <pivotField showAll="0"/>
    <pivotField axis="axisRow" showAll="0" sortType="descending">
      <items count="15">
        <item x="7"/>
        <item x="2"/>
        <item x="10"/>
        <item x="6"/>
        <item x="11"/>
        <item x="3"/>
        <item m="1" x="13"/>
        <item x="1"/>
        <item x="5"/>
        <item m="1" x="12"/>
        <item x="8"/>
        <item h="1" x="0"/>
        <item h="1" x="9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6"/>
  </rowFields>
  <rowItems count="10">
    <i>
      <x/>
    </i>
    <i>
      <x v="1"/>
    </i>
    <i>
      <x v="5"/>
    </i>
    <i>
      <x v="8"/>
    </i>
    <i>
      <x v="3"/>
    </i>
    <i>
      <x v="10"/>
    </i>
    <i>
      <x v="7"/>
    </i>
    <i>
      <x v="4"/>
    </i>
    <i>
      <x v="2"/>
    </i>
    <i t="grand">
      <x/>
    </i>
  </rowItems>
  <colItems count="1">
    <i/>
  </colItems>
  <dataFields count="1">
    <dataField name="Сумма по Сумме" fld="4" baseField="0" baseItem="0" numFmtId="165"/>
  </dataFields>
  <formats count="2">
    <format dxfId="30">
      <pivotArea collapsedLevelsAreSubtotals="1" fieldPosition="0">
        <references count="1">
          <reference field="6" count="1">
            <x v="0"/>
          </reference>
        </references>
      </pivotArea>
    </format>
    <format dxfId="29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График" cacheId="66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8">
  <location ref="C6:L11" firstHeaderRow="1" firstDataRow="2" firstDataCol="1" rowPageCount="1" colPageCount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44" showAll="0"/>
    <pivotField showAll="0"/>
    <pivotField axis="axisCol" multipleItemSelectionAllowed="1" showAll="0">
      <items count="15">
        <item h="1" x="7"/>
        <item x="2"/>
        <item x="10"/>
        <item x="6"/>
        <item x="11"/>
        <item x="3"/>
        <item m="1" x="13"/>
        <item x="0"/>
        <item x="1"/>
        <item x="5"/>
        <item m="1" x="12"/>
        <item x="8"/>
        <item x="9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/>
  </pivotFields>
  <rowFields count="1">
    <field x="0"/>
  </rowFields>
  <rowItems count="4">
    <i>
      <x v="6"/>
    </i>
    <i>
      <x v="7"/>
    </i>
    <i>
      <x v="8"/>
    </i>
    <i>
      <x v="9"/>
    </i>
  </rowItems>
  <colFields count="1">
    <field x="6"/>
  </colFields>
  <colItems count="9">
    <i>
      <x v="1"/>
    </i>
    <i>
      <x v="2"/>
    </i>
    <i>
      <x v="3"/>
    </i>
    <i>
      <x v="4"/>
    </i>
    <i>
      <x v="5"/>
    </i>
    <i>
      <x v="8"/>
    </i>
    <i>
      <x v="9"/>
    </i>
    <i>
      <x v="11"/>
    </i>
    <i>
      <x v="12"/>
    </i>
  </colItems>
  <pageFields count="1">
    <pageField fld="7" item="1" hier="-1"/>
  </pageFields>
  <dataFields count="1">
    <dataField name="Сумма по полю Сумма" fld="4" baseField="0" baseItem="0" numFmtId="3"/>
  </dataFields>
  <formats count="2">
    <format dxfId="13">
      <pivotArea outline="0" collapsedLevelsAreSubtotals="1" fieldPosition="0"/>
    </format>
    <format dxfId="14">
      <pivotArea outline="0" collapsedLevelsAreSubtotals="1" fieldPosition="0"/>
    </format>
  </formats>
  <chartFormats count="2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Водопад" cacheId="66" applyNumberFormats="0" applyBorderFormats="0" applyFontFormats="0" applyPatternFormats="0" applyAlignmentFormats="0" applyWidthHeightFormats="1" dataCaption="Значения" grandTotalCaption="Остаток" updatedVersion="6" minRefreshableVersion="3" useAutoFormatting="1" itemPrintTitles="1" createdVersion="6" indent="0" outline="1" outlineData="1" multipleFieldFilters="0">
  <location ref="C7:D20" firstHeaderRow="1" firstDataRow="1" firstDataCol="1" rowPageCount="1" colPageCount="1"/>
  <pivotFields count="9">
    <pivotField axis="axisPage" numFmtId="16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44" showAll="0"/>
    <pivotField showAll="0"/>
    <pivotField axis="axisRow">
      <items count="15">
        <item x="0"/>
        <item x="7"/>
        <item x="2"/>
        <item x="3"/>
        <item x="5"/>
        <item h="1" m="1" x="12"/>
        <item x="6"/>
        <item h="1" m="1" x="13"/>
        <item x="8"/>
        <item x="1"/>
        <item x="9"/>
        <item x="11"/>
        <item x="10"/>
        <item x="4"/>
        <item t="default"/>
      </items>
    </pivotField>
    <pivotField showAll="0"/>
    <pivotField dataField="1" showAll="0" defaultSubtota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0" hier="-1"/>
  </pageFields>
  <dataFields count="1">
    <dataField name="Сумма по полю Движение" fld="8" baseField="0" baseItem="0" numFmtId="166"/>
  </dataFields>
  <formats count="2">
    <format dxfId="11">
      <pivotArea collapsedLevelsAreSubtotals="1" fieldPosition="0">
        <references count="1">
          <reference field="6" count="0"/>
        </references>
      </pivotArea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Топ5" cacheId="66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rowHeaderCaption="Категория">
  <location ref="B6:C11" firstHeaderRow="1" firstDataRow="1" firstDataCol="1" rowPageCount="1" colPageCount="1"/>
  <pivotFields count="9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44" showAll="0"/>
    <pivotField axis="axisRow" showAll="0" measureFilter="1" sortType="descending">
      <items count="26">
        <item x="22"/>
        <item x="14"/>
        <item x="9"/>
        <item x="20"/>
        <item x="4"/>
        <item x="3"/>
        <item x="1"/>
        <item x="13"/>
        <item x="21"/>
        <item x="12"/>
        <item x="17"/>
        <item x="15"/>
        <item x="0"/>
        <item x="7"/>
        <item x="6"/>
        <item x="11"/>
        <item x="16"/>
        <item m="1" x="24"/>
        <item x="23"/>
        <item x="2"/>
        <item x="18"/>
        <item x="10"/>
        <item x="19"/>
        <item x="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sortType="descending">
      <items count="15">
        <item x="7"/>
        <item x="2"/>
        <item x="10"/>
        <item x="6"/>
        <item x="11"/>
        <item x="3"/>
        <item m="1" x="13"/>
        <item x="1"/>
        <item x="5"/>
        <item m="1" x="12"/>
        <item x="8"/>
        <item h="1" x="0"/>
        <item x="9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5"/>
  </rowFields>
  <rowItems count="5">
    <i>
      <x v="2"/>
    </i>
    <i>
      <x v="19"/>
    </i>
    <i>
      <x v="5"/>
    </i>
    <i>
      <x v="3"/>
    </i>
    <i>
      <x v="23"/>
    </i>
  </rowItems>
  <colItems count="1">
    <i/>
  </colItems>
  <pageFields count="1">
    <pageField fld="6" hier="-1"/>
  </pageFields>
  <dataFields count="1">
    <dataField name="Сумма по Сумме" fld="4" baseField="0" baseItem="0" numFmtId="165"/>
  </dataFields>
  <formats count="1">
    <format dxfId="15">
      <pivotArea outline="0" collapsedLevelsAreSubtotals="1" fieldPosition="0"/>
    </format>
  </formats>
  <pivotTableStyleInfo name="PivotStyleLight15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Пончик" cacheId="6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B4:C8" firstHeaderRow="1" firstDataRow="1" firstDataCol="1"/>
  <pivotFields count="9">
    <pivotField numFmtId="164" showAll="0"/>
    <pivotField showAll="0"/>
    <pivotField showAll="0"/>
    <pivotField showAll="0"/>
    <pivotField dataField="1" numFmtId="44" showAll="0"/>
    <pivotField axis="axisRow" showAll="0" sortType="ascending">
      <items count="26">
        <item h="1" x="22"/>
        <item h="1" x="14"/>
        <item h="1" x="9"/>
        <item h="1" x="20"/>
        <item x="4"/>
        <item h="1" x="3"/>
        <item h="1" x="1"/>
        <item h="1" x="13"/>
        <item h="1" x="21"/>
        <item h="1" x="12"/>
        <item h="1" x="17"/>
        <item h="1" x="15"/>
        <item h="1" x="0"/>
        <item h="1" x="7"/>
        <item x="6"/>
        <item h="1" x="11"/>
        <item h="1" x="16"/>
        <item h="1" m="1" x="24"/>
        <item h="1" x="23"/>
        <item x="2"/>
        <item h="1" x="18"/>
        <item h="1" x="10"/>
        <item h="1" x="19"/>
        <item h="1" x="8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</pivotFields>
  <rowFields count="1">
    <field x="5"/>
  </rowFields>
  <rowItems count="4">
    <i>
      <x v="4"/>
    </i>
    <i>
      <x v="14"/>
    </i>
    <i>
      <x v="19"/>
    </i>
    <i t="grand">
      <x/>
    </i>
  </rowItems>
  <colItems count="1">
    <i/>
  </colItems>
  <dataFields count="1">
    <dataField name="Сумма по полю Сумма" fld="4" baseField="0" baseItem="0" numFmtId="165"/>
  </dataFields>
  <formats count="1">
    <format dxfId="16">
      <pivotArea outline="0" collapsedLevelsAreSubtotals="1" fieldPosition="0"/>
    </format>
  </formats>
  <chartFormats count="8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резы" cacheId="66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R37:R48" firstHeaderRow="1" firstDataRow="1" firstDataCol="1" rowPageCount="1" colPageCount="1"/>
  <pivotFields count="9">
    <pivotField numFmtId="164" showAll="0"/>
    <pivotField showAll="0"/>
    <pivotField showAll="0"/>
    <pivotField showAll="0"/>
    <pivotField numFmtId="44" showAll="0"/>
    <pivotField showAll="0"/>
    <pivotField axis="axisRow" showAll="0">
      <items count="15">
        <item x="7"/>
        <item x="2"/>
        <item x="10"/>
        <item x="6"/>
        <item x="9"/>
        <item x="11"/>
        <item x="3"/>
        <item m="1" x="13"/>
        <item x="0"/>
        <item x="1"/>
        <item x="5"/>
        <item m="1" x="12"/>
        <item x="8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2"/>
    </i>
    <i>
      <x v="13"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Доход" cacheId="6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C6:D11" firstHeaderRow="1" firstDataRow="1" firstDataCol="1" rowPageCount="1" colPageCount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44" showAll="0"/>
    <pivotField showAll="0"/>
    <pivotField multipleItemSelectionAllowed="1" showAll="0"/>
    <pivotField axis="axisPage" showAll="0">
      <items count="3">
        <item x="0"/>
        <item x="1"/>
        <item t="default"/>
      </items>
    </pivotField>
    <pivotField showAll="0" defaultSubtotal="0"/>
  </pivotFields>
  <rowFields count="1">
    <field x="0"/>
  </rowFields>
  <rowItems count="5"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7" item="0" hier="-1"/>
  </pageFields>
  <dataFields count="1">
    <dataField name="Сумма по полю Сумма" fld="4" baseField="0" baseItem="0" numFmtId="3"/>
  </dataFields>
  <formats count="2">
    <format dxfId="19">
      <pivotArea outline="0" collapsedLevelsAreSubtotals="1" fieldPosition="0"/>
    </format>
    <format dxfId="20">
      <pivotArea outline="0" collapsedLevelsAreSubtotals="1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Расход" cacheId="6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Q6:R11" firstHeaderRow="1" firstDataRow="1" firstDataCol="1" rowPageCount="1" colPageCount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44" showAll="0"/>
    <pivotField showAll="0"/>
    <pivotField multipleItemSelectionAllowed="1" showAll="0">
      <items count="15">
        <item x="7"/>
        <item x="2"/>
        <item x="4"/>
        <item x="10"/>
        <item x="6"/>
        <item x="9"/>
        <item x="11"/>
        <item x="3"/>
        <item m="1" x="13"/>
        <item x="0"/>
        <item x="1"/>
        <item x="5"/>
        <item m="1" x="12"/>
        <item x="8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/>
  </pivotFields>
  <rowFields count="1">
    <field x="0"/>
  </rowFields>
  <rowItems count="5"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7" item="1" hier="-1"/>
  </pageFields>
  <dataFields count="1">
    <dataField name="Сумма по полю Сумма" fld="4" baseField="0" baseItem="0" numFmtId="3"/>
  </dataFields>
  <formats count="2">
    <format dxfId="21">
      <pivotArea outline="0" collapsedLevelsAreSubtotals="1" fieldPosition="0"/>
    </format>
    <format dxfId="22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Карта" cacheId="66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compact="0" compactData="0" multipleFieldFilters="0">
  <location ref="C6:E29" firstHeaderRow="1" firstDataRow="1" firstDataCol="2" rowPageCount="1" colPageCount="1"/>
  <pivotFields count="9"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6">
        <item x="22"/>
        <item x="14"/>
        <item x="9"/>
        <item x="20"/>
        <item x="4"/>
        <item x="3"/>
        <item x="1"/>
        <item x="13"/>
        <item x="21"/>
        <item x="12"/>
        <item x="17"/>
        <item x="15"/>
        <item x="0"/>
        <item x="7"/>
        <item x="6"/>
        <item x="11"/>
        <item x="16"/>
        <item m="1" x="24"/>
        <item x="23"/>
        <item x="2"/>
        <item x="18"/>
        <item x="10"/>
        <item x="19"/>
        <item x="8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2"/>
        <item x="10"/>
        <item x="6"/>
        <item x="9"/>
        <item x="11"/>
        <item x="3"/>
        <item m="1" x="13"/>
        <item x="0"/>
        <item x="1"/>
        <item x="5"/>
        <item m="1" x="12"/>
        <item x="8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5"/>
  </rowFields>
  <rowItems count="23">
    <i>
      <x/>
      <x v="2"/>
    </i>
    <i>
      <x v="1"/>
      <x v="4"/>
    </i>
    <i r="1">
      <x v="14"/>
    </i>
    <i r="1">
      <x v="19"/>
    </i>
    <i>
      <x v="2"/>
      <x v="11"/>
    </i>
    <i r="1">
      <x v="16"/>
    </i>
    <i>
      <x v="3"/>
      <x v="9"/>
    </i>
    <i r="1">
      <x v="23"/>
    </i>
    <i>
      <x v="4"/>
      <x v="1"/>
    </i>
    <i>
      <x v="5"/>
      <x v="8"/>
    </i>
    <i>
      <x v="6"/>
      <x v="3"/>
    </i>
    <i r="1">
      <x v="5"/>
    </i>
    <i>
      <x v="9"/>
      <x v="6"/>
    </i>
    <i r="1">
      <x v="10"/>
    </i>
    <i>
      <x v="10"/>
      <x v="13"/>
    </i>
    <i r="1">
      <x v="15"/>
    </i>
    <i r="1">
      <x v="18"/>
    </i>
    <i r="1">
      <x v="21"/>
    </i>
    <i>
      <x v="12"/>
      <x/>
    </i>
    <i r="1">
      <x v="7"/>
    </i>
    <i r="1">
      <x v="20"/>
    </i>
    <i r="1">
      <x v="22"/>
    </i>
    <i>
      <x v="13"/>
      <x v="24"/>
    </i>
  </rowItems>
  <colItems count="1">
    <i/>
  </colItems>
  <pageFields count="1">
    <pageField fld="7" item="1" hier="-1"/>
  </pageFields>
  <dataFields count="1">
    <dataField name="Сумма по полю Сумма" fld="4" baseField="0" baseItem="0" numFmtId="165"/>
  </dataFields>
  <formats count="2">
    <format dxfId="17">
      <pivotArea outline="0" collapsedLevelsAreSubtotals="1" fieldPosition="0"/>
    </format>
    <format dxfId="18">
      <pivotArea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Дата_операции" sourceName="Дата операции">
  <pivotTables>
    <pivotTable tabId="6" name="Карта"/>
    <pivotTable tabId="8" name="Топ5"/>
    <pivotTable tabId="10" name="Водопад"/>
  </pivotTables>
  <data>
    <tabular pivotCacheId="1">
      <items count="14">
        <i x="6" s="1"/>
        <i x="7" s="1"/>
        <i x="8" s="1"/>
        <i x="9" s="1"/>
        <i x="1" s="1" nd="1"/>
        <i x="2" s="1" nd="1"/>
        <i x="3" s="1" nd="1"/>
        <i x="4" s="1" nd="1"/>
        <i x="5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ия" sourceName="Категория">
  <pivotTables>
    <pivotTable tabId="5" name="Расход"/>
    <pivotTable tabId="6" name="Карта"/>
    <pivotTable tabId="5" name="Срезы"/>
  </pivotTables>
  <data>
    <tabular pivotCacheId="1">
      <items count="14">
        <i x="7" s="1"/>
        <i x="2" s="1"/>
        <i x="4" s="1"/>
        <i x="10" s="1"/>
        <i x="6" s="1"/>
        <i x="9" s="1"/>
        <i x="11" s="1"/>
        <i x="3" s="1"/>
        <i x="1" s="1"/>
        <i x="5" s="1"/>
        <i x="8" s="1"/>
        <i x="13" s="1" nd="1"/>
        <i x="0" s="1" nd="1"/>
        <i x="1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Дата операции" cache="Срез_Дата_операции" caption="Месяц" columnCount="2" style="SlicerStyleLight4" rowHeight="432000"/>
  <slicer name="Категория" cache="Срез_Категория" caption="Категория" style="SlicerStyleLight4" rowHeight="252000"/>
</slicers>
</file>

<file path=xl/tables/table1.xml><?xml version="1.0" encoding="utf-8"?>
<table xmlns="http://schemas.openxmlformats.org/spreadsheetml/2006/main" id="1" name="Транзакции" displayName="Транзакции" ref="A4:I503" totalsRowShown="0" headerRowDxfId="9">
  <autoFilter ref="A4:I503"/>
  <tableColumns count="9">
    <tableColumn id="1" name="Дата операции" dataDxfId="8"/>
    <tableColumn id="2" name="Время операции" dataDxfId="7"/>
    <tableColumn id="4" name="Категория транзакции" dataDxfId="6"/>
    <tableColumn id="10" name="Транзакция" dataDxfId="5">
      <calculatedColumnFormula>#REF!</calculatedColumnFormula>
    </tableColumn>
    <tableColumn id="6" name="Сумма" dataDxfId="4"/>
    <tableColumn id="11" name="Подкатегория" dataDxfId="3">
      <calculatedColumnFormula>VLOOKUP(D5,'Валидация данных'!$A$2:$B$138,2,0)</calculatedColumnFormula>
    </tableColumn>
    <tableColumn id="8" name="Категория" dataDxfId="2">
      <calculatedColumnFormula>VLOOKUP(Транзакции[[#This Row],[Подкатегория]],Категории[#All],2,0)</calculatedColumnFormula>
    </tableColumn>
    <tableColumn id="9" name="Тип категории" dataDxfId="1">
      <calculatedColumnFormula>VLOOKUP(Транзакции[[#This Row],[Подкатегория]],Категории[#All],3,0)</calculatedColumnFormula>
    </tableColumn>
    <tableColumn id="3" name="Движение" dataDxfId="0">
      <calculatedColumnFormula>IF(Транзакции[[#This Row],[Тип категории]]="Доход",Транзакции[[#This Row],[Сумма]],0-Транзакции[[#This Row],[Сумма]])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Категории" displayName="Категории" ref="G1:I25" totalsRowShown="0" headerRowDxfId="28" dataDxfId="27">
  <autoFilter ref="G1:I25"/>
  <tableColumns count="3">
    <tableColumn id="1" name="Подкатегория" dataDxfId="26"/>
    <tableColumn id="2" name="Категория" dataDxfId="25"/>
    <tableColumn id="3" name="Тип" dataDxfId="2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Валидация" displayName="Валидация" ref="A1:B138" totalsRowShown="0" headerRowDxfId="10">
  <autoFilter ref="A1:B138"/>
  <tableColumns count="2">
    <tableColumn id="3" name="Транзакция"/>
    <tableColumn id="2" name="Подкатегория" dataDxfId="2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Бумажная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Lj@-em?" TargetMode="External"/><Relationship Id="rId2" Type="http://schemas.openxmlformats.org/officeDocument/2006/relationships/hyperlink" Target="mailto:#6rX*Dwa&amp;4jJMt@{?Mq7Hp" TargetMode="External"/><Relationship Id="rId1" Type="http://schemas.openxmlformats.org/officeDocument/2006/relationships/hyperlink" Target="mailto:6z7%25J|Q*B@#Ovr{Xf5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8.xml"/><Relationship Id="rId4" Type="http://schemas.openxmlformats.org/officeDocument/2006/relationships/hyperlink" Target="mailto:Lj@-em?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j@-em?" TargetMode="External"/><Relationship Id="rId2" Type="http://schemas.openxmlformats.org/officeDocument/2006/relationships/hyperlink" Target="mailto:#6rX*Dwa&amp;4jJMt@{?Mq7Hp" TargetMode="External"/><Relationship Id="rId1" Type="http://schemas.openxmlformats.org/officeDocument/2006/relationships/hyperlink" Target="mailto:6z7%25J|Q*B@#Ovr{Xf5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31"/>
  <sheetViews>
    <sheetView showGridLines="0" showRowColHeaders="0" tabSelected="1" workbookViewId="0">
      <selection activeCell="I5" sqref="I5"/>
    </sheetView>
  </sheetViews>
  <sheetFormatPr defaultRowHeight="12.75" x14ac:dyDescent="0.2"/>
  <cols>
    <col min="1" max="1" width="17.6640625" customWidth="1"/>
    <col min="2" max="2" width="70.6640625" customWidth="1"/>
    <col min="3" max="3" width="70.5" customWidth="1"/>
  </cols>
  <sheetData>
    <row r="1" spans="1:12" ht="36" customHeight="1" x14ac:dyDescent="0.2"/>
    <row r="2" spans="1:12" ht="25.5" x14ac:dyDescent="0.2">
      <c r="A2" s="46" t="s">
        <v>425</v>
      </c>
      <c r="B2" s="46"/>
      <c r="C2" s="46"/>
      <c r="D2" s="46"/>
      <c r="E2" s="46"/>
      <c r="F2" s="46"/>
      <c r="G2" s="46"/>
      <c r="H2" s="46"/>
      <c r="I2" s="46"/>
      <c r="J2" s="46"/>
    </row>
    <row r="3" spans="1:12" x14ac:dyDescent="0.2">
      <c r="C3" s="45"/>
    </row>
    <row r="4" spans="1:12" ht="20.25" x14ac:dyDescent="0.2">
      <c r="B4" s="47" t="s">
        <v>393</v>
      </c>
    </row>
    <row r="5" spans="1:12" ht="68.25" customHeight="1" x14ac:dyDescent="0.2">
      <c r="B5" s="41" t="s">
        <v>424</v>
      </c>
      <c r="C5" s="41"/>
      <c r="D5" s="41"/>
      <c r="E5" s="41"/>
      <c r="F5" s="44"/>
      <c r="G5" s="44"/>
    </row>
    <row r="6" spans="1:12" ht="12.75" customHeight="1" x14ac:dyDescent="0.2">
      <c r="C6" s="38"/>
      <c r="D6" s="44"/>
      <c r="E6" s="44"/>
      <c r="F6" s="44"/>
      <c r="G6" s="44"/>
      <c r="H6" s="44"/>
      <c r="I6" s="44"/>
      <c r="J6" s="44"/>
      <c r="K6" s="44"/>
      <c r="L6" s="44"/>
    </row>
    <row r="7" spans="1:12" ht="20.25" x14ac:dyDescent="0.2">
      <c r="B7" s="47" t="s">
        <v>394</v>
      </c>
    </row>
    <row r="8" spans="1:12" ht="66" customHeight="1" x14ac:dyDescent="0.2">
      <c r="B8" s="41" t="s">
        <v>395</v>
      </c>
      <c r="C8" s="41"/>
      <c r="D8" s="41"/>
      <c r="E8" s="41"/>
      <c r="F8" s="44"/>
      <c r="G8" s="44"/>
    </row>
    <row r="10" spans="1:12" ht="20.25" x14ac:dyDescent="0.2">
      <c r="B10" s="53" t="s">
        <v>398</v>
      </c>
      <c r="C10" s="53"/>
      <c r="D10" s="53"/>
      <c r="E10" s="53"/>
      <c r="F10" s="53"/>
      <c r="G10" s="53"/>
    </row>
    <row r="11" spans="1:12" x14ac:dyDescent="0.2">
      <c r="B11" s="42" t="s">
        <v>396</v>
      </c>
      <c r="C11" s="42" t="s">
        <v>397</v>
      </c>
    </row>
    <row r="12" spans="1:12" ht="15.75" x14ac:dyDescent="0.2">
      <c r="B12" s="43" t="s">
        <v>399</v>
      </c>
      <c r="C12" s="41" t="s">
        <v>422</v>
      </c>
      <c r="D12" s="41"/>
      <c r="E12" s="41"/>
      <c r="F12" s="41"/>
      <c r="G12" s="41"/>
    </row>
    <row r="13" spans="1:12" ht="15.75" x14ac:dyDescent="0.2">
      <c r="C13" s="41"/>
      <c r="D13" s="41"/>
      <c r="E13" s="41"/>
      <c r="F13" s="41"/>
      <c r="G13" s="41"/>
    </row>
    <row r="14" spans="1:12" ht="15.75" x14ac:dyDescent="0.2">
      <c r="B14" s="49" t="s">
        <v>411</v>
      </c>
      <c r="C14" s="49"/>
      <c r="D14" s="50"/>
      <c r="E14" s="50"/>
      <c r="F14" s="50"/>
      <c r="G14" s="50"/>
    </row>
    <row r="15" spans="1:12" ht="15.75" x14ac:dyDescent="0.2">
      <c r="B15" s="43" t="s">
        <v>400</v>
      </c>
      <c r="C15" s="41" t="s">
        <v>413</v>
      </c>
      <c r="D15" s="41"/>
      <c r="E15" s="41"/>
      <c r="F15" s="41"/>
      <c r="G15" s="41"/>
    </row>
    <row r="16" spans="1:12" ht="15.75" x14ac:dyDescent="0.2">
      <c r="C16" s="41"/>
      <c r="D16" s="41"/>
      <c r="E16" s="41"/>
      <c r="F16" s="41"/>
      <c r="G16" s="41"/>
    </row>
    <row r="17" spans="2:7" ht="15.75" x14ac:dyDescent="0.2">
      <c r="B17" s="49" t="s">
        <v>412</v>
      </c>
      <c r="C17" s="49"/>
      <c r="D17" s="48"/>
      <c r="E17" s="48"/>
      <c r="F17" s="48"/>
      <c r="G17" s="48"/>
    </row>
    <row r="18" spans="2:7" ht="31.5" customHeight="1" x14ac:dyDescent="0.2">
      <c r="B18" s="43" t="s">
        <v>408</v>
      </c>
      <c r="C18" s="41" t="s">
        <v>423</v>
      </c>
      <c r="D18" s="41"/>
      <c r="E18" s="41"/>
      <c r="F18" s="41"/>
      <c r="G18" s="41"/>
    </row>
    <row r="19" spans="2:7" ht="15.75" x14ac:dyDescent="0.2">
      <c r="B19" s="43" t="s">
        <v>409</v>
      </c>
      <c r="C19" s="41" t="s">
        <v>414</v>
      </c>
      <c r="D19" s="41"/>
      <c r="E19" s="41"/>
      <c r="F19" s="41"/>
      <c r="G19" s="41"/>
    </row>
    <row r="20" spans="2:7" ht="15.75" x14ac:dyDescent="0.2">
      <c r="C20" s="41"/>
      <c r="D20" s="41"/>
      <c r="E20" s="41"/>
      <c r="F20" s="41"/>
      <c r="G20" s="41"/>
    </row>
    <row r="21" spans="2:7" ht="15.75" x14ac:dyDescent="0.2">
      <c r="B21" s="49" t="s">
        <v>410</v>
      </c>
      <c r="C21" s="49"/>
      <c r="D21" s="48"/>
      <c r="E21" s="48"/>
      <c r="F21" s="48"/>
      <c r="G21" s="48"/>
    </row>
    <row r="22" spans="2:7" ht="15.75" x14ac:dyDescent="0.2">
      <c r="B22" s="43" t="s">
        <v>401</v>
      </c>
      <c r="C22" s="41" t="s">
        <v>415</v>
      </c>
      <c r="D22" s="41"/>
      <c r="E22" s="41"/>
      <c r="F22" s="41"/>
      <c r="G22" s="41"/>
    </row>
    <row r="23" spans="2:7" ht="15.75" x14ac:dyDescent="0.2">
      <c r="B23" s="43" t="s">
        <v>402</v>
      </c>
      <c r="C23" s="41" t="s">
        <v>416</v>
      </c>
      <c r="D23" s="41"/>
      <c r="E23" s="41"/>
      <c r="F23" s="41"/>
      <c r="G23" s="41"/>
    </row>
    <row r="24" spans="2:7" ht="15.75" x14ac:dyDescent="0.2">
      <c r="B24" s="43" t="s">
        <v>403</v>
      </c>
      <c r="C24" s="41" t="s">
        <v>417</v>
      </c>
      <c r="D24" s="41"/>
      <c r="E24" s="41"/>
      <c r="F24" s="41"/>
      <c r="G24" s="41"/>
    </row>
    <row r="25" spans="2:7" ht="31.5" customHeight="1" x14ac:dyDescent="0.2">
      <c r="B25" s="43" t="s">
        <v>404</v>
      </c>
      <c r="C25" s="41" t="s">
        <v>418</v>
      </c>
      <c r="D25" s="41"/>
      <c r="E25" s="41"/>
      <c r="F25" s="41"/>
      <c r="G25" s="41"/>
    </row>
    <row r="26" spans="2:7" ht="15.75" x14ac:dyDescent="0.2">
      <c r="B26" s="43" t="s">
        <v>405</v>
      </c>
      <c r="C26" s="41" t="s">
        <v>419</v>
      </c>
      <c r="D26" s="41"/>
      <c r="E26" s="41"/>
      <c r="F26" s="41"/>
      <c r="G26" s="41"/>
    </row>
    <row r="27" spans="2:7" ht="15.75" x14ac:dyDescent="0.2">
      <c r="B27" s="43" t="s">
        <v>406</v>
      </c>
      <c r="C27" s="41" t="s">
        <v>420</v>
      </c>
      <c r="D27" s="41"/>
      <c r="E27" s="41"/>
      <c r="F27" s="41"/>
      <c r="G27" s="41"/>
    </row>
    <row r="28" spans="2:7" ht="15.75" x14ac:dyDescent="0.2">
      <c r="B28" s="43" t="s">
        <v>407</v>
      </c>
      <c r="C28" s="41" t="s">
        <v>421</v>
      </c>
      <c r="D28" s="41"/>
      <c r="E28" s="41"/>
      <c r="F28" s="41"/>
      <c r="G28" s="41"/>
    </row>
    <row r="31" spans="2:7" ht="20.25" x14ac:dyDescent="0.2">
      <c r="B31" s="47"/>
    </row>
  </sheetData>
  <mergeCells count="21">
    <mergeCell ref="B10:G10"/>
    <mergeCell ref="A2:J2"/>
    <mergeCell ref="B5:E5"/>
    <mergeCell ref="B8:E8"/>
    <mergeCell ref="C24:G24"/>
    <mergeCell ref="C25:G25"/>
    <mergeCell ref="C26:G26"/>
    <mergeCell ref="C27:G27"/>
    <mergeCell ref="C28:G28"/>
    <mergeCell ref="B17:C17"/>
    <mergeCell ref="B14:C14"/>
    <mergeCell ref="B21:C21"/>
    <mergeCell ref="C18:G18"/>
    <mergeCell ref="C19:G19"/>
    <mergeCell ref="C20:G20"/>
    <mergeCell ref="C22:G22"/>
    <mergeCell ref="C23:G23"/>
    <mergeCell ref="C12:G12"/>
    <mergeCell ref="C13:G13"/>
    <mergeCell ref="C15:G15"/>
    <mergeCell ref="C16:G16"/>
  </mergeCells>
  <hyperlinks>
    <hyperlink ref="B12" location="'Описание проекта'!A1" display="Главная страница"/>
    <hyperlink ref="B15" location="Дашборд!A1" display="Дашборд"/>
    <hyperlink ref="B22" location="'Данные заголовка'!A1" display="Заголовок дашборда"/>
    <hyperlink ref="B23" location="'Линейн диагр'!A1" display="Линейная диаграмма расходов по категориям"/>
    <hyperlink ref="B24" location="Waterfall!A1" display="Waterfall"/>
    <hyperlink ref="B25" location="'топ 5 категорий'!A1" display="Топ 5 категорий расходов за выбранный период"/>
    <hyperlink ref="B26" location="'Круг диагр'!A1" display="Круговая диаграмма по категории &quot;Еда&quot;"/>
    <hyperlink ref="B27" location="'Столб диагр пополнения-расходы'!A1" display="Столбиговая диаграмма поплнений и расходов по месяцам"/>
    <hyperlink ref="B28" location="TreeMap!A1" display="TreeMap"/>
    <hyperlink ref="B18" location="Данные!A1" display="Исходные данные"/>
    <hyperlink ref="B19" location="'Валидация данных'!A1" display="Валидация данных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2:Z503"/>
  <sheetViews>
    <sheetView zoomScaleNormal="100" workbookViewId="0">
      <selection activeCell="K7" sqref="K7"/>
    </sheetView>
  </sheetViews>
  <sheetFormatPr defaultRowHeight="12.75" x14ac:dyDescent="0.2"/>
  <cols>
    <col min="1" max="1" width="19.6640625" customWidth="1"/>
    <col min="2" max="2" width="21.6640625" customWidth="1"/>
    <col min="3" max="3" width="27.1640625" customWidth="1"/>
    <col min="4" max="4" width="39" customWidth="1"/>
    <col min="5" max="5" width="16.83203125" style="6" customWidth="1"/>
    <col min="6" max="6" width="20.5" customWidth="1"/>
    <col min="7" max="7" width="18.83203125" style="5" customWidth="1"/>
    <col min="8" max="8" width="13.5" customWidth="1"/>
    <col min="9" max="9" width="16.33203125" customWidth="1"/>
    <col min="10" max="10" width="18.83203125" customWidth="1"/>
    <col min="11" max="11" width="19.6640625" customWidth="1"/>
  </cols>
  <sheetData>
    <row r="2" spans="1:20" ht="59.25" customHeight="1" x14ac:dyDescent="0.2">
      <c r="A2" s="65"/>
      <c r="B2" s="66" t="s">
        <v>556</v>
      </c>
      <c r="C2" s="66"/>
      <c r="D2" s="67" t="s">
        <v>557</v>
      </c>
      <c r="E2" s="67"/>
    </row>
    <row r="3" spans="1:20" ht="15.75" x14ac:dyDescent="0.2">
      <c r="A3" s="72" t="s">
        <v>580</v>
      </c>
    </row>
    <row r="4" spans="1:20" s="13" customFormat="1" ht="20.25" customHeight="1" x14ac:dyDescent="0.2">
      <c r="A4" s="14" t="s">
        <v>361</v>
      </c>
      <c r="B4" s="14" t="s">
        <v>360</v>
      </c>
      <c r="C4" s="14" t="s">
        <v>359</v>
      </c>
      <c r="D4" s="14" t="s">
        <v>358</v>
      </c>
      <c r="E4" s="15" t="s">
        <v>357</v>
      </c>
      <c r="F4" s="55" t="s">
        <v>356</v>
      </c>
      <c r="G4" s="16" t="s">
        <v>362</v>
      </c>
      <c r="H4" s="16" t="s">
        <v>372</v>
      </c>
      <c r="I4" s="16" t="s">
        <v>386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8" customHeight="1" x14ac:dyDescent="0.2">
      <c r="A5" s="1">
        <v>44834</v>
      </c>
      <c r="B5" s="2" t="s">
        <v>0</v>
      </c>
      <c r="C5" s="9" t="s">
        <v>1</v>
      </c>
      <c r="D5" t="s">
        <v>428</v>
      </c>
      <c r="E5" s="7">
        <v>2000</v>
      </c>
      <c r="F5" s="5" t="str">
        <f>VLOOKUP(D5,'Валидация данных'!$A$2:$B$138,2,0)</f>
        <v>Пополнение</v>
      </c>
      <c r="G5" t="str">
        <f>VLOOKUP(Транзакции[[#This Row],[Подкатегория]],Категории[#All],2,0)</f>
        <v>Пополнение</v>
      </c>
      <c r="H5" t="str">
        <f>VLOOKUP(Транзакции[[#This Row],[Подкатегория]],Категории[#All],3,0)</f>
        <v>Доход</v>
      </c>
      <c r="I5">
        <f>IF(Транзакции[[#This Row],[Тип категории]]="Доход",Транзакции[[#This Row],[Сумма]],0-Транзакции[[#This Row],[Сумма]])</f>
        <v>2000</v>
      </c>
    </row>
    <row r="6" spans="1:20" ht="14.1" customHeight="1" x14ac:dyDescent="0.2">
      <c r="A6" s="3">
        <v>44834</v>
      </c>
      <c r="B6" s="4" t="s">
        <v>2</v>
      </c>
      <c r="C6" s="10" t="s">
        <v>1</v>
      </c>
      <c r="D6" t="s">
        <v>429</v>
      </c>
      <c r="E6" s="8">
        <v>70</v>
      </c>
      <c r="F6" s="56" t="str">
        <f>VLOOKUP(D6,'Валидация данных'!$A$2:$B$138,2,0)</f>
        <v>Комиссия</v>
      </c>
      <c r="G6" t="str">
        <f>VLOOKUP(Транзакции[[#This Row],[Подкатегория]],Категории[#All],2,0)</f>
        <v>Прочее</v>
      </c>
      <c r="H6" t="str">
        <f>VLOOKUP(Транзакции[[#This Row],[Подкатегория]],Категории[#All],3,0)</f>
        <v>Расход</v>
      </c>
      <c r="I6">
        <f>IF(Транзакции[[#This Row],[Тип категории]]="Доход",Транзакции[[#This Row],[Сумма]],0-Транзакции[[#This Row],[Сумма]])</f>
        <v>-70</v>
      </c>
    </row>
    <row r="7" spans="1:20" ht="15" customHeight="1" x14ac:dyDescent="0.3">
      <c r="A7" s="3">
        <v>44834</v>
      </c>
      <c r="B7" s="4" t="s">
        <v>3</v>
      </c>
      <c r="C7" s="10" t="s">
        <v>4</v>
      </c>
      <c r="D7" t="s">
        <v>430</v>
      </c>
      <c r="E7" s="8">
        <v>255.7</v>
      </c>
      <c r="F7" s="56" t="str">
        <f>VLOOKUP(D7,'Валидация данных'!$A$2:$B$138,2,0)</f>
        <v>Супермаркеты</v>
      </c>
      <c r="G7" t="str">
        <f>VLOOKUP(Транзакции[[#This Row],[Подкатегория]],Категории[#All],2,0)</f>
        <v>Еда</v>
      </c>
      <c r="H7" t="str">
        <f>VLOOKUP(Транзакции[[#This Row],[Подкатегория]],Категории[#All],3,0)</f>
        <v>Расход</v>
      </c>
      <c r="I7">
        <f>IF(Транзакции[[#This Row],[Тип категории]]="Доход",Транзакции[[#This Row],[Сумма]],0-Транзакции[[#This Row],[Сумма]])</f>
        <v>-255.7</v>
      </c>
      <c r="K7" s="73" t="s">
        <v>426</v>
      </c>
      <c r="L7" s="40"/>
      <c r="M7" s="40"/>
    </row>
    <row r="8" spans="1:20" ht="15" customHeight="1" x14ac:dyDescent="0.2">
      <c r="A8" s="3">
        <v>44833</v>
      </c>
      <c r="B8" s="4" t="s">
        <v>5</v>
      </c>
      <c r="C8" s="10" t="s">
        <v>6</v>
      </c>
      <c r="D8" t="s">
        <v>431</v>
      </c>
      <c r="E8" s="8">
        <v>2134.5</v>
      </c>
      <c r="F8" s="56" t="str">
        <f>VLOOKUP(D8,'Валидация данных'!$A$2:$B$138,2,0)</f>
        <v>Зоомагазин</v>
      </c>
      <c r="G8" t="str">
        <f>VLOOKUP(Транзакции[[#This Row],[Подкатегория]],Категории[#All],2,0)</f>
        <v>Питомцы</v>
      </c>
      <c r="H8" t="str">
        <f>VLOOKUP(Транзакции[[#This Row],[Подкатегория]],Категории[#All],3,0)</f>
        <v>Расход</v>
      </c>
      <c r="I8">
        <f>IF(Транзакции[[#This Row],[Тип категории]]="Доход",Транзакции[[#This Row],[Сумма]],0-Транзакции[[#This Row],[Сумма]])</f>
        <v>-2134.5</v>
      </c>
      <c r="K8" s="58" t="s">
        <v>427</v>
      </c>
      <c r="L8" s="58"/>
      <c r="M8" s="58"/>
    </row>
    <row r="9" spans="1:20" ht="15" customHeight="1" x14ac:dyDescent="0.2">
      <c r="A9" s="3">
        <v>44833</v>
      </c>
      <c r="B9" s="4" t="s">
        <v>7</v>
      </c>
      <c r="C9" s="10" t="s">
        <v>1</v>
      </c>
      <c r="D9" t="s">
        <v>428</v>
      </c>
      <c r="E9" s="8">
        <v>3000</v>
      </c>
      <c r="F9" s="56" t="str">
        <f>VLOOKUP(D9,'Валидация данных'!$A$2:$B$138,2,0)</f>
        <v>Пополнение</v>
      </c>
      <c r="G9" t="str">
        <f>VLOOKUP(Транзакции[[#This Row],[Подкатегория]],Категории[#All],2,0)</f>
        <v>Пополнение</v>
      </c>
      <c r="H9" t="str">
        <f>VLOOKUP(Транзакции[[#This Row],[Подкатегория]],Категории[#All],3,0)</f>
        <v>Доход</v>
      </c>
      <c r="I9">
        <f>IF(Транзакции[[#This Row],[Тип категории]]="Доход",Транзакции[[#This Row],[Сумма]],0-Транзакции[[#This Row],[Сумма]])</f>
        <v>3000</v>
      </c>
      <c r="K9" s="58"/>
      <c r="L9" s="58"/>
      <c r="M9" s="58"/>
    </row>
    <row r="10" spans="1:20" ht="14.1" customHeight="1" x14ac:dyDescent="0.2">
      <c r="A10" s="3">
        <v>44833</v>
      </c>
      <c r="B10" s="4" t="s">
        <v>8</v>
      </c>
      <c r="C10" s="10" t="s">
        <v>9</v>
      </c>
      <c r="D10" t="s">
        <v>432</v>
      </c>
      <c r="E10" s="8">
        <v>607</v>
      </c>
      <c r="F10" s="56" t="str">
        <f>VLOOKUP(D10,'Валидация данных'!$A$2:$B$138,2,0)</f>
        <v>Доставка</v>
      </c>
      <c r="G10" t="str">
        <f>VLOOKUP(Транзакции[[#This Row],[Подкатегория]],Категории[#All],2,0)</f>
        <v>Еда</v>
      </c>
      <c r="H10" t="str">
        <f>VLOOKUP(Транзакции[[#This Row],[Подкатегория]],Категории[#All],3,0)</f>
        <v>Расход</v>
      </c>
      <c r="I10">
        <f>IF(Транзакции[[#This Row],[Тип категории]]="Доход",Транзакции[[#This Row],[Сумма]],0-Транзакции[[#This Row],[Сумма]])</f>
        <v>-607</v>
      </c>
      <c r="K10" s="58"/>
      <c r="L10" s="58"/>
      <c r="M10" s="58"/>
    </row>
    <row r="11" spans="1:20" ht="15" customHeight="1" x14ac:dyDescent="0.2">
      <c r="A11" s="3">
        <v>44832</v>
      </c>
      <c r="B11" s="4" t="s">
        <v>10</v>
      </c>
      <c r="C11" s="10" t="s">
        <v>4</v>
      </c>
      <c r="D11" t="s">
        <v>433</v>
      </c>
      <c r="E11" s="8">
        <v>1898</v>
      </c>
      <c r="F11" s="56" t="str">
        <f>VLOOKUP(D11,'Валидация данных'!$A$2:$B$138,2,0)</f>
        <v>Игры</v>
      </c>
      <c r="G11" t="str">
        <f>VLOOKUP(Транзакции[[#This Row],[Подкатегория]],Категории[#All],2,0)</f>
        <v>Игры</v>
      </c>
      <c r="H11" t="str">
        <f>VLOOKUP(Транзакции[[#This Row],[Подкатегория]],Категории[#All],3,0)</f>
        <v>Расход</v>
      </c>
      <c r="I11">
        <f>IF(Транзакции[[#This Row],[Тип категории]]="Доход",Транзакции[[#This Row],[Сумма]],0-Транзакции[[#This Row],[Сумма]])</f>
        <v>-1898</v>
      </c>
      <c r="K11" s="58"/>
      <c r="L11" s="58"/>
      <c r="M11" s="58"/>
    </row>
    <row r="12" spans="1:20" ht="15" customHeight="1" x14ac:dyDescent="0.2">
      <c r="A12" s="3">
        <v>44832</v>
      </c>
      <c r="B12" s="4" t="s">
        <v>11</v>
      </c>
      <c r="C12" s="10" t="s">
        <v>1</v>
      </c>
      <c r="D12" t="s">
        <v>428</v>
      </c>
      <c r="E12" s="8">
        <v>2000</v>
      </c>
      <c r="F12" s="56" t="str">
        <f>VLOOKUP(D12,'Валидация данных'!$A$2:$B$138,2,0)</f>
        <v>Пополнение</v>
      </c>
      <c r="G12" t="str">
        <f>VLOOKUP(Транзакции[[#This Row],[Подкатегория]],Категории[#All],2,0)</f>
        <v>Пополнение</v>
      </c>
      <c r="H12" t="str">
        <f>VLOOKUP(Транзакции[[#This Row],[Подкатегория]],Категории[#All],3,0)</f>
        <v>Доход</v>
      </c>
      <c r="I12">
        <f>IF(Транзакции[[#This Row],[Тип категории]]="Доход",Транзакции[[#This Row],[Сумма]],0-Транзакции[[#This Row],[Сумма]])</f>
        <v>2000</v>
      </c>
      <c r="K12" s="58"/>
      <c r="L12" s="58"/>
      <c r="M12" s="58"/>
    </row>
    <row r="13" spans="1:20" ht="14.1" customHeight="1" x14ac:dyDescent="0.2">
      <c r="A13" s="3">
        <v>44832</v>
      </c>
      <c r="B13" s="4" t="s">
        <v>12</v>
      </c>
      <c r="C13" s="10" t="s">
        <v>4</v>
      </c>
      <c r="D13" t="s">
        <v>430</v>
      </c>
      <c r="E13" s="8">
        <v>323.7</v>
      </c>
      <c r="F13" s="56" t="str">
        <f>VLOOKUP(D13,'Валидация данных'!$A$2:$B$138,2,0)</f>
        <v>Супермаркеты</v>
      </c>
      <c r="G13" t="str">
        <f>VLOOKUP(Транзакции[[#This Row],[Подкатегория]],Категории[#All],2,0)</f>
        <v>Еда</v>
      </c>
      <c r="H13" t="str">
        <f>VLOOKUP(Транзакции[[#This Row],[Подкатегория]],Категории[#All],3,0)</f>
        <v>Расход</v>
      </c>
      <c r="I13">
        <f>IF(Транзакции[[#This Row],[Тип категории]]="Доход",Транзакции[[#This Row],[Сумма]],0-Транзакции[[#This Row],[Сумма]])</f>
        <v>-323.7</v>
      </c>
      <c r="K13" s="58"/>
      <c r="L13" s="58"/>
      <c r="M13" s="58"/>
    </row>
    <row r="14" spans="1:20" ht="15" customHeight="1" x14ac:dyDescent="0.2">
      <c r="A14" s="3">
        <v>44832</v>
      </c>
      <c r="B14" s="4" t="s">
        <v>13</v>
      </c>
      <c r="C14" s="10" t="s">
        <v>6</v>
      </c>
      <c r="D14" t="s">
        <v>431</v>
      </c>
      <c r="E14" s="8">
        <v>748</v>
      </c>
      <c r="F14" s="56" t="str">
        <f>VLOOKUP(D14,'Валидация данных'!$A$2:$B$138,2,0)</f>
        <v>Зоомагазин</v>
      </c>
      <c r="G14" t="str">
        <f>VLOOKUP(Транзакции[[#This Row],[Подкатегория]],Категории[#All],2,0)</f>
        <v>Питомцы</v>
      </c>
      <c r="H14" t="str">
        <f>VLOOKUP(Транзакции[[#This Row],[Подкатегория]],Категории[#All],3,0)</f>
        <v>Расход</v>
      </c>
      <c r="I14">
        <f>IF(Транзакции[[#This Row],[Тип категории]]="Доход",Транзакции[[#This Row],[Сумма]],0-Транзакции[[#This Row],[Сумма]])</f>
        <v>-748</v>
      </c>
    </row>
    <row r="15" spans="1:20" ht="15" customHeight="1" x14ac:dyDescent="0.2">
      <c r="A15" s="3">
        <v>44832</v>
      </c>
      <c r="B15" s="4" t="s">
        <v>14</v>
      </c>
      <c r="C15" s="10" t="s">
        <v>1</v>
      </c>
      <c r="D15" t="s">
        <v>428</v>
      </c>
      <c r="E15" s="8">
        <v>2000</v>
      </c>
      <c r="F15" s="56" t="str">
        <f>VLOOKUP(D15,'Валидация данных'!$A$2:$B$138,2,0)</f>
        <v>Пополнение</v>
      </c>
      <c r="G15" t="str">
        <f>VLOOKUP(Транзакции[[#This Row],[Подкатегория]],Категории[#All],2,0)</f>
        <v>Пополнение</v>
      </c>
      <c r="H15" t="str">
        <f>VLOOKUP(Транзакции[[#This Row],[Подкатегория]],Категории[#All],3,0)</f>
        <v>Доход</v>
      </c>
      <c r="I15">
        <f>IF(Транзакции[[#This Row],[Тип категории]]="Доход",Транзакции[[#This Row],[Сумма]],0-Транзакции[[#This Row],[Сумма]])</f>
        <v>2000</v>
      </c>
    </row>
    <row r="16" spans="1:20" ht="18" customHeight="1" x14ac:dyDescent="0.2">
      <c r="A16" s="1">
        <v>44832</v>
      </c>
      <c r="B16" s="2" t="s">
        <v>15</v>
      </c>
      <c r="C16" s="9" t="s">
        <v>4</v>
      </c>
      <c r="D16" t="s">
        <v>434</v>
      </c>
      <c r="E16" s="7">
        <v>2018</v>
      </c>
      <c r="F16" s="56" t="str">
        <f>VLOOKUP(D16,'Валидация данных'!$A$2:$B$138,2,0)</f>
        <v>Супермаркеты</v>
      </c>
      <c r="G16" t="str">
        <f>VLOOKUP(Транзакции[[#This Row],[Подкатегория]],Категории[#All],2,0)</f>
        <v>Еда</v>
      </c>
      <c r="H16" t="str">
        <f>VLOOKUP(Транзакции[[#This Row],[Подкатегория]],Категории[#All],3,0)</f>
        <v>Расход</v>
      </c>
      <c r="I16">
        <f>IF(Транзакции[[#This Row],[Тип категории]]="Доход",Транзакции[[#This Row],[Сумма]],0-Транзакции[[#This Row],[Сумма]])</f>
        <v>-2018</v>
      </c>
      <c r="L16" s="63" t="s">
        <v>556</v>
      </c>
      <c r="M16" s="63"/>
      <c r="N16" s="63"/>
      <c r="O16" s="63"/>
      <c r="P16" s="63"/>
      <c r="Q16" s="63"/>
      <c r="R16" s="63"/>
    </row>
    <row r="17" spans="1:26" ht="15" customHeight="1" x14ac:dyDescent="0.2">
      <c r="A17" s="3">
        <v>44831</v>
      </c>
      <c r="B17" s="4" t="s">
        <v>16</v>
      </c>
      <c r="C17" s="10" t="s">
        <v>4</v>
      </c>
      <c r="D17" t="s">
        <v>430</v>
      </c>
      <c r="E17" s="8">
        <v>596.5</v>
      </c>
      <c r="F17" s="56" t="str">
        <f>VLOOKUP(D17,'Валидация данных'!$A$2:$B$138,2,0)</f>
        <v>Супермаркеты</v>
      </c>
      <c r="G17" t="str">
        <f>VLOOKUP(Транзакции[[#This Row],[Подкатегория]],Категории[#All],2,0)</f>
        <v>Еда</v>
      </c>
      <c r="H17" t="str">
        <f>VLOOKUP(Транзакции[[#This Row],[Подкатегория]],Категории[#All],3,0)</f>
        <v>Расход</v>
      </c>
      <c r="I17">
        <f>IF(Транзакции[[#This Row],[Тип категории]]="Доход",Транзакции[[#This Row],[Сумма]],0-Транзакции[[#This Row],[Сумма]])</f>
        <v>-596.5</v>
      </c>
      <c r="T17" s="5"/>
      <c r="U17" s="5"/>
      <c r="V17" s="5"/>
      <c r="W17" s="5"/>
      <c r="X17" s="5"/>
    </row>
    <row r="18" spans="1:26" ht="15" customHeight="1" x14ac:dyDescent="0.2">
      <c r="A18" s="3">
        <v>44831</v>
      </c>
      <c r="B18" s="4" t="s">
        <v>17</v>
      </c>
      <c r="C18" s="10" t="s">
        <v>1</v>
      </c>
      <c r="D18" t="s">
        <v>428</v>
      </c>
      <c r="E18" s="8">
        <v>2000</v>
      </c>
      <c r="F18" s="56" t="str">
        <f>VLOOKUP(D18,'Валидация данных'!$A$2:$B$138,2,0)</f>
        <v>Пополнение</v>
      </c>
      <c r="G18" t="str">
        <f>VLOOKUP(Транзакции[[#This Row],[Подкатегория]],Категории[#All],2,0)</f>
        <v>Пополнение</v>
      </c>
      <c r="H18" t="str">
        <f>VLOOKUP(Транзакции[[#This Row],[Подкатегория]],Категории[#All],3,0)</f>
        <v>Доход</v>
      </c>
      <c r="I18">
        <f>IF(Транзакции[[#This Row],[Тип категории]]="Доход",Транзакции[[#This Row],[Сумма]],0-Транзакции[[#This Row],[Сумма]])</f>
        <v>2000</v>
      </c>
      <c r="L18" s="51" t="s">
        <v>558</v>
      </c>
      <c r="M18" s="51"/>
      <c r="N18" s="51"/>
      <c r="O18" s="51"/>
      <c r="P18" s="51"/>
      <c r="Q18" s="51"/>
      <c r="R18" s="51"/>
      <c r="S18" s="5"/>
    </row>
    <row r="19" spans="1:26" ht="14.1" customHeight="1" x14ac:dyDescent="0.2">
      <c r="A19" s="3">
        <v>44831</v>
      </c>
      <c r="B19" s="4" t="s">
        <v>18</v>
      </c>
      <c r="C19" s="10" t="s">
        <v>4</v>
      </c>
      <c r="D19" t="s">
        <v>434</v>
      </c>
      <c r="E19" s="8">
        <v>829</v>
      </c>
      <c r="F19" s="56" t="str">
        <f>VLOOKUP(D19,'Валидация данных'!$A$2:$B$138,2,0)</f>
        <v>Супермаркеты</v>
      </c>
      <c r="G19" t="str">
        <f>VLOOKUP(Транзакции[[#This Row],[Подкатегория]],Категории[#All],2,0)</f>
        <v>Еда</v>
      </c>
      <c r="H19" t="str">
        <f>VLOOKUP(Транзакции[[#This Row],[Подкатегория]],Категории[#All],3,0)</f>
        <v>Расход</v>
      </c>
      <c r="I19">
        <f>IF(Транзакции[[#This Row],[Тип категории]]="Доход",Транзакции[[#This Row],[Сумма]],0-Транзакции[[#This Row],[Сумма]])</f>
        <v>-829</v>
      </c>
      <c r="L19" s="51"/>
      <c r="M19" s="51"/>
      <c r="N19" s="51"/>
      <c r="O19" s="51"/>
      <c r="P19" s="51"/>
      <c r="Q19" s="51"/>
      <c r="R19" s="51"/>
      <c r="S19" s="5"/>
    </row>
    <row r="20" spans="1:26" ht="15" customHeight="1" x14ac:dyDescent="0.2">
      <c r="A20" s="3">
        <v>44831</v>
      </c>
      <c r="B20" s="4" t="s">
        <v>18</v>
      </c>
      <c r="C20" s="10" t="s">
        <v>1</v>
      </c>
      <c r="D20" t="s">
        <v>428</v>
      </c>
      <c r="E20" s="8">
        <v>2000</v>
      </c>
      <c r="F20" s="56" t="str">
        <f>VLOOKUP(D20,'Валидация данных'!$A$2:$B$138,2,0)</f>
        <v>Пополнение</v>
      </c>
      <c r="G20" t="str">
        <f>VLOOKUP(Транзакции[[#This Row],[Подкатегория]],Категории[#All],2,0)</f>
        <v>Пополнение</v>
      </c>
      <c r="H20" t="str">
        <f>VLOOKUP(Транзакции[[#This Row],[Подкатегория]],Категории[#All],3,0)</f>
        <v>Доход</v>
      </c>
      <c r="I20">
        <f>IF(Транзакции[[#This Row],[Тип категории]]="Доход",Транзакции[[#This Row],[Сумма]],0-Транзакции[[#This Row],[Сумма]])</f>
        <v>2000</v>
      </c>
      <c r="L20" s="51"/>
      <c r="M20" s="51"/>
      <c r="N20" s="51"/>
      <c r="O20" s="51"/>
      <c r="P20" s="51"/>
      <c r="Q20" s="51"/>
      <c r="R20" s="51"/>
      <c r="S20" s="5"/>
    </row>
    <row r="21" spans="1:26" ht="14.1" customHeight="1" x14ac:dyDescent="0.2">
      <c r="A21" s="3">
        <v>44830</v>
      </c>
      <c r="B21" s="4" t="s">
        <v>19</v>
      </c>
      <c r="C21" s="10" t="s">
        <v>4</v>
      </c>
      <c r="D21" t="s">
        <v>434</v>
      </c>
      <c r="E21" s="8">
        <v>758</v>
      </c>
      <c r="F21" s="56" t="str">
        <f>VLOOKUP(D21,'Валидация данных'!$A$2:$B$138,2,0)</f>
        <v>Супермаркеты</v>
      </c>
      <c r="G21" t="str">
        <f>VLOOKUP(Транзакции[[#This Row],[Подкатегория]],Категории[#All],2,0)</f>
        <v>Еда</v>
      </c>
      <c r="H21" t="str">
        <f>VLOOKUP(Транзакции[[#This Row],[Подкатегория]],Категории[#All],3,0)</f>
        <v>Расход</v>
      </c>
      <c r="I21">
        <f>IF(Транзакции[[#This Row],[Тип категории]]="Доход",Транзакции[[#This Row],[Сумма]],0-Транзакции[[#This Row],[Сумма]])</f>
        <v>-758</v>
      </c>
      <c r="L21" s="51"/>
      <c r="M21" s="51"/>
      <c r="N21" s="51"/>
      <c r="O21" s="51"/>
      <c r="P21" s="51"/>
      <c r="Q21" s="51"/>
      <c r="R21" s="51"/>
      <c r="T21" s="5"/>
      <c r="U21" s="5"/>
      <c r="V21" s="5"/>
      <c r="W21" s="5"/>
      <c r="X21" s="5"/>
      <c r="Z21" s="5"/>
    </row>
    <row r="22" spans="1:26" ht="15" customHeight="1" x14ac:dyDescent="0.2">
      <c r="A22" s="3">
        <v>44830</v>
      </c>
      <c r="B22" s="4" t="s">
        <v>20</v>
      </c>
      <c r="C22" s="10" t="s">
        <v>4</v>
      </c>
      <c r="D22" t="s">
        <v>430</v>
      </c>
      <c r="E22" s="8">
        <v>361.7</v>
      </c>
      <c r="F22" s="56" t="str">
        <f>VLOOKUP(D22,'Валидация данных'!$A$2:$B$138,2,0)</f>
        <v>Супермаркеты</v>
      </c>
      <c r="G22" t="str">
        <f>VLOOKUP(Транзакции[[#This Row],[Подкатегория]],Категории[#All],2,0)</f>
        <v>Еда</v>
      </c>
      <c r="H22" t="str">
        <f>VLOOKUP(Транзакции[[#This Row],[Подкатегория]],Категории[#All],3,0)</f>
        <v>Расход</v>
      </c>
      <c r="I22">
        <f>IF(Транзакции[[#This Row],[Тип категории]]="Доход",Транзакции[[#This Row],[Сумма]],0-Транзакции[[#This Row],[Сумма]])</f>
        <v>-361.7</v>
      </c>
      <c r="S22" s="5"/>
    </row>
    <row r="23" spans="1:26" ht="15" customHeight="1" x14ac:dyDescent="0.2">
      <c r="A23" s="3">
        <v>44830</v>
      </c>
      <c r="B23" s="4" t="s">
        <v>21</v>
      </c>
      <c r="C23" s="10" t="s">
        <v>1</v>
      </c>
      <c r="D23" t="s">
        <v>428</v>
      </c>
      <c r="E23" s="8">
        <v>2000</v>
      </c>
      <c r="F23" s="56" t="str">
        <f>VLOOKUP(D23,'Валидация данных'!$A$2:$B$138,2,0)</f>
        <v>Пополнение</v>
      </c>
      <c r="G23" t="str">
        <f>VLOOKUP(Транзакции[[#This Row],[Подкатегория]],Категории[#All],2,0)</f>
        <v>Пополнение</v>
      </c>
      <c r="H23" t="str">
        <f>VLOOKUP(Транзакции[[#This Row],[Подкатегория]],Категории[#All],3,0)</f>
        <v>Доход</v>
      </c>
      <c r="I23">
        <f>IF(Транзакции[[#This Row],[Тип категории]]="Доход",Транзакции[[#This Row],[Сумма]],0-Транзакции[[#This Row],[Сумма]])</f>
        <v>2000</v>
      </c>
      <c r="S23" s="5"/>
    </row>
    <row r="24" spans="1:26" ht="14.1" customHeight="1" x14ac:dyDescent="0.2">
      <c r="A24" s="3">
        <v>44830</v>
      </c>
      <c r="B24" s="4" t="s">
        <v>22</v>
      </c>
      <c r="C24" s="10" t="s">
        <v>4</v>
      </c>
      <c r="D24" t="s">
        <v>433</v>
      </c>
      <c r="E24" s="8">
        <v>949</v>
      </c>
      <c r="F24" s="56" t="str">
        <f>VLOOKUP(D24,'Валидация данных'!$A$2:$B$138,2,0)</f>
        <v>Игры</v>
      </c>
      <c r="G24" t="str">
        <f>VLOOKUP(Транзакции[[#This Row],[Подкатегория]],Категории[#All],2,0)</f>
        <v>Игры</v>
      </c>
      <c r="H24" t="str">
        <f>VLOOKUP(Транзакции[[#This Row],[Подкатегория]],Категории[#All],3,0)</f>
        <v>Расход</v>
      </c>
      <c r="I24">
        <f>IF(Транзакции[[#This Row],[Тип категории]]="Доход",Транзакции[[#This Row],[Сумма]],0-Транзакции[[#This Row],[Сумма]])</f>
        <v>-949</v>
      </c>
      <c r="S24" s="5"/>
    </row>
    <row r="25" spans="1:26" ht="15" customHeight="1" x14ac:dyDescent="0.2">
      <c r="A25" s="3">
        <v>44830</v>
      </c>
      <c r="B25" s="4" t="s">
        <v>8</v>
      </c>
      <c r="C25" s="10" t="s">
        <v>9</v>
      </c>
      <c r="D25" s="5" t="s">
        <v>435</v>
      </c>
      <c r="E25" s="8">
        <v>711</v>
      </c>
      <c r="F25" s="56" t="str">
        <f>VLOOKUP(D25,'Валидация данных'!$A$2:$B$138,2,0)</f>
        <v>Доставка</v>
      </c>
      <c r="G25" t="str">
        <f>VLOOKUP(Транзакции[[#This Row],[Подкатегория]],Категории[#All],2,0)</f>
        <v>Еда</v>
      </c>
      <c r="H25" t="str">
        <f>VLOOKUP(Транзакции[[#This Row],[Подкатегория]],Категории[#All],3,0)</f>
        <v>Расход</v>
      </c>
      <c r="I25">
        <f>IF(Транзакции[[#This Row],[Тип категории]]="Доход",Транзакции[[#This Row],[Сумма]],0-Транзакции[[#This Row],[Сумма]])</f>
        <v>-711</v>
      </c>
    </row>
    <row r="26" spans="1:26" ht="15" customHeight="1" x14ac:dyDescent="0.2">
      <c r="A26" s="3">
        <v>44829</v>
      </c>
      <c r="B26" s="4" t="s">
        <v>23</v>
      </c>
      <c r="C26" s="10" t="s">
        <v>4</v>
      </c>
      <c r="D26" t="s">
        <v>430</v>
      </c>
      <c r="E26" s="8">
        <v>499.6</v>
      </c>
      <c r="F26" s="56" t="str">
        <f>VLOOKUP(D26,'Валидация данных'!$A$2:$B$138,2,0)</f>
        <v>Супермаркеты</v>
      </c>
      <c r="G26" t="str">
        <f>VLOOKUP(Транзакции[[#This Row],[Подкатегория]],Категории[#All],2,0)</f>
        <v>Еда</v>
      </c>
      <c r="H26" t="str">
        <f>VLOOKUP(Транзакции[[#This Row],[Подкатегория]],Категории[#All],3,0)</f>
        <v>Расход</v>
      </c>
      <c r="I26">
        <f>IF(Транзакции[[#This Row],[Тип категории]]="Доход",Транзакции[[#This Row],[Сумма]],0-Транзакции[[#This Row],[Сумма]])</f>
        <v>-499.6</v>
      </c>
    </row>
    <row r="27" spans="1:26" ht="15" customHeight="1" x14ac:dyDescent="0.2">
      <c r="A27" s="3">
        <v>44829</v>
      </c>
      <c r="B27" s="4" t="s">
        <v>24</v>
      </c>
      <c r="C27" s="10" t="s">
        <v>4</v>
      </c>
      <c r="D27" t="s">
        <v>433</v>
      </c>
      <c r="E27" s="8">
        <v>949</v>
      </c>
      <c r="F27" s="56" t="str">
        <f>VLOOKUP(D27,'Валидация данных'!$A$2:$B$138,2,0)</f>
        <v>Игры</v>
      </c>
      <c r="G27" t="str">
        <f>VLOOKUP(Транзакции[[#This Row],[Подкатегория]],Категории[#All],2,0)</f>
        <v>Игры</v>
      </c>
      <c r="H27" t="str">
        <f>VLOOKUP(Транзакции[[#This Row],[Подкатегория]],Категории[#All],3,0)</f>
        <v>Расход</v>
      </c>
      <c r="I27">
        <f>IF(Транзакции[[#This Row],[Тип категории]]="Доход",Транзакции[[#This Row],[Сумма]],0-Транзакции[[#This Row],[Сумма]])</f>
        <v>-949</v>
      </c>
    </row>
    <row r="28" spans="1:26" ht="15" customHeight="1" x14ac:dyDescent="0.2">
      <c r="A28" s="3">
        <v>44829</v>
      </c>
      <c r="B28" s="4" t="s">
        <v>25</v>
      </c>
      <c r="C28" s="10" t="s">
        <v>4</v>
      </c>
      <c r="D28" t="s">
        <v>434</v>
      </c>
      <c r="E28" s="8">
        <v>1977</v>
      </c>
      <c r="F28" s="56" t="str">
        <f>VLOOKUP(D28,'Валидация данных'!$A$2:$B$138,2,0)</f>
        <v>Супермаркеты</v>
      </c>
      <c r="G28" t="str">
        <f>VLOOKUP(Транзакции[[#This Row],[Подкатегория]],Категории[#All],2,0)</f>
        <v>Еда</v>
      </c>
      <c r="H28" t="str">
        <f>VLOOKUP(Транзакции[[#This Row],[Подкатегория]],Категории[#All],3,0)</f>
        <v>Расход</v>
      </c>
      <c r="I28">
        <f>IF(Транзакции[[#This Row],[Тип категории]]="Доход",Транзакции[[#This Row],[Сумма]],0-Транзакции[[#This Row],[Сумма]])</f>
        <v>-1977</v>
      </c>
    </row>
    <row r="29" spans="1:26" ht="15" customHeight="1" x14ac:dyDescent="0.2">
      <c r="A29" s="3">
        <v>44829</v>
      </c>
      <c r="B29" s="4" t="s">
        <v>25</v>
      </c>
      <c r="C29" s="10" t="s">
        <v>1</v>
      </c>
      <c r="D29" t="s">
        <v>428</v>
      </c>
      <c r="E29" s="8">
        <v>2000</v>
      </c>
      <c r="F29" s="56" t="str">
        <f>VLOOKUP(D29,'Валидация данных'!$A$2:$B$138,2,0)</f>
        <v>Пополнение</v>
      </c>
      <c r="G29" t="str">
        <f>VLOOKUP(Транзакции[[#This Row],[Подкатегория]],Категории[#All],2,0)</f>
        <v>Пополнение</v>
      </c>
      <c r="H29" t="str">
        <f>VLOOKUP(Транзакции[[#This Row],[Подкатегория]],Категории[#All],3,0)</f>
        <v>Доход</v>
      </c>
      <c r="I29">
        <f>IF(Транзакции[[#This Row],[Тип категории]]="Доход",Транзакции[[#This Row],[Сумма]],0-Транзакции[[#This Row],[Сумма]])</f>
        <v>2000</v>
      </c>
    </row>
    <row r="30" spans="1:26" ht="14.1" customHeight="1" x14ac:dyDescent="0.2">
      <c r="A30" s="3">
        <v>44829</v>
      </c>
      <c r="B30" s="4" t="s">
        <v>26</v>
      </c>
      <c r="C30" s="10" t="s">
        <v>1</v>
      </c>
      <c r="D30" t="s">
        <v>428</v>
      </c>
      <c r="E30" s="8">
        <v>2000</v>
      </c>
      <c r="F30" s="56" t="str">
        <f>VLOOKUP(D30,'Валидация данных'!$A$2:$B$138,2,0)</f>
        <v>Пополнение</v>
      </c>
      <c r="G30" t="str">
        <f>VLOOKUP(Транзакции[[#This Row],[Подкатегория]],Категории[#All],2,0)</f>
        <v>Пополнение</v>
      </c>
      <c r="H30" t="str">
        <f>VLOOKUP(Транзакции[[#This Row],[Подкатегория]],Категории[#All],3,0)</f>
        <v>Доход</v>
      </c>
      <c r="I30">
        <f>IF(Транзакции[[#This Row],[Тип категории]]="Доход",Транзакции[[#This Row],[Сумма]],0-Транзакции[[#This Row],[Сумма]])</f>
        <v>2000</v>
      </c>
    </row>
    <row r="31" spans="1:26" ht="14.1" customHeight="1" x14ac:dyDescent="0.2">
      <c r="A31" s="3">
        <v>44829</v>
      </c>
      <c r="B31" s="4" t="s">
        <v>3</v>
      </c>
      <c r="C31" s="10" t="s">
        <v>9</v>
      </c>
      <c r="D31" t="s">
        <v>436</v>
      </c>
      <c r="E31" s="8">
        <v>350</v>
      </c>
      <c r="F31" s="56" t="str">
        <f>VLOOKUP(D31,'Валидация данных'!$A$2:$B$138,2,0)</f>
        <v>Рестораны и кафе</v>
      </c>
      <c r="G31" t="str">
        <f>VLOOKUP(Транзакции[[#This Row],[Подкатегория]],Категории[#All],2,0)</f>
        <v>Еда</v>
      </c>
      <c r="H31" t="str">
        <f>VLOOKUP(Транзакции[[#This Row],[Подкатегория]],Категории[#All],3,0)</f>
        <v>Расход</v>
      </c>
      <c r="I31">
        <f>IF(Транзакции[[#This Row],[Тип категории]]="Доход",Транзакции[[#This Row],[Сумма]],0-Транзакции[[#This Row],[Сумма]])</f>
        <v>-350</v>
      </c>
    </row>
    <row r="32" spans="1:26" ht="15" customHeight="1" x14ac:dyDescent="0.2">
      <c r="A32" s="3">
        <v>44829</v>
      </c>
      <c r="B32" s="4" t="s">
        <v>8</v>
      </c>
      <c r="C32" s="10" t="s">
        <v>9</v>
      </c>
      <c r="D32" t="s">
        <v>437</v>
      </c>
      <c r="E32" s="8">
        <v>540</v>
      </c>
      <c r="F32" s="56" t="str">
        <f>VLOOKUP(D32,'Валидация данных'!$A$2:$B$138,2,0)</f>
        <v>Рестораны и кафе</v>
      </c>
      <c r="G32" t="str">
        <f>VLOOKUP(Транзакции[[#This Row],[Подкатегория]],Категории[#All],2,0)</f>
        <v>Еда</v>
      </c>
      <c r="H32" t="str">
        <f>VLOOKUP(Транзакции[[#This Row],[Подкатегория]],Категории[#All],3,0)</f>
        <v>Расход</v>
      </c>
      <c r="I32">
        <f>IF(Транзакции[[#This Row],[Тип категории]]="Доход",Транзакции[[#This Row],[Сумма]],0-Транзакции[[#This Row],[Сумма]])</f>
        <v>-540</v>
      </c>
    </row>
    <row r="33" spans="1:18" ht="15" customHeight="1" x14ac:dyDescent="0.2">
      <c r="A33" s="3">
        <v>44828</v>
      </c>
      <c r="B33" s="4" t="s">
        <v>27</v>
      </c>
      <c r="C33" s="10" t="s">
        <v>4</v>
      </c>
      <c r="D33" t="s">
        <v>438</v>
      </c>
      <c r="E33" s="8">
        <v>120</v>
      </c>
      <c r="F33" s="56" t="str">
        <f>VLOOKUP(D33,'Валидация данных'!$A$2:$B$138,2,0)</f>
        <v>Супермаркеты</v>
      </c>
      <c r="G33" t="str">
        <f>VLOOKUP(Транзакции[[#This Row],[Подкатегория]],Категории[#All],2,0)</f>
        <v>Еда</v>
      </c>
      <c r="H33" t="str">
        <f>VLOOKUP(Транзакции[[#This Row],[Подкатегория]],Категории[#All],3,0)</f>
        <v>Расход</v>
      </c>
      <c r="I33">
        <f>IF(Транзакции[[#This Row],[Тип категории]]="Доход",Транзакции[[#This Row],[Сумма]],0-Транзакции[[#This Row],[Сумма]])</f>
        <v>-120</v>
      </c>
    </row>
    <row r="34" spans="1:18" ht="15" customHeight="1" x14ac:dyDescent="0.2">
      <c r="A34" s="3">
        <v>44828</v>
      </c>
      <c r="B34" s="4" t="s">
        <v>28</v>
      </c>
      <c r="C34" s="10" t="s">
        <v>29</v>
      </c>
      <c r="D34" t="s">
        <v>439</v>
      </c>
      <c r="E34" s="8">
        <v>1100</v>
      </c>
      <c r="F34" s="56" t="str">
        <f>VLOOKUP(D34,'Валидация данных'!$A$2:$B$138,2,0)</f>
        <v>Развлечения</v>
      </c>
      <c r="G34" t="str">
        <f>VLOOKUP(Транзакции[[#This Row],[Подкатегория]],Категории[#All],2,0)</f>
        <v>Развлечения и хобби</v>
      </c>
      <c r="H34" t="str">
        <f>VLOOKUP(Транзакции[[#This Row],[Подкатегория]],Категории[#All],3,0)</f>
        <v>Расход</v>
      </c>
      <c r="I34">
        <f>IF(Транзакции[[#This Row],[Тип категории]]="Доход",Транзакции[[#This Row],[Сумма]],0-Транзакции[[#This Row],[Сумма]])</f>
        <v>-1100</v>
      </c>
    </row>
    <row r="35" spans="1:18" ht="15" customHeight="1" x14ac:dyDescent="0.2">
      <c r="A35" s="3">
        <v>44828</v>
      </c>
      <c r="B35" s="4" t="s">
        <v>30</v>
      </c>
      <c r="C35" s="10" t="s">
        <v>6</v>
      </c>
      <c r="D35" t="s">
        <v>440</v>
      </c>
      <c r="E35" s="8">
        <v>890</v>
      </c>
      <c r="F35" s="56" t="str">
        <f>VLOOKUP(D35,'Валидация данных'!$A$2:$B$138,2,0)</f>
        <v>Яндекс Маркет</v>
      </c>
      <c r="G35" t="str">
        <f>VLOOKUP(Транзакции[[#This Row],[Подкатегория]],Категории[#All],2,0)</f>
        <v>Маркетплейсы</v>
      </c>
      <c r="H35" t="str">
        <f>VLOOKUP(Транзакции[[#This Row],[Подкатегория]],Категории[#All],3,0)</f>
        <v>Расход</v>
      </c>
      <c r="I35">
        <f>IF(Транзакции[[#This Row],[Тип категории]]="Доход",Транзакции[[#This Row],[Сумма]],0-Транзакции[[#This Row],[Сумма]])</f>
        <v>-890</v>
      </c>
    </row>
    <row r="36" spans="1:18" ht="15" customHeight="1" x14ac:dyDescent="0.2">
      <c r="A36" s="3">
        <v>44828</v>
      </c>
      <c r="B36" s="4" t="s">
        <v>31</v>
      </c>
      <c r="C36" s="10" t="s">
        <v>1</v>
      </c>
      <c r="D36" t="s">
        <v>428</v>
      </c>
      <c r="E36" s="8">
        <v>2000</v>
      </c>
      <c r="F36" s="56" t="str">
        <f>VLOOKUP(D36,'Валидация данных'!$A$2:$B$138,2,0)</f>
        <v>Пополнение</v>
      </c>
      <c r="G36" t="str">
        <f>VLOOKUP(Транзакции[[#This Row],[Подкатегория]],Категории[#All],2,0)</f>
        <v>Пополнение</v>
      </c>
      <c r="H36" t="str">
        <f>VLOOKUP(Транзакции[[#This Row],[Подкатегория]],Категории[#All],3,0)</f>
        <v>Доход</v>
      </c>
      <c r="I36">
        <f>IF(Транзакции[[#This Row],[Тип категории]]="Доход",Транзакции[[#This Row],[Сумма]],0-Транзакции[[#This Row],[Сумма]])</f>
        <v>2000</v>
      </c>
    </row>
    <row r="37" spans="1:18" ht="18" customHeight="1" x14ac:dyDescent="0.2">
      <c r="A37" s="1">
        <v>44827</v>
      </c>
      <c r="B37" s="2" t="s">
        <v>32</v>
      </c>
      <c r="C37" s="9" t="s">
        <v>4</v>
      </c>
      <c r="D37" t="s">
        <v>430</v>
      </c>
      <c r="E37" s="7">
        <v>367.7</v>
      </c>
      <c r="F37" s="56" t="str">
        <f>VLOOKUP(D37,'Валидация данных'!$A$2:$B$138,2,0)</f>
        <v>Супермаркеты</v>
      </c>
      <c r="G37" t="str">
        <f>VLOOKUP(Транзакции[[#This Row],[Подкатегория]],Категории[#All],2,0)</f>
        <v>Еда</v>
      </c>
      <c r="H37" t="str">
        <f>VLOOKUP(Транзакции[[#This Row],[Подкатегория]],Категории[#All],3,0)</f>
        <v>Расход</v>
      </c>
      <c r="I37">
        <f>IF(Транзакции[[#This Row],[Тип категории]]="Доход",Транзакции[[#This Row],[Сумма]],0-Транзакции[[#This Row],[Сумма]])</f>
        <v>-367.7</v>
      </c>
    </row>
    <row r="38" spans="1:18" ht="15" customHeight="1" x14ac:dyDescent="0.2">
      <c r="A38" s="3">
        <v>44827</v>
      </c>
      <c r="B38" s="4" t="s">
        <v>8</v>
      </c>
      <c r="C38" s="10" t="s">
        <v>4</v>
      </c>
      <c r="D38" t="s">
        <v>441</v>
      </c>
      <c r="E38" s="8">
        <v>597</v>
      </c>
      <c r="F38" s="56" t="str">
        <f>VLOOKUP(D38,'Валидация данных'!$A$2:$B$138,2,0)</f>
        <v>Супермаркеты</v>
      </c>
      <c r="G38" t="str">
        <f>VLOOKUP(Транзакции[[#This Row],[Подкатегория]],Категории[#All],2,0)</f>
        <v>Еда</v>
      </c>
      <c r="H38" t="str">
        <f>VLOOKUP(Транзакции[[#This Row],[Подкатегория]],Категории[#All],3,0)</f>
        <v>Расход</v>
      </c>
      <c r="I38">
        <f>IF(Транзакции[[#This Row],[Тип категории]]="Доход",Транзакции[[#This Row],[Сумма]],0-Транзакции[[#This Row],[Сумма]])</f>
        <v>-597</v>
      </c>
      <c r="L38" s="49" t="s">
        <v>557</v>
      </c>
      <c r="M38" s="49"/>
      <c r="N38" s="49"/>
      <c r="O38" s="49"/>
      <c r="P38" s="49"/>
      <c r="Q38" s="49"/>
      <c r="R38" s="49"/>
    </row>
    <row r="39" spans="1:18" ht="15" customHeight="1" x14ac:dyDescent="0.2">
      <c r="A39" s="3">
        <v>44826</v>
      </c>
      <c r="B39" s="4" t="s">
        <v>33</v>
      </c>
      <c r="C39" s="10" t="s">
        <v>6</v>
      </c>
      <c r="D39" t="s">
        <v>440</v>
      </c>
      <c r="E39" s="8">
        <v>586</v>
      </c>
      <c r="F39" s="56" t="str">
        <f>VLOOKUP(D39,'Валидация данных'!$A$2:$B$138,2,0)</f>
        <v>Яндекс Маркет</v>
      </c>
      <c r="G39" t="str">
        <f>VLOOKUP(Транзакции[[#This Row],[Подкатегория]],Категории[#All],2,0)</f>
        <v>Маркетплейсы</v>
      </c>
      <c r="H39" t="str">
        <f>VLOOKUP(Транзакции[[#This Row],[Подкатегория]],Категории[#All],3,0)</f>
        <v>Расход</v>
      </c>
      <c r="I39">
        <f>IF(Транзакции[[#This Row],[Тип категории]]="Доход",Транзакции[[#This Row],[Сумма]],0-Транзакции[[#This Row],[Сумма]])</f>
        <v>-586</v>
      </c>
    </row>
    <row r="40" spans="1:18" ht="15" customHeight="1" x14ac:dyDescent="0.2">
      <c r="A40" s="3">
        <v>44826</v>
      </c>
      <c r="B40" s="4" t="s">
        <v>34</v>
      </c>
      <c r="C40" s="10" t="s">
        <v>4</v>
      </c>
      <c r="D40" t="s">
        <v>430</v>
      </c>
      <c r="E40" s="8">
        <v>72.900000000000006</v>
      </c>
      <c r="F40" s="56" t="str">
        <f>VLOOKUP(D40,'Валидация данных'!$A$2:$B$138,2,0)</f>
        <v>Супермаркеты</v>
      </c>
      <c r="G40" t="str">
        <f>VLOOKUP(Транзакции[[#This Row],[Подкатегория]],Категории[#All],2,0)</f>
        <v>Еда</v>
      </c>
      <c r="H40" t="str">
        <f>VLOOKUP(Транзакции[[#This Row],[Подкатегория]],Категории[#All],3,0)</f>
        <v>Расход</v>
      </c>
      <c r="I40">
        <f>IF(Транзакции[[#This Row],[Тип категории]]="Доход",Транзакции[[#This Row],[Сумма]],0-Транзакции[[#This Row],[Сумма]])</f>
        <v>-72.900000000000006</v>
      </c>
      <c r="L40" s="51" t="s">
        <v>559</v>
      </c>
      <c r="M40" s="51"/>
      <c r="N40" s="51"/>
      <c r="O40" s="51"/>
      <c r="P40" s="51"/>
      <c r="Q40" s="51"/>
      <c r="R40" s="51"/>
    </row>
    <row r="41" spans="1:18" ht="15" customHeight="1" x14ac:dyDescent="0.2">
      <c r="A41" s="3">
        <v>44826</v>
      </c>
      <c r="B41" s="4" t="s">
        <v>35</v>
      </c>
      <c r="C41" s="10" t="s">
        <v>4</v>
      </c>
      <c r="D41" t="s">
        <v>434</v>
      </c>
      <c r="E41" s="8">
        <v>833</v>
      </c>
      <c r="F41" s="56" t="str">
        <f>VLOOKUP(D41,'Валидация данных'!$A$2:$B$138,2,0)</f>
        <v>Супермаркеты</v>
      </c>
      <c r="G41" t="str">
        <f>VLOOKUP(Транзакции[[#This Row],[Подкатегория]],Категории[#All],2,0)</f>
        <v>Еда</v>
      </c>
      <c r="H41" t="str">
        <f>VLOOKUP(Транзакции[[#This Row],[Подкатегория]],Категории[#All],3,0)</f>
        <v>Расход</v>
      </c>
      <c r="I41">
        <f>IF(Транзакции[[#This Row],[Тип категории]]="Доход",Транзакции[[#This Row],[Сумма]],0-Транзакции[[#This Row],[Сумма]])</f>
        <v>-833</v>
      </c>
      <c r="L41" s="51"/>
      <c r="M41" s="51"/>
      <c r="N41" s="51"/>
      <c r="O41" s="51"/>
      <c r="P41" s="51"/>
      <c r="Q41" s="51"/>
      <c r="R41" s="51"/>
    </row>
    <row r="42" spans="1:18" ht="15" customHeight="1" x14ac:dyDescent="0.2">
      <c r="A42" s="3">
        <v>44826</v>
      </c>
      <c r="B42" s="4" t="s">
        <v>36</v>
      </c>
      <c r="C42" s="10" t="s">
        <v>6</v>
      </c>
      <c r="D42" t="s">
        <v>431</v>
      </c>
      <c r="E42" s="8">
        <v>2950</v>
      </c>
      <c r="F42" s="56" t="str">
        <f>VLOOKUP(D42,'Валидация данных'!$A$2:$B$138,2,0)</f>
        <v>Зоомагазин</v>
      </c>
      <c r="G42" t="str">
        <f>VLOOKUP(Транзакции[[#This Row],[Подкатегория]],Категории[#All],2,0)</f>
        <v>Питомцы</v>
      </c>
      <c r="H42" t="str">
        <f>VLOOKUP(Транзакции[[#This Row],[Подкатегория]],Категории[#All],3,0)</f>
        <v>Расход</v>
      </c>
      <c r="I42">
        <f>IF(Транзакции[[#This Row],[Тип категории]]="Доход",Транзакции[[#This Row],[Сумма]],0-Транзакции[[#This Row],[Сумма]])</f>
        <v>-2950</v>
      </c>
      <c r="L42" s="51"/>
      <c r="M42" s="51"/>
      <c r="N42" s="51"/>
      <c r="O42" s="51"/>
      <c r="P42" s="51"/>
      <c r="Q42" s="51"/>
      <c r="R42" s="51"/>
    </row>
    <row r="43" spans="1:18" ht="15" customHeight="1" x14ac:dyDescent="0.2">
      <c r="A43" s="3">
        <v>44826</v>
      </c>
      <c r="B43" s="4" t="s">
        <v>37</v>
      </c>
      <c r="C43" s="10" t="s">
        <v>1</v>
      </c>
      <c r="D43" t="s">
        <v>428</v>
      </c>
      <c r="E43" s="8">
        <v>5000</v>
      </c>
      <c r="F43" s="56" t="str">
        <f>VLOOKUP(D43,'Валидация данных'!$A$2:$B$138,2,0)</f>
        <v>Пополнение</v>
      </c>
      <c r="G43" t="str">
        <f>VLOOKUP(Транзакции[[#This Row],[Подкатегория]],Категории[#All],2,0)</f>
        <v>Пополнение</v>
      </c>
      <c r="H43" t="str">
        <f>VLOOKUP(Транзакции[[#This Row],[Подкатегория]],Категории[#All],3,0)</f>
        <v>Доход</v>
      </c>
      <c r="I43">
        <f>IF(Транзакции[[#This Row],[Тип категории]]="Доход",Транзакции[[#This Row],[Сумма]],0-Транзакции[[#This Row],[Сумма]])</f>
        <v>5000</v>
      </c>
      <c r="L43" s="51" t="s">
        <v>560</v>
      </c>
      <c r="M43" s="51"/>
      <c r="N43" s="51"/>
      <c r="O43" s="51"/>
      <c r="P43" s="51"/>
      <c r="Q43" s="51"/>
      <c r="R43" s="51"/>
    </row>
    <row r="44" spans="1:18" ht="14.1" customHeight="1" x14ac:dyDescent="0.2">
      <c r="A44" s="3">
        <v>44826</v>
      </c>
      <c r="B44" s="4" t="s">
        <v>38</v>
      </c>
      <c r="C44" s="10" t="s">
        <v>1</v>
      </c>
      <c r="D44" t="s">
        <v>428</v>
      </c>
      <c r="E44" s="8">
        <v>32000</v>
      </c>
      <c r="F44" s="56" t="str">
        <f>VLOOKUP(D44,'Валидация данных'!$A$2:$B$138,2,0)</f>
        <v>Пополнение</v>
      </c>
      <c r="G44" t="str">
        <f>VLOOKUP(Транзакции[[#This Row],[Подкатегория]],Категории[#All],2,0)</f>
        <v>Пополнение</v>
      </c>
      <c r="H44" t="str">
        <f>VLOOKUP(Транзакции[[#This Row],[Подкатегория]],Категории[#All],3,0)</f>
        <v>Доход</v>
      </c>
      <c r="I44">
        <f>IF(Транзакции[[#This Row],[Тип категории]]="Доход",Транзакции[[#This Row],[Сумма]],0-Транзакции[[#This Row],[Сумма]])</f>
        <v>32000</v>
      </c>
      <c r="L44" s="51" t="s">
        <v>561</v>
      </c>
      <c r="M44" s="51"/>
      <c r="N44" s="51"/>
      <c r="O44" s="51"/>
      <c r="P44" s="51"/>
      <c r="Q44" s="51"/>
      <c r="R44" s="51"/>
    </row>
    <row r="45" spans="1:18" ht="14.1" customHeight="1" x14ac:dyDescent="0.2">
      <c r="A45" s="3">
        <v>44826</v>
      </c>
      <c r="B45" s="4" t="s">
        <v>39</v>
      </c>
      <c r="C45" s="10" t="s">
        <v>4</v>
      </c>
      <c r="D45" t="s">
        <v>434</v>
      </c>
      <c r="E45" s="8">
        <v>353</v>
      </c>
      <c r="F45" s="56" t="str">
        <f>VLOOKUP(D45,'Валидация данных'!$A$2:$B$138,2,0)</f>
        <v>Супермаркеты</v>
      </c>
      <c r="G45" t="str">
        <f>VLOOKUP(Транзакции[[#This Row],[Подкатегория]],Категории[#All],2,0)</f>
        <v>Еда</v>
      </c>
      <c r="H45" t="str">
        <f>VLOOKUP(Транзакции[[#This Row],[Подкатегория]],Категории[#All],3,0)</f>
        <v>Расход</v>
      </c>
      <c r="I45">
        <f>IF(Транзакции[[#This Row],[Тип категории]]="Доход",Транзакции[[#This Row],[Сумма]],0-Транзакции[[#This Row],[Сумма]])</f>
        <v>-353</v>
      </c>
      <c r="L45" s="51"/>
      <c r="M45" s="51"/>
      <c r="N45" s="51"/>
      <c r="O45" s="51"/>
      <c r="P45" s="51"/>
      <c r="Q45" s="51"/>
      <c r="R45" s="51"/>
    </row>
    <row r="46" spans="1:18" ht="15" customHeight="1" x14ac:dyDescent="0.2">
      <c r="A46" s="3">
        <v>44826</v>
      </c>
      <c r="B46" s="4" t="s">
        <v>8</v>
      </c>
      <c r="C46" s="10" t="s">
        <v>1</v>
      </c>
      <c r="D46" t="s">
        <v>442</v>
      </c>
      <c r="E46" s="8">
        <v>150</v>
      </c>
      <c r="F46" s="56" t="str">
        <f>VLOOKUP(D46,'Валидация данных'!$A$2:$B$138,2,0)</f>
        <v>Комиссия</v>
      </c>
      <c r="G46" t="str">
        <f>VLOOKUP(Транзакции[[#This Row],[Подкатегория]],Категории[#All],2,0)</f>
        <v>Прочее</v>
      </c>
      <c r="H46" t="str">
        <f>VLOOKUP(Транзакции[[#This Row],[Подкатегория]],Категории[#All],3,0)</f>
        <v>Расход</v>
      </c>
      <c r="I46">
        <f>IF(Транзакции[[#This Row],[Тип категории]]="Доход",Транзакции[[#This Row],[Сумма]],0-Транзакции[[#This Row],[Сумма]])</f>
        <v>-150</v>
      </c>
      <c r="L46" s="60" t="s">
        <v>562</v>
      </c>
      <c r="M46" s="61"/>
      <c r="N46" s="61"/>
      <c r="O46" s="61"/>
      <c r="P46" s="61"/>
      <c r="Q46" s="61"/>
      <c r="R46" s="61"/>
    </row>
    <row r="47" spans="1:18" ht="15" customHeight="1" x14ac:dyDescent="0.2">
      <c r="A47" s="3">
        <v>44826</v>
      </c>
      <c r="B47" s="4" t="s">
        <v>8</v>
      </c>
      <c r="C47" s="10" t="s">
        <v>40</v>
      </c>
      <c r="D47" t="s">
        <v>565</v>
      </c>
      <c r="E47" s="8">
        <v>32000</v>
      </c>
      <c r="F47" s="56" t="str">
        <f>VLOOKUP(D47,'Валидация данных'!$A$2:$B$138,2,0)</f>
        <v>Аренда</v>
      </c>
      <c r="G47" t="str">
        <f>VLOOKUP(Транзакции[[#This Row],[Подкатегория]],Категории[#All],2,0)</f>
        <v>Аренда</v>
      </c>
      <c r="H47" t="str">
        <f>VLOOKUP(Транзакции[[#This Row],[Подкатегория]],Категории[#All],3,0)</f>
        <v>Расход</v>
      </c>
      <c r="I47">
        <f>IF(Транзакции[[#This Row],[Тип категории]]="Доход",Транзакции[[#This Row],[Сумма]],0-Транзакции[[#This Row],[Сумма]])</f>
        <v>-32000</v>
      </c>
      <c r="L47" s="51" t="s">
        <v>563</v>
      </c>
      <c r="M47" s="51"/>
      <c r="N47" s="51"/>
      <c r="O47" s="51"/>
      <c r="P47" s="51"/>
      <c r="Q47" s="51"/>
      <c r="R47" s="51"/>
    </row>
    <row r="48" spans="1:18" ht="15" customHeight="1" x14ac:dyDescent="0.2">
      <c r="A48" s="3">
        <v>44825</v>
      </c>
      <c r="B48" s="4" t="s">
        <v>41</v>
      </c>
      <c r="C48" s="10" t="s">
        <v>4</v>
      </c>
      <c r="D48" t="s">
        <v>433</v>
      </c>
      <c r="E48" s="8">
        <v>949</v>
      </c>
      <c r="F48" s="56" t="str">
        <f>VLOOKUP(D48,'Валидация данных'!$A$2:$B$138,2,0)</f>
        <v>Игры</v>
      </c>
      <c r="G48" t="str">
        <f>VLOOKUP(Транзакции[[#This Row],[Подкатегория]],Категории[#All],2,0)</f>
        <v>Игры</v>
      </c>
      <c r="H48" t="str">
        <f>VLOOKUP(Транзакции[[#This Row],[Подкатегория]],Категории[#All],3,0)</f>
        <v>Расход</v>
      </c>
      <c r="I48">
        <f>IF(Транзакции[[#This Row],[Тип категории]]="Доход",Транзакции[[#This Row],[Сумма]],0-Транзакции[[#This Row],[Сумма]])</f>
        <v>-949</v>
      </c>
      <c r="L48" s="68" t="s">
        <v>564</v>
      </c>
      <c r="M48" s="64"/>
      <c r="N48" s="64"/>
      <c r="O48" s="64"/>
      <c r="P48" s="64"/>
      <c r="Q48" s="64"/>
      <c r="R48" s="64"/>
    </row>
    <row r="49" spans="1:18" ht="15" customHeight="1" x14ac:dyDescent="0.2">
      <c r="A49" s="3">
        <v>44825</v>
      </c>
      <c r="B49" s="4" t="s">
        <v>42</v>
      </c>
      <c r="C49" s="10" t="s">
        <v>4</v>
      </c>
      <c r="D49" t="s">
        <v>443</v>
      </c>
      <c r="E49" s="8">
        <v>1248.8399999999999</v>
      </c>
      <c r="F49" s="56" t="str">
        <f>VLOOKUP(D49,'Валидация данных'!$A$2:$B$138,2,0)</f>
        <v>Супермаркеты</v>
      </c>
      <c r="G49" t="str">
        <f>VLOOKUP(Транзакции[[#This Row],[Подкатегория]],Категории[#All],2,0)</f>
        <v>Еда</v>
      </c>
      <c r="H49" t="str">
        <f>VLOOKUP(Транзакции[[#This Row],[Подкатегория]],Категории[#All],3,0)</f>
        <v>Расход</v>
      </c>
      <c r="I49">
        <f>IF(Транзакции[[#This Row],[Тип категории]]="Доход",Транзакции[[#This Row],[Сумма]],0-Транзакции[[#This Row],[Сумма]])</f>
        <v>-1248.8399999999999</v>
      </c>
      <c r="L49" s="64"/>
      <c r="M49" s="64"/>
      <c r="N49" s="64"/>
      <c r="O49" s="64"/>
      <c r="P49" s="64"/>
      <c r="Q49" s="64"/>
      <c r="R49" s="64"/>
    </row>
    <row r="50" spans="1:18" ht="15" customHeight="1" x14ac:dyDescent="0.2">
      <c r="A50" s="3">
        <v>44825</v>
      </c>
      <c r="B50" s="4" t="s">
        <v>43</v>
      </c>
      <c r="C50" s="10" t="s">
        <v>1</v>
      </c>
      <c r="D50" t="s">
        <v>428</v>
      </c>
      <c r="E50" s="8">
        <v>3000</v>
      </c>
      <c r="F50" s="56" t="str">
        <f>VLOOKUP(D50,'Валидация данных'!$A$2:$B$138,2,0)</f>
        <v>Пополнение</v>
      </c>
      <c r="G50" t="str">
        <f>VLOOKUP(Транзакции[[#This Row],[Подкатегория]],Категории[#All],2,0)</f>
        <v>Пополнение</v>
      </c>
      <c r="H50" t="str">
        <f>VLOOKUP(Транзакции[[#This Row],[Подкатегория]],Категории[#All],3,0)</f>
        <v>Доход</v>
      </c>
      <c r="I50">
        <f>IF(Транзакции[[#This Row],[Тип категории]]="Доход",Транзакции[[#This Row],[Сумма]],0-Транзакции[[#This Row],[Сумма]])</f>
        <v>3000</v>
      </c>
    </row>
    <row r="51" spans="1:18" ht="14.1" customHeight="1" x14ac:dyDescent="0.2">
      <c r="A51" s="3">
        <v>44825</v>
      </c>
      <c r="B51" s="4" t="s">
        <v>44</v>
      </c>
      <c r="C51" s="10" t="s">
        <v>4</v>
      </c>
      <c r="D51" t="s">
        <v>434</v>
      </c>
      <c r="E51" s="8">
        <v>497</v>
      </c>
      <c r="F51" s="56" t="str">
        <f>VLOOKUP(D51,'Валидация данных'!$A$2:$B$138,2,0)</f>
        <v>Супермаркеты</v>
      </c>
      <c r="G51" t="str">
        <f>VLOOKUP(Транзакции[[#This Row],[Подкатегория]],Категории[#All],2,0)</f>
        <v>Еда</v>
      </c>
      <c r="H51" t="str">
        <f>VLOOKUP(Транзакции[[#This Row],[Подкатегория]],Категории[#All],3,0)</f>
        <v>Расход</v>
      </c>
      <c r="I51">
        <f>IF(Транзакции[[#This Row],[Тип категории]]="Доход",Транзакции[[#This Row],[Сумма]],0-Транзакции[[#This Row],[Сумма]])</f>
        <v>-497</v>
      </c>
    </row>
    <row r="52" spans="1:18" ht="15" customHeight="1" x14ac:dyDescent="0.2">
      <c r="A52" s="3">
        <v>44825</v>
      </c>
      <c r="B52" s="4" t="s">
        <v>45</v>
      </c>
      <c r="C52" s="10" t="s">
        <v>4</v>
      </c>
      <c r="D52" t="s">
        <v>433</v>
      </c>
      <c r="E52" s="8">
        <v>1299</v>
      </c>
      <c r="F52" s="56" t="str">
        <f>VLOOKUP(D52,'Валидация данных'!$A$2:$B$138,2,0)</f>
        <v>Игры</v>
      </c>
      <c r="G52" t="str">
        <f>VLOOKUP(Транзакции[[#This Row],[Подкатегория]],Категории[#All],2,0)</f>
        <v>Игры</v>
      </c>
      <c r="H52" t="str">
        <f>VLOOKUP(Транзакции[[#This Row],[Подкатегория]],Категории[#All],3,0)</f>
        <v>Расход</v>
      </c>
      <c r="I52">
        <f>IF(Транзакции[[#This Row],[Тип категории]]="Доход",Транзакции[[#This Row],[Сумма]],0-Транзакции[[#This Row],[Сумма]])</f>
        <v>-1299</v>
      </c>
    </row>
    <row r="53" spans="1:18" ht="15" customHeight="1" x14ac:dyDescent="0.2">
      <c r="A53" s="3">
        <v>44825</v>
      </c>
      <c r="B53" s="4" t="s">
        <v>46</v>
      </c>
      <c r="C53" s="10" t="s">
        <v>1</v>
      </c>
      <c r="D53" t="s">
        <v>428</v>
      </c>
      <c r="E53" s="8">
        <v>2000</v>
      </c>
      <c r="F53" s="56" t="str">
        <f>VLOOKUP(D53,'Валидация данных'!$A$2:$B$138,2,0)</f>
        <v>Пополнение</v>
      </c>
      <c r="G53" t="str">
        <f>VLOOKUP(Транзакции[[#This Row],[Подкатегория]],Категории[#All],2,0)</f>
        <v>Пополнение</v>
      </c>
      <c r="H53" t="str">
        <f>VLOOKUP(Транзакции[[#This Row],[Подкатегория]],Категории[#All],3,0)</f>
        <v>Доход</v>
      </c>
      <c r="I53">
        <f>IF(Транзакции[[#This Row],[Тип категории]]="Доход",Транзакции[[#This Row],[Сумма]],0-Транзакции[[#This Row],[Сумма]])</f>
        <v>2000</v>
      </c>
    </row>
    <row r="54" spans="1:18" ht="14.1" customHeight="1" x14ac:dyDescent="0.2">
      <c r="A54" s="3">
        <v>44824</v>
      </c>
      <c r="B54" s="4" t="s">
        <v>34</v>
      </c>
      <c r="C54" s="10" t="s">
        <v>4</v>
      </c>
      <c r="D54" t="s">
        <v>430</v>
      </c>
      <c r="E54" s="8">
        <v>258.89999999999998</v>
      </c>
      <c r="F54" s="56" t="str">
        <f>VLOOKUP(D54,'Валидация данных'!$A$2:$B$138,2,0)</f>
        <v>Супермаркеты</v>
      </c>
      <c r="G54" t="str">
        <f>VLOOKUP(Транзакции[[#This Row],[Подкатегория]],Категории[#All],2,0)</f>
        <v>Еда</v>
      </c>
      <c r="H54" t="str">
        <f>VLOOKUP(Транзакции[[#This Row],[Подкатегория]],Категории[#All],3,0)</f>
        <v>Расход</v>
      </c>
      <c r="I54">
        <f>IF(Транзакции[[#This Row],[Тип категории]]="Доход",Транзакции[[#This Row],[Сумма]],0-Транзакции[[#This Row],[Сумма]])</f>
        <v>-258.89999999999998</v>
      </c>
    </row>
    <row r="55" spans="1:18" ht="15" customHeight="1" x14ac:dyDescent="0.2">
      <c r="A55" s="3">
        <v>44824</v>
      </c>
      <c r="B55" s="4" t="s">
        <v>47</v>
      </c>
      <c r="C55" s="10" t="s">
        <v>9</v>
      </c>
      <c r="D55" t="s">
        <v>444</v>
      </c>
      <c r="E55" s="8">
        <v>130</v>
      </c>
      <c r="F55" s="56" t="str">
        <f>VLOOKUP(D55,'Валидация данных'!$A$2:$B$138,2,0)</f>
        <v>Рестораны и кафе</v>
      </c>
      <c r="G55" t="str">
        <f>VLOOKUP(Транзакции[[#This Row],[Подкатегория]],Категории[#All],2,0)</f>
        <v>Еда</v>
      </c>
      <c r="H55" t="str">
        <f>VLOOKUP(Транзакции[[#This Row],[Подкатегория]],Категории[#All],3,0)</f>
        <v>Расход</v>
      </c>
      <c r="I55">
        <f>IF(Транзакции[[#This Row],[Тип категории]]="Доход",Транзакции[[#This Row],[Сумма]],0-Транзакции[[#This Row],[Сумма]])</f>
        <v>-130</v>
      </c>
    </row>
    <row r="56" spans="1:18" ht="15" customHeight="1" x14ac:dyDescent="0.2">
      <c r="A56" s="3">
        <v>44824</v>
      </c>
      <c r="B56" s="4" t="s">
        <v>8</v>
      </c>
      <c r="C56" s="10" t="s">
        <v>9</v>
      </c>
      <c r="D56" t="s">
        <v>445</v>
      </c>
      <c r="E56" s="8">
        <v>445</v>
      </c>
      <c r="F56" s="56" t="str">
        <f>VLOOKUP(D56,'Валидация данных'!$A$2:$B$138,2,0)</f>
        <v>Рестораны и кафе</v>
      </c>
      <c r="G56" t="str">
        <f>VLOOKUP(Транзакции[[#This Row],[Подкатегория]],Категории[#All],2,0)</f>
        <v>Еда</v>
      </c>
      <c r="H56" t="str">
        <f>VLOOKUP(Транзакции[[#This Row],[Подкатегория]],Категории[#All],3,0)</f>
        <v>Расход</v>
      </c>
      <c r="I56">
        <f>IF(Транзакции[[#This Row],[Тип категории]]="Доход",Транзакции[[#This Row],[Сумма]],0-Транзакции[[#This Row],[Сумма]])</f>
        <v>-445</v>
      </c>
    </row>
    <row r="57" spans="1:18" ht="15" customHeight="1" x14ac:dyDescent="0.2">
      <c r="A57" s="3">
        <v>44822</v>
      </c>
      <c r="B57" s="4" t="s">
        <v>48</v>
      </c>
      <c r="C57" s="10" t="s">
        <v>1</v>
      </c>
      <c r="D57" t="s">
        <v>428</v>
      </c>
      <c r="E57" s="8">
        <v>2000</v>
      </c>
      <c r="F57" s="56" t="str">
        <f>VLOOKUP(D57,'Валидация данных'!$A$2:$B$138,2,0)</f>
        <v>Пополнение</v>
      </c>
      <c r="G57" t="str">
        <f>VLOOKUP(Транзакции[[#This Row],[Подкатегория]],Категории[#All],2,0)</f>
        <v>Пополнение</v>
      </c>
      <c r="H57" t="str">
        <f>VLOOKUP(Транзакции[[#This Row],[Подкатегория]],Категории[#All],3,0)</f>
        <v>Доход</v>
      </c>
      <c r="I57">
        <f>IF(Транзакции[[#This Row],[Тип категории]]="Доход",Транзакции[[#This Row],[Сумма]],0-Транзакции[[#This Row],[Сумма]])</f>
        <v>2000</v>
      </c>
    </row>
    <row r="58" spans="1:18" ht="18" customHeight="1" x14ac:dyDescent="0.2">
      <c r="A58" s="1">
        <v>44822</v>
      </c>
      <c r="B58" s="2" t="s">
        <v>49</v>
      </c>
      <c r="C58" s="9" t="s">
        <v>6</v>
      </c>
      <c r="D58" t="s">
        <v>431</v>
      </c>
      <c r="E58" s="7">
        <v>2291.5</v>
      </c>
      <c r="F58" s="56" t="str">
        <f>VLOOKUP(D58,'Валидация данных'!$A$2:$B$138,2,0)</f>
        <v>Зоомагазин</v>
      </c>
      <c r="G58" t="str">
        <f>VLOOKUP(Транзакции[[#This Row],[Подкатегория]],Категории[#All],2,0)</f>
        <v>Питомцы</v>
      </c>
      <c r="H58" t="str">
        <f>VLOOKUP(Транзакции[[#This Row],[Подкатегория]],Категории[#All],3,0)</f>
        <v>Расход</v>
      </c>
      <c r="I58">
        <f>IF(Транзакции[[#This Row],[Тип категории]]="Доход",Транзакции[[#This Row],[Сумма]],0-Транзакции[[#This Row],[Сумма]])</f>
        <v>-2291.5</v>
      </c>
    </row>
    <row r="59" spans="1:18" ht="15" customHeight="1" x14ac:dyDescent="0.2">
      <c r="A59" s="3">
        <v>44822</v>
      </c>
      <c r="B59" s="4" t="s">
        <v>50</v>
      </c>
      <c r="C59" s="10" t="s">
        <v>51</v>
      </c>
      <c r="D59" t="s">
        <v>446</v>
      </c>
      <c r="E59" s="8">
        <v>195</v>
      </c>
      <c r="F59" s="56" t="str">
        <f>VLOOKUP(D59,'Валидация данных'!$A$2:$B$138,2,0)</f>
        <v>Хобби</v>
      </c>
      <c r="G59" t="str">
        <f>VLOOKUP(Транзакции[[#This Row],[Подкатегория]],Категории[#All],2,0)</f>
        <v>Развлечения и хобби</v>
      </c>
      <c r="H59" t="str">
        <f>VLOOKUP(Транзакции[[#This Row],[Подкатегория]],Категории[#All],3,0)</f>
        <v>Расход</v>
      </c>
      <c r="I59">
        <f>IF(Транзакции[[#This Row],[Тип категории]]="Доход",Транзакции[[#This Row],[Сумма]],0-Транзакции[[#This Row],[Сумма]])</f>
        <v>-195</v>
      </c>
    </row>
    <row r="60" spans="1:18" ht="15" customHeight="1" x14ac:dyDescent="0.2">
      <c r="A60" s="3">
        <v>44822</v>
      </c>
      <c r="B60" s="4" t="s">
        <v>52</v>
      </c>
      <c r="C60" s="10" t="s">
        <v>1</v>
      </c>
      <c r="D60" t="s">
        <v>428</v>
      </c>
      <c r="E60" s="8">
        <v>3000</v>
      </c>
      <c r="F60" s="56" t="str">
        <f>VLOOKUP(D60,'Валидация данных'!$A$2:$B$138,2,0)</f>
        <v>Пополнение</v>
      </c>
      <c r="G60" t="str">
        <f>VLOOKUP(Транзакции[[#This Row],[Подкатегория]],Категории[#All],2,0)</f>
        <v>Пополнение</v>
      </c>
      <c r="H60" t="str">
        <f>VLOOKUP(Транзакции[[#This Row],[Подкатегория]],Категории[#All],3,0)</f>
        <v>Доход</v>
      </c>
      <c r="I60">
        <f>IF(Транзакции[[#This Row],[Тип категории]]="Доход",Транзакции[[#This Row],[Сумма]],0-Транзакции[[#This Row],[Сумма]])</f>
        <v>3000</v>
      </c>
    </row>
    <row r="61" spans="1:18" ht="14.1" customHeight="1" x14ac:dyDescent="0.2">
      <c r="A61" s="3">
        <v>44822</v>
      </c>
      <c r="B61" s="4" t="s">
        <v>53</v>
      </c>
      <c r="C61" s="10" t="s">
        <v>29</v>
      </c>
      <c r="D61" t="s">
        <v>447</v>
      </c>
      <c r="E61" s="8">
        <v>128.51</v>
      </c>
      <c r="F61" s="56" t="str">
        <f>VLOOKUP(D61,'Валидация данных'!$A$2:$B$138,2,0)</f>
        <v>Самокат</v>
      </c>
      <c r="G61" t="str">
        <f>VLOOKUP(Транзакции[[#This Row],[Подкатегория]],Категории[#All],2,0)</f>
        <v>Развлечения и хобби</v>
      </c>
      <c r="H61" t="str">
        <f>VLOOKUP(Транзакции[[#This Row],[Подкатегория]],Категории[#All],3,0)</f>
        <v>Расход</v>
      </c>
      <c r="I61">
        <f>IF(Транзакции[[#This Row],[Тип категории]]="Доход",Транзакции[[#This Row],[Сумма]],0-Транзакции[[#This Row],[Сумма]])</f>
        <v>-128.51</v>
      </c>
    </row>
    <row r="62" spans="1:18" ht="15" customHeight="1" x14ac:dyDescent="0.2">
      <c r="A62" s="3">
        <v>44822</v>
      </c>
      <c r="B62" s="4" t="s">
        <v>54</v>
      </c>
      <c r="C62" s="10" t="s">
        <v>29</v>
      </c>
      <c r="D62" t="s">
        <v>447</v>
      </c>
      <c r="E62" s="8">
        <v>106.35</v>
      </c>
      <c r="F62" s="56" t="str">
        <f>VLOOKUP(D62,'Валидация данных'!$A$2:$B$138,2,0)</f>
        <v>Самокат</v>
      </c>
      <c r="G62" t="str">
        <f>VLOOKUP(Транзакции[[#This Row],[Подкатегория]],Категории[#All],2,0)</f>
        <v>Развлечения и хобби</v>
      </c>
      <c r="H62" t="str">
        <f>VLOOKUP(Транзакции[[#This Row],[Подкатегория]],Категории[#All],3,0)</f>
        <v>Расход</v>
      </c>
      <c r="I62">
        <f>IF(Транзакции[[#This Row],[Тип категории]]="Доход",Транзакции[[#This Row],[Сумма]],0-Транзакции[[#This Row],[Сумма]])</f>
        <v>-106.35</v>
      </c>
    </row>
    <row r="63" spans="1:18" ht="15" customHeight="1" x14ac:dyDescent="0.2">
      <c r="A63" s="3">
        <v>44822</v>
      </c>
      <c r="B63" s="4" t="s">
        <v>8</v>
      </c>
      <c r="C63" s="10" t="s">
        <v>4</v>
      </c>
      <c r="D63" t="s">
        <v>441</v>
      </c>
      <c r="E63" s="8">
        <v>1171</v>
      </c>
      <c r="F63" s="56" t="str">
        <f>VLOOKUP(D63,'Валидация данных'!$A$2:$B$138,2,0)</f>
        <v>Супермаркеты</v>
      </c>
      <c r="G63" t="str">
        <f>VLOOKUP(Транзакции[[#This Row],[Подкатегория]],Категории[#All],2,0)</f>
        <v>Еда</v>
      </c>
      <c r="H63" t="str">
        <f>VLOOKUP(Транзакции[[#This Row],[Подкатегория]],Категории[#All],3,0)</f>
        <v>Расход</v>
      </c>
      <c r="I63">
        <f>IF(Транзакции[[#This Row],[Тип категории]]="Доход",Транзакции[[#This Row],[Сумма]],0-Транзакции[[#This Row],[Сумма]])</f>
        <v>-1171</v>
      </c>
    </row>
    <row r="64" spans="1:18" ht="15" customHeight="1" x14ac:dyDescent="0.2">
      <c r="A64" s="3">
        <v>44822</v>
      </c>
      <c r="B64" s="4" t="s">
        <v>8</v>
      </c>
      <c r="C64" s="10" t="s">
        <v>4</v>
      </c>
      <c r="D64" t="s">
        <v>441</v>
      </c>
      <c r="E64" s="8">
        <v>216</v>
      </c>
      <c r="F64" s="56" t="str">
        <f>VLOOKUP(D64,'Валидация данных'!$A$2:$B$138,2,0)</f>
        <v>Супермаркеты</v>
      </c>
      <c r="G64" t="str">
        <f>VLOOKUP(Транзакции[[#This Row],[Подкатегория]],Категории[#All],2,0)</f>
        <v>Еда</v>
      </c>
      <c r="H64" t="str">
        <f>VLOOKUP(Транзакции[[#This Row],[Подкатегория]],Категории[#All],3,0)</f>
        <v>Расход</v>
      </c>
      <c r="I64">
        <f>IF(Транзакции[[#This Row],[Тип категории]]="Доход",Транзакции[[#This Row],[Сумма]],0-Транзакции[[#This Row],[Сумма]])</f>
        <v>-216</v>
      </c>
    </row>
    <row r="65" spans="1:9" ht="15" customHeight="1" x14ac:dyDescent="0.2">
      <c r="A65" s="3">
        <v>44821</v>
      </c>
      <c r="B65" s="4" t="s">
        <v>55</v>
      </c>
      <c r="C65" s="10" t="s">
        <v>4</v>
      </c>
      <c r="D65" t="s">
        <v>434</v>
      </c>
      <c r="E65" s="8">
        <v>825</v>
      </c>
      <c r="F65" s="56" t="str">
        <f>VLOOKUP(D65,'Валидация данных'!$A$2:$B$138,2,0)</f>
        <v>Супермаркеты</v>
      </c>
      <c r="G65" t="str">
        <f>VLOOKUP(Транзакции[[#This Row],[Подкатегория]],Категории[#All],2,0)</f>
        <v>Еда</v>
      </c>
      <c r="H65" t="str">
        <f>VLOOKUP(Транзакции[[#This Row],[Подкатегория]],Категории[#All],3,0)</f>
        <v>Расход</v>
      </c>
      <c r="I65">
        <f>IF(Транзакции[[#This Row],[Тип категории]]="Доход",Транзакции[[#This Row],[Сумма]],0-Транзакции[[#This Row],[Сумма]])</f>
        <v>-825</v>
      </c>
    </row>
    <row r="66" spans="1:9" ht="15" customHeight="1" x14ac:dyDescent="0.2">
      <c r="A66" s="3">
        <v>44821</v>
      </c>
      <c r="B66" s="4" t="s">
        <v>56</v>
      </c>
      <c r="C66" s="10" t="s">
        <v>4</v>
      </c>
      <c r="D66" t="s">
        <v>434</v>
      </c>
      <c r="E66" s="8">
        <v>918</v>
      </c>
      <c r="F66" s="56" t="str">
        <f>VLOOKUP(D66,'Валидация данных'!$A$2:$B$138,2,0)</f>
        <v>Супермаркеты</v>
      </c>
      <c r="G66" t="str">
        <f>VLOOKUP(Транзакции[[#This Row],[Подкатегория]],Категории[#All],2,0)</f>
        <v>Еда</v>
      </c>
      <c r="H66" t="str">
        <f>VLOOKUP(Транзакции[[#This Row],[Подкатегория]],Категории[#All],3,0)</f>
        <v>Расход</v>
      </c>
      <c r="I66">
        <f>IF(Транзакции[[#This Row],[Тип категории]]="Доход",Транзакции[[#This Row],[Сумма]],0-Транзакции[[#This Row],[Сумма]])</f>
        <v>-918</v>
      </c>
    </row>
    <row r="67" spans="1:9" ht="15" customHeight="1" x14ac:dyDescent="0.2">
      <c r="A67" s="3">
        <v>44821</v>
      </c>
      <c r="B67" s="4" t="s">
        <v>57</v>
      </c>
      <c r="C67" s="10" t="s">
        <v>6</v>
      </c>
      <c r="D67" t="s">
        <v>440</v>
      </c>
      <c r="E67" s="8">
        <v>369</v>
      </c>
      <c r="F67" s="56" t="str">
        <f>VLOOKUP(D67,'Валидация данных'!$A$2:$B$138,2,0)</f>
        <v>Яндекс Маркет</v>
      </c>
      <c r="G67" t="str">
        <f>VLOOKUP(Транзакции[[#This Row],[Подкатегория]],Категории[#All],2,0)</f>
        <v>Маркетплейсы</v>
      </c>
      <c r="H67" t="str">
        <f>VLOOKUP(Транзакции[[#This Row],[Подкатегория]],Категории[#All],3,0)</f>
        <v>Расход</v>
      </c>
      <c r="I67">
        <f>IF(Транзакции[[#This Row],[Тип категории]]="Доход",Транзакции[[#This Row],[Сумма]],0-Транзакции[[#This Row],[Сумма]])</f>
        <v>-369</v>
      </c>
    </row>
    <row r="68" spans="1:9" ht="15" customHeight="1" x14ac:dyDescent="0.2">
      <c r="A68" s="3">
        <v>44821</v>
      </c>
      <c r="B68" s="4" t="s">
        <v>58</v>
      </c>
      <c r="C68" s="10" t="s">
        <v>6</v>
      </c>
      <c r="D68" t="s">
        <v>440</v>
      </c>
      <c r="E68" s="8">
        <v>549</v>
      </c>
      <c r="F68" s="56" t="str">
        <f>VLOOKUP(D68,'Валидация данных'!$A$2:$B$138,2,0)</f>
        <v>Яндекс Маркет</v>
      </c>
      <c r="G68" t="str">
        <f>VLOOKUP(Транзакции[[#This Row],[Подкатегория]],Категории[#All],2,0)</f>
        <v>Маркетплейсы</v>
      </c>
      <c r="H68" t="str">
        <f>VLOOKUP(Транзакции[[#This Row],[Подкатегория]],Категории[#All],3,0)</f>
        <v>Расход</v>
      </c>
      <c r="I68">
        <f>IF(Транзакции[[#This Row],[Тип категории]]="Доход",Транзакции[[#This Row],[Сумма]],0-Транзакции[[#This Row],[Сумма]])</f>
        <v>-549</v>
      </c>
    </row>
    <row r="69" spans="1:9" ht="15" customHeight="1" x14ac:dyDescent="0.2">
      <c r="A69" s="3">
        <v>44821</v>
      </c>
      <c r="B69" s="4" t="s">
        <v>59</v>
      </c>
      <c r="C69" s="10" t="s">
        <v>60</v>
      </c>
      <c r="D69" t="s">
        <v>448</v>
      </c>
      <c r="E69" s="8">
        <v>576</v>
      </c>
      <c r="F69" s="56" t="str">
        <f>VLOOKUP(D69,'Валидация данных'!$A$2:$B$138,2,0)</f>
        <v>Озон</v>
      </c>
      <c r="G69" t="str">
        <f>VLOOKUP(Транзакции[[#This Row],[Подкатегория]],Категории[#All],2,0)</f>
        <v>Маркетплейсы</v>
      </c>
      <c r="H69" t="str">
        <f>VLOOKUP(Транзакции[[#This Row],[Подкатегория]],Категории[#All],3,0)</f>
        <v>Расход</v>
      </c>
      <c r="I69">
        <f>IF(Транзакции[[#This Row],[Тип категории]]="Доход",Транзакции[[#This Row],[Сумма]],0-Транзакции[[#This Row],[Сумма]])</f>
        <v>-576</v>
      </c>
    </row>
    <row r="70" spans="1:9" ht="15" customHeight="1" x14ac:dyDescent="0.2">
      <c r="A70" s="3">
        <v>44821</v>
      </c>
      <c r="B70" s="4" t="s">
        <v>61</v>
      </c>
      <c r="C70" s="10" t="s">
        <v>1</v>
      </c>
      <c r="D70" t="s">
        <v>428</v>
      </c>
      <c r="E70" s="8">
        <v>2000</v>
      </c>
      <c r="F70" s="56" t="str">
        <f>VLOOKUP(D70,'Валидация данных'!$A$2:$B$138,2,0)</f>
        <v>Пополнение</v>
      </c>
      <c r="G70" t="str">
        <f>VLOOKUP(Транзакции[[#This Row],[Подкатегория]],Категории[#All],2,0)</f>
        <v>Пополнение</v>
      </c>
      <c r="H70" t="str">
        <f>VLOOKUP(Транзакции[[#This Row],[Подкатегория]],Категории[#All],3,0)</f>
        <v>Доход</v>
      </c>
      <c r="I70">
        <f>IF(Транзакции[[#This Row],[Тип категории]]="Доход",Транзакции[[#This Row],[Сумма]],0-Транзакции[[#This Row],[Сумма]])</f>
        <v>2000</v>
      </c>
    </row>
    <row r="71" spans="1:9" ht="14.1" customHeight="1" x14ac:dyDescent="0.2">
      <c r="A71" s="3">
        <v>44821</v>
      </c>
      <c r="B71" s="4" t="s">
        <v>62</v>
      </c>
      <c r="C71" s="10" t="s">
        <v>1</v>
      </c>
      <c r="D71" t="s">
        <v>428</v>
      </c>
      <c r="E71" s="8">
        <v>2000</v>
      </c>
      <c r="F71" s="56" t="str">
        <f>VLOOKUP(D71,'Валидация данных'!$A$2:$B$138,2,0)</f>
        <v>Пополнение</v>
      </c>
      <c r="G71" t="str">
        <f>VLOOKUP(Транзакции[[#This Row],[Подкатегория]],Категории[#All],2,0)</f>
        <v>Пополнение</v>
      </c>
      <c r="H71" t="str">
        <f>VLOOKUP(Транзакции[[#This Row],[Подкатегория]],Категории[#All],3,0)</f>
        <v>Доход</v>
      </c>
      <c r="I71">
        <f>IF(Транзакции[[#This Row],[Тип категории]]="Доход",Транзакции[[#This Row],[Сумма]],0-Транзакции[[#This Row],[Сумма]])</f>
        <v>2000</v>
      </c>
    </row>
    <row r="72" spans="1:9" ht="14.1" customHeight="1" x14ac:dyDescent="0.2">
      <c r="A72" s="3">
        <v>44819</v>
      </c>
      <c r="B72" s="4" t="s">
        <v>63</v>
      </c>
      <c r="C72" s="10" t="s">
        <v>4</v>
      </c>
      <c r="D72" t="s">
        <v>434</v>
      </c>
      <c r="E72" s="8">
        <v>995</v>
      </c>
      <c r="F72" s="56" t="str">
        <f>VLOOKUP(D72,'Валидация данных'!$A$2:$B$138,2,0)</f>
        <v>Супермаркеты</v>
      </c>
      <c r="G72" t="str">
        <f>VLOOKUP(Транзакции[[#This Row],[Подкатегория]],Категории[#All],2,0)</f>
        <v>Еда</v>
      </c>
      <c r="H72" t="str">
        <f>VLOOKUP(Транзакции[[#This Row],[Подкатегория]],Категории[#All],3,0)</f>
        <v>Расход</v>
      </c>
      <c r="I72">
        <f>IF(Транзакции[[#This Row],[Тип категории]]="Доход",Транзакции[[#This Row],[Сумма]],0-Транзакции[[#This Row],[Сумма]])</f>
        <v>-995</v>
      </c>
    </row>
    <row r="73" spans="1:9" ht="15" customHeight="1" x14ac:dyDescent="0.2">
      <c r="A73" s="3">
        <v>44818</v>
      </c>
      <c r="B73" s="4" t="s">
        <v>8</v>
      </c>
      <c r="C73" s="10" t="s">
        <v>4</v>
      </c>
      <c r="D73" t="s">
        <v>441</v>
      </c>
      <c r="E73" s="8">
        <v>609</v>
      </c>
      <c r="F73" s="56" t="str">
        <f>VLOOKUP(D73,'Валидация данных'!$A$2:$B$138,2,0)</f>
        <v>Супермаркеты</v>
      </c>
      <c r="G73" t="str">
        <f>VLOOKUP(Транзакции[[#This Row],[Подкатегория]],Категории[#All],2,0)</f>
        <v>Еда</v>
      </c>
      <c r="H73" t="str">
        <f>VLOOKUP(Транзакции[[#This Row],[Подкатегория]],Категории[#All],3,0)</f>
        <v>Расход</v>
      </c>
      <c r="I73">
        <f>IF(Транзакции[[#This Row],[Тип категории]]="Доход",Транзакции[[#This Row],[Сумма]],0-Транзакции[[#This Row],[Сумма]])</f>
        <v>-609</v>
      </c>
    </row>
    <row r="74" spans="1:9" ht="15" customHeight="1" x14ac:dyDescent="0.2">
      <c r="A74" s="3">
        <v>44817</v>
      </c>
      <c r="B74" s="4" t="s">
        <v>64</v>
      </c>
      <c r="C74" s="10" t="s">
        <v>4</v>
      </c>
      <c r="D74" t="s">
        <v>430</v>
      </c>
      <c r="E74" s="8">
        <v>627.5</v>
      </c>
      <c r="F74" s="56" t="str">
        <f>VLOOKUP(D74,'Валидация данных'!$A$2:$B$138,2,0)</f>
        <v>Супермаркеты</v>
      </c>
      <c r="G74" t="str">
        <f>VLOOKUP(Транзакции[[#This Row],[Подкатегория]],Категории[#All],2,0)</f>
        <v>Еда</v>
      </c>
      <c r="H74" t="str">
        <f>VLOOKUP(Транзакции[[#This Row],[Подкатегория]],Категории[#All],3,0)</f>
        <v>Расход</v>
      </c>
      <c r="I74">
        <f>IF(Транзакции[[#This Row],[Тип категории]]="Доход",Транзакции[[#This Row],[Сумма]],0-Транзакции[[#This Row],[Сумма]])</f>
        <v>-627.5</v>
      </c>
    </row>
    <row r="75" spans="1:9" ht="15" customHeight="1" x14ac:dyDescent="0.2">
      <c r="A75" s="3">
        <v>44817</v>
      </c>
      <c r="B75" s="4" t="s">
        <v>65</v>
      </c>
      <c r="C75" s="10" t="s">
        <v>1</v>
      </c>
      <c r="D75" t="s">
        <v>428</v>
      </c>
      <c r="E75" s="8">
        <v>2000</v>
      </c>
      <c r="F75" s="56" t="str">
        <f>VLOOKUP(D75,'Валидация данных'!$A$2:$B$138,2,0)</f>
        <v>Пополнение</v>
      </c>
      <c r="G75" t="str">
        <f>VLOOKUP(Транзакции[[#This Row],[Подкатегория]],Категории[#All],2,0)</f>
        <v>Пополнение</v>
      </c>
      <c r="H75" t="str">
        <f>VLOOKUP(Транзакции[[#This Row],[Подкатегория]],Категории[#All],3,0)</f>
        <v>Доход</v>
      </c>
      <c r="I75">
        <f>IF(Транзакции[[#This Row],[Тип категории]]="Доход",Транзакции[[#This Row],[Сумма]],0-Транзакции[[#This Row],[Сумма]])</f>
        <v>2000</v>
      </c>
    </row>
    <row r="76" spans="1:9" ht="14.1" customHeight="1" x14ac:dyDescent="0.2">
      <c r="A76" s="3">
        <v>44816</v>
      </c>
      <c r="B76" s="4" t="s">
        <v>8</v>
      </c>
      <c r="C76" s="10" t="s">
        <v>4</v>
      </c>
      <c r="D76" t="s">
        <v>441</v>
      </c>
      <c r="E76" s="8">
        <v>1204</v>
      </c>
      <c r="F76" s="56" t="str">
        <f>VLOOKUP(D76,'Валидация данных'!$A$2:$B$138,2,0)</f>
        <v>Супермаркеты</v>
      </c>
      <c r="G76" t="str">
        <f>VLOOKUP(Транзакции[[#This Row],[Подкатегория]],Категории[#All],2,0)</f>
        <v>Еда</v>
      </c>
      <c r="H76" t="str">
        <f>VLOOKUP(Транзакции[[#This Row],[Подкатегория]],Категории[#All],3,0)</f>
        <v>Расход</v>
      </c>
      <c r="I76">
        <f>IF(Транзакции[[#This Row],[Тип категории]]="Доход",Транзакции[[#This Row],[Сумма]],0-Транзакции[[#This Row],[Сумма]])</f>
        <v>-1204</v>
      </c>
    </row>
    <row r="77" spans="1:9" ht="15" customHeight="1" x14ac:dyDescent="0.2">
      <c r="A77" s="3">
        <v>44816</v>
      </c>
      <c r="B77" s="4" t="s">
        <v>8</v>
      </c>
      <c r="C77" s="10" t="s">
        <v>66</v>
      </c>
      <c r="D77" t="s">
        <v>449</v>
      </c>
      <c r="E77" s="8">
        <v>500</v>
      </c>
      <c r="F77" s="56" t="str">
        <f>VLOOKUP(D77,'Валидация данных'!$A$2:$B$138,2,0)</f>
        <v>Метро</v>
      </c>
      <c r="G77" t="str">
        <f>VLOOKUP(Транзакции[[#This Row],[Подкатегория]],Категории[#All],2,0)</f>
        <v>Транспорт</v>
      </c>
      <c r="H77" t="str">
        <f>VLOOKUP(Транзакции[[#This Row],[Подкатегория]],Категории[#All],3,0)</f>
        <v>Расход</v>
      </c>
      <c r="I77">
        <f>IF(Транзакции[[#This Row],[Тип категории]]="Доход",Транзакции[[#This Row],[Сумма]],0-Транзакции[[#This Row],[Сумма]])</f>
        <v>-500</v>
      </c>
    </row>
    <row r="78" spans="1:9" ht="15" customHeight="1" x14ac:dyDescent="0.2">
      <c r="A78" s="3">
        <v>44815</v>
      </c>
      <c r="B78" s="4" t="s">
        <v>7</v>
      </c>
      <c r="C78" s="10" t="s">
        <v>4</v>
      </c>
      <c r="D78" t="s">
        <v>434</v>
      </c>
      <c r="E78" s="8">
        <v>1093</v>
      </c>
      <c r="F78" s="56" t="str">
        <f>VLOOKUP(D78,'Валидация данных'!$A$2:$B$138,2,0)</f>
        <v>Супермаркеты</v>
      </c>
      <c r="G78" t="str">
        <f>VLOOKUP(Транзакции[[#This Row],[Подкатегория]],Категории[#All],2,0)</f>
        <v>Еда</v>
      </c>
      <c r="H78" t="str">
        <f>VLOOKUP(Транзакции[[#This Row],[Подкатегория]],Категории[#All],3,0)</f>
        <v>Расход</v>
      </c>
      <c r="I78">
        <f>IF(Транзакции[[#This Row],[Тип категории]]="Доход",Транзакции[[#This Row],[Сумма]],0-Транзакции[[#This Row],[Сумма]])</f>
        <v>-1093</v>
      </c>
    </row>
    <row r="79" spans="1:9" ht="18" customHeight="1" x14ac:dyDescent="0.2">
      <c r="A79" s="1">
        <v>44815</v>
      </c>
      <c r="B79" s="2" t="s">
        <v>67</v>
      </c>
      <c r="C79" s="9" t="s">
        <v>1</v>
      </c>
      <c r="D79" t="s">
        <v>428</v>
      </c>
      <c r="E79" s="7">
        <v>2000</v>
      </c>
      <c r="F79" s="56" t="str">
        <f>VLOOKUP(D79,'Валидация данных'!$A$2:$B$138,2,0)</f>
        <v>Пополнение</v>
      </c>
      <c r="G79" t="str">
        <f>VLOOKUP(Транзакции[[#This Row],[Подкатегория]],Категории[#All],2,0)</f>
        <v>Пополнение</v>
      </c>
      <c r="H79" t="str">
        <f>VLOOKUP(Транзакции[[#This Row],[Подкатегория]],Категории[#All],3,0)</f>
        <v>Доход</v>
      </c>
      <c r="I79">
        <f>IF(Транзакции[[#This Row],[Тип категории]]="Доход",Транзакции[[#This Row],[Сумма]],0-Транзакции[[#This Row],[Сумма]])</f>
        <v>2000</v>
      </c>
    </row>
    <row r="80" spans="1:9" ht="14.1" customHeight="1" x14ac:dyDescent="0.2">
      <c r="A80" s="3">
        <v>44815</v>
      </c>
      <c r="B80" s="4" t="s">
        <v>68</v>
      </c>
      <c r="C80" s="10" t="s">
        <v>4</v>
      </c>
      <c r="D80" t="s">
        <v>450</v>
      </c>
      <c r="E80" s="8">
        <v>89.99</v>
      </c>
      <c r="F80" s="56" t="str">
        <f>VLOOKUP(D80,'Валидация данных'!$A$2:$B$138,2,0)</f>
        <v>Супермаркеты</v>
      </c>
      <c r="G80" t="str">
        <f>VLOOKUP(Транзакции[[#This Row],[Подкатегория]],Категории[#All],2,0)</f>
        <v>Еда</v>
      </c>
      <c r="H80" t="str">
        <f>VLOOKUP(Транзакции[[#This Row],[Подкатегория]],Категории[#All],3,0)</f>
        <v>Расход</v>
      </c>
      <c r="I80">
        <f>IF(Транзакции[[#This Row],[Тип категории]]="Доход",Транзакции[[#This Row],[Сумма]],0-Транзакции[[#This Row],[Сумма]])</f>
        <v>-89.99</v>
      </c>
    </row>
    <row r="81" spans="1:9" ht="15" customHeight="1" x14ac:dyDescent="0.2">
      <c r="A81" s="3">
        <v>44814</v>
      </c>
      <c r="B81" s="4" t="s">
        <v>69</v>
      </c>
      <c r="C81" s="10" t="s">
        <v>4</v>
      </c>
      <c r="D81" t="s">
        <v>451</v>
      </c>
      <c r="E81" s="8">
        <v>615.89</v>
      </c>
      <c r="F81" s="56" t="str">
        <f>VLOOKUP(D81,'Валидация данных'!$A$2:$B$138,2,0)</f>
        <v>Супермаркеты</v>
      </c>
      <c r="G81" t="str">
        <f>VLOOKUP(Транзакции[[#This Row],[Подкатегория]],Категории[#All],2,0)</f>
        <v>Еда</v>
      </c>
      <c r="H81" t="str">
        <f>VLOOKUP(Транзакции[[#This Row],[Подкатегория]],Категории[#All],3,0)</f>
        <v>Расход</v>
      </c>
      <c r="I81">
        <f>IF(Транзакции[[#This Row],[Тип категории]]="Доход",Транзакции[[#This Row],[Сумма]],0-Транзакции[[#This Row],[Сумма]])</f>
        <v>-615.89</v>
      </c>
    </row>
    <row r="82" spans="1:9" ht="15" customHeight="1" x14ac:dyDescent="0.2">
      <c r="A82" s="3">
        <v>44814</v>
      </c>
      <c r="B82" s="4" t="s">
        <v>70</v>
      </c>
      <c r="C82" s="10" t="s">
        <v>1</v>
      </c>
      <c r="D82" t="s">
        <v>428</v>
      </c>
      <c r="E82" s="8">
        <v>1000</v>
      </c>
      <c r="F82" s="56" t="str">
        <f>VLOOKUP(D82,'Валидация данных'!$A$2:$B$138,2,0)</f>
        <v>Пополнение</v>
      </c>
      <c r="G82" t="str">
        <f>VLOOKUP(Транзакции[[#This Row],[Подкатегория]],Категории[#All],2,0)</f>
        <v>Пополнение</v>
      </c>
      <c r="H82" t="str">
        <f>VLOOKUP(Транзакции[[#This Row],[Подкатегория]],Категории[#All],3,0)</f>
        <v>Доход</v>
      </c>
      <c r="I82">
        <f>IF(Транзакции[[#This Row],[Тип категории]]="Доход",Транзакции[[#This Row],[Сумма]],0-Транзакции[[#This Row],[Сумма]])</f>
        <v>1000</v>
      </c>
    </row>
    <row r="83" spans="1:9" ht="14.1" customHeight="1" x14ac:dyDescent="0.2">
      <c r="A83" s="3">
        <v>44814</v>
      </c>
      <c r="B83" s="4" t="s">
        <v>71</v>
      </c>
      <c r="C83" s="10" t="s">
        <v>4</v>
      </c>
      <c r="D83" t="s">
        <v>452</v>
      </c>
      <c r="E83" s="8">
        <v>326.37</v>
      </c>
      <c r="F83" s="56" t="str">
        <f>VLOOKUP(D83,'Валидация данных'!$A$2:$B$138,2,0)</f>
        <v>Супермаркеты</v>
      </c>
      <c r="G83" t="str">
        <f>VLOOKUP(Транзакции[[#This Row],[Подкатегория]],Категории[#All],2,0)</f>
        <v>Еда</v>
      </c>
      <c r="H83" t="str">
        <f>VLOOKUP(Транзакции[[#This Row],[Подкатегория]],Категории[#All],3,0)</f>
        <v>Расход</v>
      </c>
      <c r="I83">
        <f>IF(Транзакции[[#This Row],[Тип категории]]="Доход",Транзакции[[#This Row],[Сумма]],0-Транзакции[[#This Row],[Сумма]])</f>
        <v>-326.37</v>
      </c>
    </row>
    <row r="84" spans="1:9" ht="15" customHeight="1" x14ac:dyDescent="0.2">
      <c r="A84" s="3">
        <v>44814</v>
      </c>
      <c r="B84" s="4" t="s">
        <v>72</v>
      </c>
      <c r="C84" s="10" t="s">
        <v>73</v>
      </c>
      <c r="D84" t="s">
        <v>534</v>
      </c>
      <c r="E84" s="8">
        <v>372</v>
      </c>
      <c r="F84" s="56" t="str">
        <f>VLOOKUP(D84,'Валидация данных'!$A$2:$B$138,2,0)</f>
        <v>Аптека</v>
      </c>
      <c r="G84" t="str">
        <f>VLOOKUP(Транзакции[[#This Row],[Подкатегория]],Категории[#All],2,0)</f>
        <v>Медицина</v>
      </c>
      <c r="H84" t="str">
        <f>VLOOKUP(Транзакции[[#This Row],[Подкатегория]],Категории[#All],3,0)</f>
        <v>Расход</v>
      </c>
      <c r="I84">
        <f>IF(Транзакции[[#This Row],[Тип категории]]="Доход",Транзакции[[#This Row],[Сумма]],0-Транзакции[[#This Row],[Сумма]])</f>
        <v>-372</v>
      </c>
    </row>
    <row r="85" spans="1:9" ht="15" customHeight="1" x14ac:dyDescent="0.2">
      <c r="A85" s="3">
        <v>44814</v>
      </c>
      <c r="B85" s="4" t="s">
        <v>68</v>
      </c>
      <c r="C85" s="10" t="s">
        <v>4</v>
      </c>
      <c r="D85" t="s">
        <v>452</v>
      </c>
      <c r="E85" s="8">
        <v>179.99</v>
      </c>
      <c r="F85" s="56" t="str">
        <f>VLOOKUP(D85,'Валидация данных'!$A$2:$B$138,2,0)</f>
        <v>Супермаркеты</v>
      </c>
      <c r="G85" t="str">
        <f>VLOOKUP(Транзакции[[#This Row],[Подкатегория]],Категории[#All],2,0)</f>
        <v>Еда</v>
      </c>
      <c r="H85" t="str">
        <f>VLOOKUP(Транзакции[[#This Row],[Подкатегория]],Категории[#All],3,0)</f>
        <v>Расход</v>
      </c>
      <c r="I85">
        <f>IF(Транзакции[[#This Row],[Тип категории]]="Доход",Транзакции[[#This Row],[Сумма]],0-Транзакции[[#This Row],[Сумма]])</f>
        <v>-179.99</v>
      </c>
    </row>
    <row r="86" spans="1:9" ht="15" customHeight="1" x14ac:dyDescent="0.2">
      <c r="A86" s="3">
        <v>44814</v>
      </c>
      <c r="B86" s="4" t="s">
        <v>74</v>
      </c>
      <c r="C86" s="10" t="s">
        <v>1</v>
      </c>
      <c r="D86" t="s">
        <v>428</v>
      </c>
      <c r="E86" s="8">
        <v>3000</v>
      </c>
      <c r="F86" s="56" t="str">
        <f>VLOOKUP(D86,'Валидация данных'!$A$2:$B$138,2,0)</f>
        <v>Пополнение</v>
      </c>
      <c r="G86" t="str">
        <f>VLOOKUP(Транзакции[[#This Row],[Подкатегория]],Категории[#All],2,0)</f>
        <v>Пополнение</v>
      </c>
      <c r="H86" t="str">
        <f>VLOOKUP(Транзакции[[#This Row],[Подкатегория]],Категории[#All],3,0)</f>
        <v>Доход</v>
      </c>
      <c r="I86">
        <f>IF(Транзакции[[#This Row],[Тип категории]]="Доход",Транзакции[[#This Row],[Сумма]],0-Транзакции[[#This Row],[Сумма]])</f>
        <v>3000</v>
      </c>
    </row>
    <row r="87" spans="1:9" ht="14.1" customHeight="1" x14ac:dyDescent="0.2">
      <c r="A87" s="3">
        <v>44814</v>
      </c>
      <c r="B87" s="4" t="s">
        <v>8</v>
      </c>
      <c r="C87" s="10" t="s">
        <v>73</v>
      </c>
      <c r="D87" t="s">
        <v>453</v>
      </c>
      <c r="E87" s="8">
        <v>1801</v>
      </c>
      <c r="F87" s="56" t="str">
        <f>VLOOKUP(D87,'Валидация данных'!$A$2:$B$138,2,0)</f>
        <v>Аптека</v>
      </c>
      <c r="G87" t="str">
        <f>VLOOKUP(Транзакции[[#This Row],[Подкатегория]],Категории[#All],2,0)</f>
        <v>Медицина</v>
      </c>
      <c r="H87" t="str">
        <f>VLOOKUP(Транзакции[[#This Row],[Подкатегория]],Категории[#All],3,0)</f>
        <v>Расход</v>
      </c>
      <c r="I87">
        <f>IF(Транзакции[[#This Row],[Тип категории]]="Доход",Транзакции[[#This Row],[Сумма]],0-Транзакции[[#This Row],[Сумма]])</f>
        <v>-1801</v>
      </c>
    </row>
    <row r="88" spans="1:9" ht="15" customHeight="1" x14ac:dyDescent="0.2">
      <c r="A88" s="3">
        <v>44813</v>
      </c>
      <c r="B88" s="4" t="s">
        <v>75</v>
      </c>
      <c r="C88" s="10" t="s">
        <v>4</v>
      </c>
      <c r="D88" t="s">
        <v>434</v>
      </c>
      <c r="E88" s="8">
        <v>1624</v>
      </c>
      <c r="F88" s="56" t="str">
        <f>VLOOKUP(D88,'Валидация данных'!$A$2:$B$138,2,0)</f>
        <v>Супермаркеты</v>
      </c>
      <c r="G88" t="str">
        <f>VLOOKUP(Транзакции[[#This Row],[Подкатегория]],Категории[#All],2,0)</f>
        <v>Еда</v>
      </c>
      <c r="H88" t="str">
        <f>VLOOKUP(Транзакции[[#This Row],[Подкатегория]],Категории[#All],3,0)</f>
        <v>Расход</v>
      </c>
      <c r="I88">
        <f>IF(Транзакции[[#This Row],[Тип категории]]="Доход",Транзакции[[#This Row],[Сумма]],0-Транзакции[[#This Row],[Сумма]])</f>
        <v>-1624</v>
      </c>
    </row>
    <row r="89" spans="1:9" ht="15" customHeight="1" x14ac:dyDescent="0.2">
      <c r="A89" s="3">
        <v>44813</v>
      </c>
      <c r="B89" s="4" t="s">
        <v>24</v>
      </c>
      <c r="C89" s="10" t="s">
        <v>1</v>
      </c>
      <c r="D89" t="s">
        <v>428</v>
      </c>
      <c r="E89" s="8">
        <v>1000</v>
      </c>
      <c r="F89" s="56" t="str">
        <f>VLOOKUP(D89,'Валидация данных'!$A$2:$B$138,2,0)</f>
        <v>Пополнение</v>
      </c>
      <c r="G89" t="str">
        <f>VLOOKUP(Транзакции[[#This Row],[Подкатегория]],Категории[#All],2,0)</f>
        <v>Пополнение</v>
      </c>
      <c r="H89" t="str">
        <f>VLOOKUP(Транзакции[[#This Row],[Подкатегория]],Категории[#All],3,0)</f>
        <v>Доход</v>
      </c>
      <c r="I89">
        <f>IF(Транзакции[[#This Row],[Тип категории]]="Доход",Транзакции[[#This Row],[Сумма]],0-Транзакции[[#This Row],[Сумма]])</f>
        <v>1000</v>
      </c>
    </row>
    <row r="90" spans="1:9" ht="14.1" customHeight="1" x14ac:dyDescent="0.2">
      <c r="A90" s="3">
        <v>44813</v>
      </c>
      <c r="B90" s="4" t="s">
        <v>76</v>
      </c>
      <c r="C90" s="10" t="s">
        <v>6</v>
      </c>
      <c r="D90" t="s">
        <v>431</v>
      </c>
      <c r="E90" s="8">
        <v>1495</v>
      </c>
      <c r="F90" s="56" t="str">
        <f>VLOOKUP(D90,'Валидация данных'!$A$2:$B$138,2,0)</f>
        <v>Зоомагазин</v>
      </c>
      <c r="G90" t="str">
        <f>VLOOKUP(Транзакции[[#This Row],[Подкатегория]],Категории[#All],2,0)</f>
        <v>Питомцы</v>
      </c>
      <c r="H90" t="str">
        <f>VLOOKUP(Транзакции[[#This Row],[Подкатегория]],Категории[#All],3,0)</f>
        <v>Расход</v>
      </c>
      <c r="I90">
        <f>IF(Транзакции[[#This Row],[Тип категории]]="Доход",Транзакции[[#This Row],[Сумма]],0-Транзакции[[#This Row],[Сумма]])</f>
        <v>-1495</v>
      </c>
    </row>
    <row r="91" spans="1:9" ht="15" customHeight="1" x14ac:dyDescent="0.2">
      <c r="A91" s="3">
        <v>44813</v>
      </c>
      <c r="B91" s="4" t="s">
        <v>77</v>
      </c>
      <c r="C91" s="10" t="s">
        <v>4</v>
      </c>
      <c r="D91" t="s">
        <v>454</v>
      </c>
      <c r="E91" s="8">
        <v>1105.93</v>
      </c>
      <c r="F91" s="56" t="str">
        <f>VLOOKUP(D91,'Валидация данных'!$A$2:$B$138,2,0)</f>
        <v>Супермаркеты</v>
      </c>
      <c r="G91" t="str">
        <f>VLOOKUP(Транзакции[[#This Row],[Подкатегория]],Категории[#All],2,0)</f>
        <v>Еда</v>
      </c>
      <c r="H91" t="str">
        <f>VLOOKUP(Транзакции[[#This Row],[Подкатегория]],Категории[#All],3,0)</f>
        <v>Расход</v>
      </c>
      <c r="I91">
        <f>IF(Транзакции[[#This Row],[Тип категории]]="Доход",Транзакции[[#This Row],[Сумма]],0-Транзакции[[#This Row],[Сумма]])</f>
        <v>-1105.93</v>
      </c>
    </row>
    <row r="92" spans="1:9" ht="15" customHeight="1" x14ac:dyDescent="0.2">
      <c r="A92" s="3">
        <v>44813</v>
      </c>
      <c r="B92" s="4" t="s">
        <v>78</v>
      </c>
      <c r="C92" s="10" t="s">
        <v>1</v>
      </c>
      <c r="D92" t="s">
        <v>428</v>
      </c>
      <c r="E92" s="8">
        <v>4000</v>
      </c>
      <c r="F92" s="56" t="str">
        <f>VLOOKUP(D92,'Валидация данных'!$A$2:$B$138,2,0)</f>
        <v>Пополнение</v>
      </c>
      <c r="G92" t="str">
        <f>VLOOKUP(Транзакции[[#This Row],[Подкатегория]],Категории[#All],2,0)</f>
        <v>Пополнение</v>
      </c>
      <c r="H92" t="str">
        <f>VLOOKUP(Транзакции[[#This Row],[Подкатегория]],Категории[#All],3,0)</f>
        <v>Доход</v>
      </c>
      <c r="I92">
        <f>IF(Транзакции[[#This Row],[Тип категории]]="Доход",Транзакции[[#This Row],[Сумма]],0-Транзакции[[#This Row],[Сумма]])</f>
        <v>4000</v>
      </c>
    </row>
    <row r="93" spans="1:9" ht="14.1" customHeight="1" x14ac:dyDescent="0.2">
      <c r="A93" s="3">
        <v>44813</v>
      </c>
      <c r="B93" s="4" t="s">
        <v>79</v>
      </c>
      <c r="C93" s="10" t="s">
        <v>60</v>
      </c>
      <c r="D93" t="s">
        <v>455</v>
      </c>
      <c r="E93" s="8">
        <v>199</v>
      </c>
      <c r="F93" s="56" t="str">
        <f>VLOOKUP(D93,'Валидация данных'!$A$2:$B$138,2,0)</f>
        <v>Подписка</v>
      </c>
      <c r="G93" t="str">
        <f>VLOOKUP(Транзакции[[#This Row],[Подкатегория]],Категории[#All],2,0)</f>
        <v>Интернет и связь</v>
      </c>
      <c r="H93" t="str">
        <f>VLOOKUP(Транзакции[[#This Row],[Подкатегория]],Категории[#All],3,0)</f>
        <v>Расход</v>
      </c>
      <c r="I93">
        <f>IF(Транзакции[[#This Row],[Тип категории]]="Доход",Транзакции[[#This Row],[Сумма]],0-Транзакции[[#This Row],[Сумма]])</f>
        <v>-199</v>
      </c>
    </row>
    <row r="94" spans="1:9" ht="15" customHeight="1" x14ac:dyDescent="0.2">
      <c r="A94" s="3">
        <v>44813</v>
      </c>
      <c r="B94" s="4" t="s">
        <v>8</v>
      </c>
      <c r="C94" s="10" t="s">
        <v>4</v>
      </c>
      <c r="D94" t="s">
        <v>456</v>
      </c>
      <c r="E94" s="8">
        <v>1586</v>
      </c>
      <c r="F94" s="56" t="str">
        <f>VLOOKUP(D94,'Валидация данных'!$A$2:$B$138,2,0)</f>
        <v>Супермаркеты</v>
      </c>
      <c r="G94" t="str">
        <f>VLOOKUP(Транзакции[[#This Row],[Подкатегория]],Категории[#All],2,0)</f>
        <v>Еда</v>
      </c>
      <c r="H94" t="str">
        <f>VLOOKUP(Транзакции[[#This Row],[Подкатегория]],Категории[#All],3,0)</f>
        <v>Расход</v>
      </c>
      <c r="I94">
        <f>IF(Транзакции[[#This Row],[Тип категории]]="Доход",Транзакции[[#This Row],[Сумма]],0-Транзакции[[#This Row],[Сумма]])</f>
        <v>-1586</v>
      </c>
    </row>
    <row r="95" spans="1:9" ht="15" customHeight="1" x14ac:dyDescent="0.2">
      <c r="A95" s="3">
        <v>44812</v>
      </c>
      <c r="B95" s="4" t="s">
        <v>80</v>
      </c>
      <c r="C95" s="10" t="s">
        <v>6</v>
      </c>
      <c r="D95" t="s">
        <v>440</v>
      </c>
      <c r="E95" s="8">
        <v>1968</v>
      </c>
      <c r="F95" s="56" t="str">
        <f>VLOOKUP(D95,'Валидация данных'!$A$2:$B$138,2,0)</f>
        <v>Яндекс Маркет</v>
      </c>
      <c r="G95" t="str">
        <f>VLOOKUP(Транзакции[[#This Row],[Подкатегория]],Категории[#All],2,0)</f>
        <v>Маркетплейсы</v>
      </c>
      <c r="H95" t="str">
        <f>VLOOKUP(Транзакции[[#This Row],[Подкатегория]],Категории[#All],3,0)</f>
        <v>Расход</v>
      </c>
      <c r="I95">
        <f>IF(Транзакции[[#This Row],[Тип категории]]="Доход",Транзакции[[#This Row],[Сумма]],0-Транзакции[[#This Row],[Сумма]])</f>
        <v>-1968</v>
      </c>
    </row>
    <row r="96" spans="1:9" ht="15" customHeight="1" x14ac:dyDescent="0.2">
      <c r="A96" s="3">
        <v>44812</v>
      </c>
      <c r="B96" s="4" t="s">
        <v>81</v>
      </c>
      <c r="C96" s="10" t="s">
        <v>60</v>
      </c>
      <c r="D96" t="s">
        <v>448</v>
      </c>
      <c r="E96" s="8">
        <v>418</v>
      </c>
      <c r="F96" s="56" t="str">
        <f>VLOOKUP(D96,'Валидация данных'!$A$2:$B$138,2,0)</f>
        <v>Озон</v>
      </c>
      <c r="G96" t="str">
        <f>VLOOKUP(Транзакции[[#This Row],[Подкатегория]],Категории[#All],2,0)</f>
        <v>Маркетплейсы</v>
      </c>
      <c r="H96" t="str">
        <f>VLOOKUP(Транзакции[[#This Row],[Подкатегория]],Категории[#All],3,0)</f>
        <v>Расход</v>
      </c>
      <c r="I96">
        <f>IF(Транзакции[[#This Row],[Тип категории]]="Доход",Транзакции[[#This Row],[Сумма]],0-Транзакции[[#This Row],[Сумма]])</f>
        <v>-418</v>
      </c>
    </row>
    <row r="97" spans="1:11" ht="15" customHeight="1" x14ac:dyDescent="0.2">
      <c r="A97" s="3">
        <v>44812</v>
      </c>
      <c r="B97" s="4" t="s">
        <v>82</v>
      </c>
      <c r="C97" s="10" t="s">
        <v>1</v>
      </c>
      <c r="D97" t="s">
        <v>428</v>
      </c>
      <c r="E97" s="8">
        <v>3000</v>
      </c>
      <c r="F97" s="56" t="str">
        <f>VLOOKUP(D97,'Валидация данных'!$A$2:$B$138,2,0)</f>
        <v>Пополнение</v>
      </c>
      <c r="G97" t="str">
        <f>VLOOKUP(Транзакции[[#This Row],[Подкатегория]],Категории[#All],2,0)</f>
        <v>Пополнение</v>
      </c>
      <c r="H97" t="str">
        <f>VLOOKUP(Транзакции[[#This Row],[Подкатегория]],Категории[#All],3,0)</f>
        <v>Доход</v>
      </c>
      <c r="I97">
        <f>IF(Транзакции[[#This Row],[Тип категории]]="Доход",Транзакции[[#This Row],[Сумма]],0-Транзакции[[#This Row],[Сумма]])</f>
        <v>3000</v>
      </c>
    </row>
    <row r="98" spans="1:11" ht="14.1" customHeight="1" x14ac:dyDescent="0.2">
      <c r="A98" s="3">
        <v>44812</v>
      </c>
      <c r="B98" s="4" t="s">
        <v>83</v>
      </c>
      <c r="C98" s="10" t="s">
        <v>6</v>
      </c>
      <c r="D98" t="s">
        <v>440</v>
      </c>
      <c r="E98" s="8">
        <v>606</v>
      </c>
      <c r="F98" s="56" t="str">
        <f>VLOOKUP(D98,'Валидация данных'!$A$2:$B$138,2,0)</f>
        <v>Яндекс Маркет</v>
      </c>
      <c r="G98" t="str">
        <f>VLOOKUP(Транзакции[[#This Row],[Подкатегория]],Категории[#All],2,0)</f>
        <v>Маркетплейсы</v>
      </c>
      <c r="H98" t="str">
        <f>VLOOKUP(Транзакции[[#This Row],[Подкатегория]],Категории[#All],3,0)</f>
        <v>Расход</v>
      </c>
      <c r="I98">
        <f>IF(Транзакции[[#This Row],[Тип категории]]="Доход",Транзакции[[#This Row],[Сумма]],0-Транзакции[[#This Row],[Сумма]])</f>
        <v>-606</v>
      </c>
    </row>
    <row r="99" spans="1:11" ht="15" customHeight="1" x14ac:dyDescent="0.2">
      <c r="A99" s="3">
        <v>44812</v>
      </c>
      <c r="B99" s="4" t="s">
        <v>16</v>
      </c>
      <c r="C99" s="10" t="s">
        <v>4</v>
      </c>
      <c r="D99" t="s">
        <v>457</v>
      </c>
      <c r="E99" s="8">
        <v>1009</v>
      </c>
      <c r="F99" s="56" t="str">
        <f>VLOOKUP(D99,'Валидация данных'!$A$2:$B$138,2,0)</f>
        <v>Доставка</v>
      </c>
      <c r="G99" t="str">
        <f>VLOOKUP(Транзакции[[#This Row],[Подкатегория]],Категории[#All],2,0)</f>
        <v>Еда</v>
      </c>
      <c r="H99" t="str">
        <f>VLOOKUP(Транзакции[[#This Row],[Подкатегория]],Категории[#All],3,0)</f>
        <v>Расход</v>
      </c>
      <c r="I99">
        <f>IF(Транзакции[[#This Row],[Тип категории]]="Доход",Транзакции[[#This Row],[Сумма]],0-Транзакции[[#This Row],[Сумма]])</f>
        <v>-1009</v>
      </c>
    </row>
    <row r="100" spans="1:11" ht="18" customHeight="1" x14ac:dyDescent="0.2">
      <c r="A100" s="1">
        <v>44811</v>
      </c>
      <c r="B100" s="2" t="s">
        <v>84</v>
      </c>
      <c r="C100" s="9" t="s">
        <v>4</v>
      </c>
      <c r="D100" t="s">
        <v>434</v>
      </c>
      <c r="E100" s="7">
        <v>734</v>
      </c>
      <c r="F100" s="56" t="str">
        <f>VLOOKUP(D100,'Валидация данных'!$A$2:$B$138,2,0)</f>
        <v>Супермаркеты</v>
      </c>
      <c r="G100" t="str">
        <f>VLOOKUP(Транзакции[[#This Row],[Подкатегория]],Категории[#All],2,0)</f>
        <v>Еда</v>
      </c>
      <c r="H100" t="str">
        <f>VLOOKUP(Транзакции[[#This Row],[Подкатегория]],Категории[#All],3,0)</f>
        <v>Расход</v>
      </c>
      <c r="I100">
        <f>IF(Транзакции[[#This Row],[Тип категории]]="Доход",Транзакции[[#This Row],[Сумма]],0-Транзакции[[#This Row],[Сумма]])</f>
        <v>-734</v>
      </c>
    </row>
    <row r="101" spans="1:11" ht="15" customHeight="1" x14ac:dyDescent="0.2">
      <c r="A101" s="3">
        <v>44811</v>
      </c>
      <c r="B101" s="4" t="s">
        <v>85</v>
      </c>
      <c r="C101" s="10" t="s">
        <v>6</v>
      </c>
      <c r="D101" t="s">
        <v>440</v>
      </c>
      <c r="E101" s="8">
        <v>2340</v>
      </c>
      <c r="F101" s="56" t="str">
        <f>VLOOKUP(D101,'Валидация данных'!$A$2:$B$138,2,0)</f>
        <v>Яндекс Маркет</v>
      </c>
      <c r="G101" t="str">
        <f>VLOOKUP(Транзакции[[#This Row],[Подкатегория]],Категории[#All],2,0)</f>
        <v>Маркетплейсы</v>
      </c>
      <c r="H101" t="str">
        <f>VLOOKUP(Транзакции[[#This Row],[Подкатегория]],Категории[#All],3,0)</f>
        <v>Расход</v>
      </c>
      <c r="I101">
        <f>IF(Транзакции[[#This Row],[Тип категории]]="Доход",Транзакции[[#This Row],[Сумма]],0-Транзакции[[#This Row],[Сумма]])</f>
        <v>-2340</v>
      </c>
    </row>
    <row r="102" spans="1:11" ht="15" customHeight="1" x14ac:dyDescent="0.2">
      <c r="A102" s="3">
        <v>44810</v>
      </c>
      <c r="B102" s="21">
        <v>0.90972222222222221</v>
      </c>
      <c r="C102" s="10" t="s">
        <v>377</v>
      </c>
      <c r="D102" t="s">
        <v>535</v>
      </c>
      <c r="E102" s="20">
        <v>700</v>
      </c>
      <c r="F102" s="56" t="str">
        <f>VLOOKUP(D102,'Валидация данных'!$A$2:$B$138,2,0)</f>
        <v>Связь</v>
      </c>
      <c r="G102" s="18" t="str">
        <f>VLOOKUP(Транзакции[[#This Row],[Подкатегория]],Категории[#All],2,0)</f>
        <v>Интернет и связь</v>
      </c>
      <c r="H102" s="18" t="str">
        <f>VLOOKUP(Транзакции[[#This Row],[Подкатегория]],Категории[#All],3,0)</f>
        <v>Расход</v>
      </c>
      <c r="I102">
        <f>IF(Транзакции[[#This Row],[Тип категории]]="Доход",Транзакции[[#This Row],[Сумма]],0-Транзакции[[#This Row],[Сумма]])</f>
        <v>-700</v>
      </c>
      <c r="K102" s="69"/>
    </row>
    <row r="103" spans="1:11" ht="15" customHeight="1" x14ac:dyDescent="0.2">
      <c r="A103" s="3">
        <v>44810</v>
      </c>
      <c r="B103" s="4" t="s">
        <v>86</v>
      </c>
      <c r="C103" s="10" t="s">
        <v>4</v>
      </c>
      <c r="D103" t="s">
        <v>434</v>
      </c>
      <c r="E103" s="8">
        <v>977</v>
      </c>
      <c r="F103" s="56" t="str">
        <f>VLOOKUP(D103,'Валидация данных'!$A$2:$B$138,2,0)</f>
        <v>Супермаркеты</v>
      </c>
      <c r="G103" t="str">
        <f>VLOOKUP(Транзакции[[#This Row],[Подкатегория]],Категории[#All],2,0)</f>
        <v>Еда</v>
      </c>
      <c r="H103" t="str">
        <f>VLOOKUP(Транзакции[[#This Row],[Подкатегория]],Категории[#All],3,0)</f>
        <v>Расход</v>
      </c>
      <c r="I103">
        <f>IF(Транзакции[[#This Row],[Тип категории]]="Доход",Транзакции[[#This Row],[Сумма]],0-Транзакции[[#This Row],[Сумма]])</f>
        <v>-977</v>
      </c>
    </row>
    <row r="104" spans="1:11" ht="15" customHeight="1" x14ac:dyDescent="0.2">
      <c r="A104" s="3">
        <v>44810</v>
      </c>
      <c r="B104" s="4" t="s">
        <v>87</v>
      </c>
      <c r="C104" s="10" t="s">
        <v>9</v>
      </c>
      <c r="D104" t="s">
        <v>458</v>
      </c>
      <c r="E104" s="8">
        <v>160</v>
      </c>
      <c r="F104" s="56" t="str">
        <f>VLOOKUP(D104,'Валидация данных'!$A$2:$B$138,2,0)</f>
        <v>Рестораны и кафе</v>
      </c>
      <c r="G104" t="str">
        <f>VLOOKUP(Транзакции[[#This Row],[Подкатегория]],Категории[#All],2,0)</f>
        <v>Еда</v>
      </c>
      <c r="H104" t="str">
        <f>VLOOKUP(Транзакции[[#This Row],[Подкатегория]],Категории[#All],3,0)</f>
        <v>Расход</v>
      </c>
      <c r="I104">
        <f>IF(Транзакции[[#This Row],[Тип категории]]="Доход",Транзакции[[#This Row],[Сумма]],0-Транзакции[[#This Row],[Сумма]])</f>
        <v>-160</v>
      </c>
    </row>
    <row r="105" spans="1:11" ht="14.1" customHeight="1" x14ac:dyDescent="0.2">
      <c r="A105" s="3">
        <v>44809</v>
      </c>
      <c r="B105" s="4" t="s">
        <v>88</v>
      </c>
      <c r="C105" s="10" t="s">
        <v>1</v>
      </c>
      <c r="D105" t="s">
        <v>428</v>
      </c>
      <c r="E105" s="8">
        <v>10000</v>
      </c>
      <c r="F105" s="56" t="str">
        <f>VLOOKUP(D105,'Валидация данных'!$A$2:$B$138,2,0)</f>
        <v>Пополнение</v>
      </c>
      <c r="G105" t="str">
        <f>VLOOKUP(Транзакции[[#This Row],[Подкатегория]],Категории[#All],2,0)</f>
        <v>Пополнение</v>
      </c>
      <c r="H105" t="str">
        <f>VLOOKUP(Транзакции[[#This Row],[Подкатегория]],Категории[#All],3,0)</f>
        <v>Доход</v>
      </c>
      <c r="I105">
        <f>IF(Транзакции[[#This Row],[Тип категории]]="Доход",Транзакции[[#This Row],[Сумма]],0-Транзакции[[#This Row],[Сумма]])</f>
        <v>10000</v>
      </c>
    </row>
    <row r="106" spans="1:11" ht="15" customHeight="1" x14ac:dyDescent="0.2">
      <c r="A106" s="3">
        <v>44809</v>
      </c>
      <c r="B106" s="4" t="s">
        <v>8</v>
      </c>
      <c r="C106" s="10" t="s">
        <v>6</v>
      </c>
      <c r="D106" t="s">
        <v>459</v>
      </c>
      <c r="E106" s="8">
        <v>2032.5</v>
      </c>
      <c r="F106" s="56" t="str">
        <f>VLOOKUP(D106,'Валидация данных'!$A$2:$B$138,2,0)</f>
        <v>Игры</v>
      </c>
      <c r="G106" t="str">
        <f>VLOOKUP(Транзакции[[#This Row],[Подкатегория]],Категории[#All],2,0)</f>
        <v>Игры</v>
      </c>
      <c r="H106" t="str">
        <f>VLOOKUP(Транзакции[[#This Row],[Подкатегория]],Категории[#All],3,0)</f>
        <v>Расход</v>
      </c>
      <c r="I106">
        <f>IF(Транзакции[[#This Row],[Тип категории]]="Доход",Транзакции[[#This Row],[Сумма]],0-Транзакции[[#This Row],[Сумма]])</f>
        <v>-2032.5</v>
      </c>
    </row>
    <row r="107" spans="1:11" ht="15" customHeight="1" x14ac:dyDescent="0.2">
      <c r="A107" s="3">
        <v>44809</v>
      </c>
      <c r="B107" s="4" t="s">
        <v>8</v>
      </c>
      <c r="C107" s="10" t="s">
        <v>4</v>
      </c>
      <c r="D107" t="s">
        <v>456</v>
      </c>
      <c r="E107" s="8">
        <v>429</v>
      </c>
      <c r="F107" s="56" t="str">
        <f>VLOOKUP(D107,'Валидация данных'!$A$2:$B$138,2,0)</f>
        <v>Супермаркеты</v>
      </c>
      <c r="G107" t="str">
        <f>VLOOKUP(Транзакции[[#This Row],[Подкатегория]],Категории[#All],2,0)</f>
        <v>Еда</v>
      </c>
      <c r="H107" t="str">
        <f>VLOOKUP(Транзакции[[#This Row],[Подкатегория]],Категории[#All],3,0)</f>
        <v>Расход</v>
      </c>
      <c r="I107">
        <f>IF(Транзакции[[#This Row],[Тип категории]]="Доход",Транзакции[[#This Row],[Сумма]],0-Транзакции[[#This Row],[Сумма]])</f>
        <v>-429</v>
      </c>
    </row>
    <row r="108" spans="1:11" ht="15" customHeight="1" x14ac:dyDescent="0.2">
      <c r="A108" s="3">
        <v>44809</v>
      </c>
      <c r="B108" s="4" t="s">
        <v>8</v>
      </c>
      <c r="C108" s="10" t="s">
        <v>4</v>
      </c>
      <c r="D108" t="s">
        <v>460</v>
      </c>
      <c r="E108" s="8">
        <v>500</v>
      </c>
      <c r="F108" s="56" t="str">
        <f>VLOOKUP(D108,'Валидация данных'!$A$2:$B$138,2,0)</f>
        <v>Игры</v>
      </c>
      <c r="G108" t="str">
        <f>VLOOKUP(Транзакции[[#This Row],[Подкатегория]],Категории[#All],2,0)</f>
        <v>Игры</v>
      </c>
      <c r="H108" t="str">
        <f>VLOOKUP(Транзакции[[#This Row],[Подкатегория]],Категории[#All],3,0)</f>
        <v>Расход</v>
      </c>
      <c r="I108">
        <f>IF(Транзакции[[#This Row],[Тип категории]]="Доход",Транзакции[[#This Row],[Сумма]],0-Транзакции[[#This Row],[Сумма]])</f>
        <v>-500</v>
      </c>
    </row>
    <row r="109" spans="1:11" ht="15" customHeight="1" x14ac:dyDescent="0.2">
      <c r="A109" s="3">
        <v>44808</v>
      </c>
      <c r="B109" s="4" t="s">
        <v>89</v>
      </c>
      <c r="C109" s="10" t="s">
        <v>6</v>
      </c>
      <c r="D109" t="s">
        <v>431</v>
      </c>
      <c r="E109" s="8">
        <v>276</v>
      </c>
      <c r="F109" s="56" t="str">
        <f>VLOOKUP(D109,'Валидация данных'!$A$2:$B$138,2,0)</f>
        <v>Зоомагазин</v>
      </c>
      <c r="G109" t="str">
        <f>VLOOKUP(Транзакции[[#This Row],[Подкатегория]],Категории[#All],2,0)</f>
        <v>Питомцы</v>
      </c>
      <c r="H109" t="str">
        <f>VLOOKUP(Транзакции[[#This Row],[Подкатегория]],Категории[#All],3,0)</f>
        <v>Расход</v>
      </c>
      <c r="I109">
        <f>IF(Транзакции[[#This Row],[Тип категории]]="Доход",Транзакции[[#This Row],[Сумма]],0-Транзакции[[#This Row],[Сумма]])</f>
        <v>-276</v>
      </c>
    </row>
    <row r="110" spans="1:11" ht="15" customHeight="1" x14ac:dyDescent="0.2">
      <c r="A110" s="3">
        <v>44808</v>
      </c>
      <c r="B110" s="4" t="s">
        <v>90</v>
      </c>
      <c r="C110" s="10" t="s">
        <v>60</v>
      </c>
      <c r="D110" t="s">
        <v>448</v>
      </c>
      <c r="E110" s="8">
        <v>590</v>
      </c>
      <c r="F110" s="56" t="str">
        <f>VLOOKUP(D110,'Валидация данных'!$A$2:$B$138,2,0)</f>
        <v>Озон</v>
      </c>
      <c r="G110" t="str">
        <f>VLOOKUP(Транзакции[[#This Row],[Подкатегория]],Категории[#All],2,0)</f>
        <v>Маркетплейсы</v>
      </c>
      <c r="H110" t="str">
        <f>VLOOKUP(Транзакции[[#This Row],[Подкатегория]],Категории[#All],3,0)</f>
        <v>Расход</v>
      </c>
      <c r="I110">
        <f>IF(Транзакции[[#This Row],[Тип категории]]="Доход",Транзакции[[#This Row],[Сумма]],0-Транзакции[[#This Row],[Сумма]])</f>
        <v>-590</v>
      </c>
    </row>
    <row r="111" spans="1:11" ht="15" customHeight="1" x14ac:dyDescent="0.2">
      <c r="A111" s="3">
        <v>44808</v>
      </c>
      <c r="B111" s="4" t="s">
        <v>91</v>
      </c>
      <c r="C111" s="10" t="s">
        <v>4</v>
      </c>
      <c r="D111" t="s">
        <v>434</v>
      </c>
      <c r="E111" s="8">
        <v>643</v>
      </c>
      <c r="F111" s="56" t="str">
        <f>VLOOKUP(D111,'Валидация данных'!$A$2:$B$138,2,0)</f>
        <v>Супермаркеты</v>
      </c>
      <c r="G111" t="str">
        <f>VLOOKUP(Транзакции[[#This Row],[Подкатегория]],Категории[#All],2,0)</f>
        <v>Еда</v>
      </c>
      <c r="H111" t="str">
        <f>VLOOKUP(Транзакции[[#This Row],[Подкатегория]],Категории[#All],3,0)</f>
        <v>Расход</v>
      </c>
      <c r="I111">
        <f>IF(Транзакции[[#This Row],[Тип категории]]="Доход",Транзакции[[#This Row],[Сумма]],0-Транзакции[[#This Row],[Сумма]])</f>
        <v>-643</v>
      </c>
    </row>
    <row r="112" spans="1:11" ht="14.1" customHeight="1" x14ac:dyDescent="0.2">
      <c r="A112" s="3">
        <v>44807</v>
      </c>
      <c r="B112" s="4" t="s">
        <v>92</v>
      </c>
      <c r="C112" s="10" t="s">
        <v>1</v>
      </c>
      <c r="D112" t="s">
        <v>461</v>
      </c>
      <c r="E112" s="8">
        <v>200</v>
      </c>
      <c r="F112" s="56" t="str">
        <f>VLOOKUP(D112,'Валидация данных'!$A$2:$B$138,2,0)</f>
        <v>Перевод</v>
      </c>
      <c r="G112" t="str">
        <f>VLOOKUP(Транзакции[[#This Row],[Подкатегория]],Категории[#All],2,0)</f>
        <v>Прочее</v>
      </c>
      <c r="H112" t="str">
        <f>VLOOKUP(Транзакции[[#This Row],[Подкатегория]],Категории[#All],3,0)</f>
        <v>Расход</v>
      </c>
      <c r="I112">
        <f>IF(Транзакции[[#This Row],[Тип категории]]="Доход",Транзакции[[#This Row],[Сумма]],0-Транзакции[[#This Row],[Сумма]])</f>
        <v>-200</v>
      </c>
    </row>
    <row r="113" spans="1:9" ht="15" customHeight="1" x14ac:dyDescent="0.2">
      <c r="A113" s="3">
        <v>44807</v>
      </c>
      <c r="B113" s="4" t="s">
        <v>93</v>
      </c>
      <c r="C113" s="10" t="s">
        <v>4</v>
      </c>
      <c r="D113" s="5" t="s">
        <v>536</v>
      </c>
      <c r="E113" s="8">
        <v>174.97</v>
      </c>
      <c r="F113" s="56" t="str">
        <f>VLOOKUP(D113,'Валидация данных'!$A$2:$B$138,2,0)</f>
        <v>Супермаркеты</v>
      </c>
      <c r="G113" t="str">
        <f>VLOOKUP(Транзакции[[#This Row],[Подкатегория]],Категории[#All],2,0)</f>
        <v>Еда</v>
      </c>
      <c r="H113" t="str">
        <f>VLOOKUP(Транзакции[[#This Row],[Подкатегория]],Категории[#All],3,0)</f>
        <v>Расход</v>
      </c>
      <c r="I113">
        <f>IF(Транзакции[[#This Row],[Тип категории]]="Доход",Транзакции[[#This Row],[Сумма]],0-Транзакции[[#This Row],[Сумма]])</f>
        <v>-174.97</v>
      </c>
    </row>
    <row r="114" spans="1:9" ht="14.1" customHeight="1" x14ac:dyDescent="0.2">
      <c r="A114" s="3">
        <v>44807</v>
      </c>
      <c r="B114" s="4" t="s">
        <v>94</v>
      </c>
      <c r="C114" s="10" t="s">
        <v>1</v>
      </c>
      <c r="D114" t="s">
        <v>428</v>
      </c>
      <c r="E114" s="8">
        <v>2000</v>
      </c>
      <c r="F114" s="56" t="str">
        <f>VLOOKUP(D114,'Валидация данных'!$A$2:$B$138,2,0)</f>
        <v>Пополнение</v>
      </c>
      <c r="G114" t="str">
        <f>VLOOKUP(Транзакции[[#This Row],[Подкатегория]],Категории[#All],2,0)</f>
        <v>Пополнение</v>
      </c>
      <c r="H114" t="str">
        <f>VLOOKUP(Транзакции[[#This Row],[Подкатегория]],Категории[#All],3,0)</f>
        <v>Доход</v>
      </c>
      <c r="I114">
        <f>IF(Транзакции[[#This Row],[Тип категории]]="Доход",Транзакции[[#This Row],[Сумма]],0-Транзакции[[#This Row],[Сумма]])</f>
        <v>2000</v>
      </c>
    </row>
    <row r="115" spans="1:9" ht="15" customHeight="1" x14ac:dyDescent="0.2">
      <c r="A115" s="3">
        <v>44807</v>
      </c>
      <c r="B115" s="4" t="s">
        <v>8</v>
      </c>
      <c r="C115" s="10" t="s">
        <v>29</v>
      </c>
      <c r="D115" t="s">
        <v>462</v>
      </c>
      <c r="E115" s="8">
        <v>106</v>
      </c>
      <c r="F115" s="56" t="str">
        <f>VLOOKUP(D115,'Валидация данных'!$A$2:$B$138,2,0)</f>
        <v>Самокат</v>
      </c>
      <c r="G115" t="str">
        <f>VLOOKUP(Транзакции[[#This Row],[Подкатегория]],Категории[#All],2,0)</f>
        <v>Развлечения и хобби</v>
      </c>
      <c r="H115" t="str">
        <f>VLOOKUP(Транзакции[[#This Row],[Подкатегория]],Категории[#All],3,0)</f>
        <v>Расход</v>
      </c>
      <c r="I115">
        <f>IF(Транзакции[[#This Row],[Тип категории]]="Доход",Транзакции[[#This Row],[Сумма]],0-Транзакции[[#This Row],[Сумма]])</f>
        <v>-106</v>
      </c>
    </row>
    <row r="116" spans="1:9" ht="15" customHeight="1" x14ac:dyDescent="0.2">
      <c r="A116" s="3">
        <v>44807</v>
      </c>
      <c r="B116" s="4" t="s">
        <v>8</v>
      </c>
      <c r="C116" s="10" t="s">
        <v>4</v>
      </c>
      <c r="D116" t="s">
        <v>441</v>
      </c>
      <c r="E116" s="8">
        <v>266</v>
      </c>
      <c r="F116" s="56" t="str">
        <f>VLOOKUP(D116,'Валидация данных'!$A$2:$B$138,2,0)</f>
        <v>Супермаркеты</v>
      </c>
      <c r="G116" t="str">
        <f>VLOOKUP(Транзакции[[#This Row],[Подкатегория]],Категории[#All],2,0)</f>
        <v>Еда</v>
      </c>
      <c r="H116" t="str">
        <f>VLOOKUP(Транзакции[[#This Row],[Подкатегория]],Категории[#All],3,0)</f>
        <v>Расход</v>
      </c>
      <c r="I116">
        <f>IF(Транзакции[[#This Row],[Тип категории]]="Доход",Транзакции[[#This Row],[Сумма]],0-Транзакции[[#This Row],[Сумма]])</f>
        <v>-266</v>
      </c>
    </row>
    <row r="117" spans="1:9" ht="15" customHeight="1" x14ac:dyDescent="0.2">
      <c r="A117" s="3">
        <v>44807</v>
      </c>
      <c r="B117" s="4" t="s">
        <v>8</v>
      </c>
      <c r="C117" s="10" t="s">
        <v>4</v>
      </c>
      <c r="D117" t="s">
        <v>463</v>
      </c>
      <c r="E117" s="8">
        <v>280</v>
      </c>
      <c r="F117" s="56" t="str">
        <f>VLOOKUP(D117,'Валидация данных'!$A$2:$B$138,2,0)</f>
        <v>Игры</v>
      </c>
      <c r="G117" t="str">
        <f>VLOOKUP(Транзакции[[#This Row],[Подкатегория]],Категории[#All],2,0)</f>
        <v>Игры</v>
      </c>
      <c r="H117" t="str">
        <f>VLOOKUP(Транзакции[[#This Row],[Подкатегория]],Категории[#All],3,0)</f>
        <v>Расход</v>
      </c>
      <c r="I117">
        <f>IF(Транзакции[[#This Row],[Тип категории]]="Доход",Транзакции[[#This Row],[Сумма]],0-Транзакции[[#This Row],[Сумма]])</f>
        <v>-280</v>
      </c>
    </row>
    <row r="118" spans="1:9" ht="15" customHeight="1" x14ac:dyDescent="0.2">
      <c r="A118" s="3">
        <v>44806</v>
      </c>
      <c r="B118" s="4" t="s">
        <v>48</v>
      </c>
      <c r="C118" s="10" t="s">
        <v>6</v>
      </c>
      <c r="D118" t="s">
        <v>431</v>
      </c>
      <c r="E118" s="8">
        <v>1189.02</v>
      </c>
      <c r="F118" s="56" t="str">
        <f>VLOOKUP(D118,'Валидация данных'!$A$2:$B$138,2,0)</f>
        <v>Зоомагазин</v>
      </c>
      <c r="G118" t="str">
        <f>VLOOKUP(Транзакции[[#This Row],[Подкатегория]],Категории[#All],2,0)</f>
        <v>Питомцы</v>
      </c>
      <c r="H118" t="str">
        <f>VLOOKUP(Транзакции[[#This Row],[Подкатегория]],Категории[#All],3,0)</f>
        <v>Расход</v>
      </c>
      <c r="I118">
        <f>IF(Транзакции[[#This Row],[Тип категории]]="Доход",Транзакции[[#This Row],[Сумма]],0-Транзакции[[#This Row],[Сумма]])</f>
        <v>-1189.02</v>
      </c>
    </row>
    <row r="119" spans="1:9" ht="15" customHeight="1" x14ac:dyDescent="0.2">
      <c r="A119" s="3">
        <v>44806</v>
      </c>
      <c r="B119" s="4" t="s">
        <v>18</v>
      </c>
      <c r="C119" s="10" t="s">
        <v>4</v>
      </c>
      <c r="D119" t="s">
        <v>430</v>
      </c>
      <c r="E119" s="8">
        <v>199.9</v>
      </c>
      <c r="F119" s="56" t="str">
        <f>VLOOKUP(D119,'Валидация данных'!$A$2:$B$138,2,0)</f>
        <v>Супермаркеты</v>
      </c>
      <c r="G119" t="str">
        <f>VLOOKUP(Транзакции[[#This Row],[Подкатегория]],Категории[#All],2,0)</f>
        <v>Еда</v>
      </c>
      <c r="H119" t="str">
        <f>VLOOKUP(Транзакции[[#This Row],[Подкатегория]],Категории[#All],3,0)</f>
        <v>Расход</v>
      </c>
      <c r="I119">
        <f>IF(Транзакции[[#This Row],[Тип категории]]="Доход",Транзакции[[#This Row],[Сумма]],0-Транзакции[[#This Row],[Сумма]])</f>
        <v>-199.9</v>
      </c>
    </row>
    <row r="120" spans="1:9" ht="15" customHeight="1" x14ac:dyDescent="0.2">
      <c r="A120" s="3">
        <v>44806</v>
      </c>
      <c r="B120" s="4" t="s">
        <v>95</v>
      </c>
      <c r="C120" s="10" t="s">
        <v>9</v>
      </c>
      <c r="D120" t="s">
        <v>537</v>
      </c>
      <c r="E120" s="8">
        <v>1</v>
      </c>
      <c r="F120" s="56" t="str">
        <f>VLOOKUP(D120,'Валидация данных'!$A$2:$B$138,2,0)</f>
        <v>Рестораны и кафе</v>
      </c>
      <c r="G120" t="str">
        <f>VLOOKUP(Транзакции[[#This Row],[Подкатегория]],Категории[#All],2,0)</f>
        <v>Еда</v>
      </c>
      <c r="H120" t="str">
        <f>VLOOKUP(Транзакции[[#This Row],[Подкатегория]],Категории[#All],3,0)</f>
        <v>Расход</v>
      </c>
      <c r="I120">
        <f>IF(Транзакции[[#This Row],[Тип категории]]="Доход",Транзакции[[#This Row],[Сумма]],0-Транзакции[[#This Row],[Сумма]])</f>
        <v>-1</v>
      </c>
    </row>
    <row r="121" spans="1:9" ht="15" customHeight="1" x14ac:dyDescent="0.2">
      <c r="A121" s="3">
        <v>44806</v>
      </c>
      <c r="B121" s="4" t="s">
        <v>21</v>
      </c>
      <c r="C121" s="10" t="s">
        <v>6</v>
      </c>
      <c r="D121" t="s">
        <v>440</v>
      </c>
      <c r="E121" s="8">
        <v>985</v>
      </c>
      <c r="F121" s="56" t="str">
        <f>VLOOKUP(D121,'Валидация данных'!$A$2:$B$138,2,0)</f>
        <v>Яндекс Маркет</v>
      </c>
      <c r="G121" t="str">
        <f>VLOOKUP(Транзакции[[#This Row],[Подкатегория]],Категории[#All],2,0)</f>
        <v>Маркетплейсы</v>
      </c>
      <c r="H121" t="str">
        <f>VLOOKUP(Транзакции[[#This Row],[Подкатегория]],Категории[#All],3,0)</f>
        <v>Расход</v>
      </c>
      <c r="I121">
        <f>IF(Транзакции[[#This Row],[Тип категории]]="Доход",Транзакции[[#This Row],[Сумма]],0-Транзакции[[#This Row],[Сумма]])</f>
        <v>-985</v>
      </c>
    </row>
    <row r="122" spans="1:9" ht="18" customHeight="1" x14ac:dyDescent="0.2">
      <c r="A122" s="3">
        <v>44806</v>
      </c>
      <c r="B122" s="4" t="s">
        <v>8</v>
      </c>
      <c r="C122" s="10" t="s">
        <v>66</v>
      </c>
      <c r="D122" t="s">
        <v>464</v>
      </c>
      <c r="E122" s="8">
        <v>500</v>
      </c>
      <c r="F122" s="56" t="str">
        <f>VLOOKUP(D122,'Валидация данных'!$A$2:$B$138,2,0)</f>
        <v>Метро</v>
      </c>
      <c r="G122" t="str">
        <f>VLOOKUP(Транзакции[[#This Row],[Подкатегория]],Категории[#All],2,0)</f>
        <v>Транспорт</v>
      </c>
      <c r="H122" t="str">
        <f>VLOOKUP(Транзакции[[#This Row],[Подкатегория]],Категории[#All],3,0)</f>
        <v>Расход</v>
      </c>
      <c r="I122">
        <f>IF(Транзакции[[#This Row],[Тип категории]]="Доход",Транзакции[[#This Row],[Сумма]],0-Транзакции[[#This Row],[Сумма]])</f>
        <v>-500</v>
      </c>
    </row>
    <row r="123" spans="1:9" ht="15" customHeight="1" x14ac:dyDescent="0.2">
      <c r="A123" s="1">
        <v>44804</v>
      </c>
      <c r="B123" s="2" t="s">
        <v>96</v>
      </c>
      <c r="C123" s="9" t="s">
        <v>1</v>
      </c>
      <c r="D123" t="s">
        <v>429</v>
      </c>
      <c r="E123" s="7">
        <v>70</v>
      </c>
      <c r="F123" s="56" t="str">
        <f>VLOOKUP(D123,'Валидация данных'!$A$2:$B$138,2,0)</f>
        <v>Комиссия</v>
      </c>
      <c r="G123" t="str">
        <f>VLOOKUP(Транзакции[[#This Row],[Подкатегория]],Категории[#All],2,0)</f>
        <v>Прочее</v>
      </c>
      <c r="H123" t="str">
        <f>VLOOKUP(Транзакции[[#This Row],[Подкатегория]],Категории[#All],3,0)</f>
        <v>Расход</v>
      </c>
      <c r="I123">
        <f>IF(Транзакции[[#This Row],[Тип категории]]="Доход",Транзакции[[#This Row],[Сумма]],0-Транзакции[[#This Row],[Сумма]])</f>
        <v>-70</v>
      </c>
    </row>
    <row r="124" spans="1:9" ht="15" customHeight="1" x14ac:dyDescent="0.2">
      <c r="A124" s="3">
        <v>44803</v>
      </c>
      <c r="B124" s="4" t="s">
        <v>97</v>
      </c>
      <c r="C124" s="10" t="s">
        <v>1</v>
      </c>
      <c r="D124" t="s">
        <v>465</v>
      </c>
      <c r="E124" s="8">
        <v>2959</v>
      </c>
      <c r="F124" s="56" t="str">
        <f>VLOOKUP(D124,'Валидация данных'!$A$2:$B$138,2,0)</f>
        <v>Перевод</v>
      </c>
      <c r="G124" t="str">
        <f>VLOOKUP(Транзакции[[#This Row],[Подкатегория]],Категории[#All],2,0)</f>
        <v>Прочее</v>
      </c>
      <c r="H124" t="str">
        <f>VLOOKUP(Транзакции[[#This Row],[Подкатегория]],Категории[#All],3,0)</f>
        <v>Расход</v>
      </c>
      <c r="I124">
        <f>IF(Транзакции[[#This Row],[Тип категории]]="Доход",Транзакции[[#This Row],[Сумма]],0-Транзакции[[#This Row],[Сумма]])</f>
        <v>-2959</v>
      </c>
    </row>
    <row r="125" spans="1:9" ht="15" customHeight="1" x14ac:dyDescent="0.2">
      <c r="A125" s="3">
        <v>44803</v>
      </c>
      <c r="B125" s="4" t="s">
        <v>98</v>
      </c>
      <c r="C125" s="10" t="s">
        <v>9</v>
      </c>
      <c r="D125" t="s">
        <v>466</v>
      </c>
      <c r="E125" s="8">
        <v>149</v>
      </c>
      <c r="F125" s="56" t="str">
        <f>VLOOKUP(D125,'Валидация данных'!$A$2:$B$138,2,0)</f>
        <v>Рестораны и кафе</v>
      </c>
      <c r="G125" t="str">
        <f>VLOOKUP(Транзакции[[#This Row],[Подкатегория]],Категории[#All],2,0)</f>
        <v>Еда</v>
      </c>
      <c r="H125" t="str">
        <f>VLOOKUP(Транзакции[[#This Row],[Подкатегория]],Категории[#All],3,0)</f>
        <v>Расход</v>
      </c>
      <c r="I125">
        <f>IF(Транзакции[[#This Row],[Тип категории]]="Доход",Транзакции[[#This Row],[Сумма]],0-Транзакции[[#This Row],[Сумма]])</f>
        <v>-149</v>
      </c>
    </row>
    <row r="126" spans="1:9" ht="15" customHeight="1" x14ac:dyDescent="0.2">
      <c r="A126" s="3">
        <v>44803</v>
      </c>
      <c r="B126" s="4" t="s">
        <v>8</v>
      </c>
      <c r="C126" s="10" t="s">
        <v>4</v>
      </c>
      <c r="D126" t="s">
        <v>467</v>
      </c>
      <c r="E126" s="8">
        <v>1809.9</v>
      </c>
      <c r="F126" s="56" t="str">
        <f>VLOOKUP(D126,'Валидация данных'!$A$2:$B$138,2,0)</f>
        <v>Супермаркеты</v>
      </c>
      <c r="G126" t="str">
        <f>VLOOKUP(Транзакции[[#This Row],[Подкатегория]],Категории[#All],2,0)</f>
        <v>Еда</v>
      </c>
      <c r="H126" t="str">
        <f>VLOOKUP(Транзакции[[#This Row],[Подкатегория]],Категории[#All],3,0)</f>
        <v>Расход</v>
      </c>
      <c r="I126">
        <f>IF(Транзакции[[#This Row],[Тип категории]]="Доход",Транзакции[[#This Row],[Сумма]],0-Транзакции[[#This Row],[Сумма]])</f>
        <v>-1809.9</v>
      </c>
    </row>
    <row r="127" spans="1:9" ht="15" customHeight="1" x14ac:dyDescent="0.2">
      <c r="A127" s="3">
        <v>44803</v>
      </c>
      <c r="B127" s="4" t="s">
        <v>8</v>
      </c>
      <c r="C127" s="10" t="s">
        <v>4</v>
      </c>
      <c r="D127" t="s">
        <v>441</v>
      </c>
      <c r="E127" s="8">
        <v>595</v>
      </c>
      <c r="F127" s="56" t="str">
        <f>VLOOKUP(D127,'Валидация данных'!$A$2:$B$138,2,0)</f>
        <v>Супермаркеты</v>
      </c>
      <c r="G127" t="str">
        <f>VLOOKUP(Транзакции[[#This Row],[Подкатегория]],Категории[#All],2,0)</f>
        <v>Еда</v>
      </c>
      <c r="H127" t="str">
        <f>VLOOKUP(Транзакции[[#This Row],[Подкатегория]],Категории[#All],3,0)</f>
        <v>Расход</v>
      </c>
      <c r="I127">
        <f>IF(Транзакции[[#This Row],[Тип категории]]="Доход",Транзакции[[#This Row],[Сумма]],0-Транзакции[[#This Row],[Сумма]])</f>
        <v>-595</v>
      </c>
    </row>
    <row r="128" spans="1:9" ht="15" customHeight="1" x14ac:dyDescent="0.2">
      <c r="A128" s="3">
        <v>44802</v>
      </c>
      <c r="B128" s="4" t="s">
        <v>99</v>
      </c>
      <c r="C128" s="10" t="s">
        <v>9</v>
      </c>
      <c r="D128" s="5" t="s">
        <v>538</v>
      </c>
      <c r="E128" s="8">
        <v>416</v>
      </c>
      <c r="F128" s="56" t="str">
        <f>VLOOKUP(D128,'Валидация данных'!$A$2:$B$138,2,0)</f>
        <v>Рестораны и кафе</v>
      </c>
      <c r="G128" t="str">
        <f>VLOOKUP(Транзакции[[#This Row],[Подкатегория]],Категории[#All],2,0)</f>
        <v>Еда</v>
      </c>
      <c r="H128" t="str">
        <f>VLOOKUP(Транзакции[[#This Row],[Подкатегория]],Категории[#All],3,0)</f>
        <v>Расход</v>
      </c>
      <c r="I128">
        <f>IF(Транзакции[[#This Row],[Тип категории]]="Доход",Транзакции[[#This Row],[Сумма]],0-Транзакции[[#This Row],[Сумма]])</f>
        <v>-416</v>
      </c>
    </row>
    <row r="129" spans="1:9" ht="15" customHeight="1" x14ac:dyDescent="0.2">
      <c r="A129" s="3">
        <v>44802</v>
      </c>
      <c r="B129" s="4" t="s">
        <v>11</v>
      </c>
      <c r="C129" s="10" t="s">
        <v>29</v>
      </c>
      <c r="D129" t="s">
        <v>447</v>
      </c>
      <c r="E129" s="8">
        <v>153.94999999999999</v>
      </c>
      <c r="F129" s="56" t="str">
        <f>VLOOKUP(D129,'Валидация данных'!$A$2:$B$138,2,0)</f>
        <v>Самокат</v>
      </c>
      <c r="G129" t="str">
        <f>VLOOKUP(Транзакции[[#This Row],[Подкатегория]],Категории[#All],2,0)</f>
        <v>Развлечения и хобби</v>
      </c>
      <c r="H129" t="str">
        <f>VLOOKUP(Транзакции[[#This Row],[Подкатегория]],Категории[#All],3,0)</f>
        <v>Расход</v>
      </c>
      <c r="I129">
        <f>IF(Транзакции[[#This Row],[Тип категории]]="Доход",Транзакции[[#This Row],[Сумма]],0-Транзакции[[#This Row],[Сумма]])</f>
        <v>-153.94999999999999</v>
      </c>
    </row>
    <row r="130" spans="1:9" ht="15" customHeight="1" x14ac:dyDescent="0.2">
      <c r="A130" s="3">
        <v>44802</v>
      </c>
      <c r="B130" s="4" t="s">
        <v>100</v>
      </c>
      <c r="C130" s="10" t="s">
        <v>1</v>
      </c>
      <c r="D130" t="s">
        <v>468</v>
      </c>
      <c r="E130" s="8">
        <v>2000</v>
      </c>
      <c r="F130" s="56" t="str">
        <f>VLOOKUP(D130,'Валидация данных'!$A$2:$B$138,2,0)</f>
        <v>Пополнение</v>
      </c>
      <c r="G130" t="str">
        <f>VLOOKUP(Транзакции[[#This Row],[Подкатегория]],Категории[#All],2,0)</f>
        <v>Пополнение</v>
      </c>
      <c r="H130" t="str">
        <f>VLOOKUP(Транзакции[[#This Row],[Подкатегория]],Категории[#All],3,0)</f>
        <v>Доход</v>
      </c>
      <c r="I130">
        <f>IF(Транзакции[[#This Row],[Тип категории]]="Доход",Транзакции[[#This Row],[Сумма]],0-Транзакции[[#This Row],[Сумма]])</f>
        <v>2000</v>
      </c>
    </row>
    <row r="131" spans="1:9" ht="15" customHeight="1" x14ac:dyDescent="0.2">
      <c r="A131" s="3">
        <v>44802</v>
      </c>
      <c r="B131" s="4" t="s">
        <v>101</v>
      </c>
      <c r="C131" s="10" t="s">
        <v>6</v>
      </c>
      <c r="D131" t="s">
        <v>440</v>
      </c>
      <c r="E131" s="8">
        <v>3722</v>
      </c>
      <c r="F131" s="56" t="str">
        <f>VLOOKUP(D131,'Валидация данных'!$A$2:$B$138,2,0)</f>
        <v>Яндекс Маркет</v>
      </c>
      <c r="G131" t="str">
        <f>VLOOKUP(Транзакции[[#This Row],[Подкатегория]],Категории[#All],2,0)</f>
        <v>Маркетплейсы</v>
      </c>
      <c r="H131" t="str">
        <f>VLOOKUP(Транзакции[[#This Row],[Подкатегория]],Категории[#All],3,0)</f>
        <v>Расход</v>
      </c>
      <c r="I131">
        <f>IF(Транзакции[[#This Row],[Тип категории]]="Доход",Транзакции[[#This Row],[Сумма]],0-Транзакции[[#This Row],[Сумма]])</f>
        <v>-3722</v>
      </c>
    </row>
    <row r="132" spans="1:9" ht="14.1" customHeight="1" x14ac:dyDescent="0.2">
      <c r="A132" s="3">
        <v>44802</v>
      </c>
      <c r="B132" s="4" t="s">
        <v>101</v>
      </c>
      <c r="C132" s="10" t="s">
        <v>1</v>
      </c>
      <c r="D132" t="s">
        <v>428</v>
      </c>
      <c r="E132" s="8">
        <v>3652</v>
      </c>
      <c r="F132" s="56" t="str">
        <f>VLOOKUP(D132,'Валидация данных'!$A$2:$B$138,2,0)</f>
        <v>Пополнение</v>
      </c>
      <c r="G132" t="str">
        <f>VLOOKUP(Транзакции[[#This Row],[Подкатегория]],Категории[#All],2,0)</f>
        <v>Пополнение</v>
      </c>
      <c r="H132" t="str">
        <f>VLOOKUP(Транзакции[[#This Row],[Подкатегория]],Категории[#All],3,0)</f>
        <v>Доход</v>
      </c>
      <c r="I132">
        <f>IF(Транзакции[[#This Row],[Тип категории]]="Доход",Транзакции[[#This Row],[Сумма]],0-Транзакции[[#This Row],[Сумма]])</f>
        <v>3652</v>
      </c>
    </row>
    <row r="133" spans="1:9" ht="15" customHeight="1" x14ac:dyDescent="0.2">
      <c r="A133" s="3">
        <v>44801</v>
      </c>
      <c r="B133" s="4" t="s">
        <v>102</v>
      </c>
      <c r="C133" s="10" t="s">
        <v>4</v>
      </c>
      <c r="D133" t="s">
        <v>539</v>
      </c>
      <c r="E133" s="8">
        <v>99.9</v>
      </c>
      <c r="F133" s="56" t="str">
        <f>VLOOKUP(D133,'Валидация данных'!$A$2:$B$138,2,0)</f>
        <v>Супермаркеты</v>
      </c>
      <c r="G133" t="str">
        <f>VLOOKUP(Транзакции[[#This Row],[Подкатегория]],Категории[#All],2,0)</f>
        <v>Еда</v>
      </c>
      <c r="H133" t="str">
        <f>VLOOKUP(Транзакции[[#This Row],[Подкатегория]],Категории[#All],3,0)</f>
        <v>Расход</v>
      </c>
      <c r="I133">
        <f>IF(Транзакции[[#This Row],[Тип категории]]="Доход",Транзакции[[#This Row],[Сумма]],0-Транзакции[[#This Row],[Сумма]])</f>
        <v>-99.9</v>
      </c>
    </row>
    <row r="134" spans="1:9" ht="15" customHeight="1" x14ac:dyDescent="0.2">
      <c r="A134" s="3">
        <v>44801</v>
      </c>
      <c r="B134" s="4" t="s">
        <v>103</v>
      </c>
      <c r="C134" s="10" t="s">
        <v>6</v>
      </c>
      <c r="D134" t="s">
        <v>431</v>
      </c>
      <c r="E134" s="8">
        <v>1450</v>
      </c>
      <c r="F134" s="56" t="str">
        <f>VLOOKUP(D134,'Валидация данных'!$A$2:$B$138,2,0)</f>
        <v>Зоомагазин</v>
      </c>
      <c r="G134" t="str">
        <f>VLOOKUP(Транзакции[[#This Row],[Подкатегория]],Категории[#All],2,0)</f>
        <v>Питомцы</v>
      </c>
      <c r="H134" t="str">
        <f>VLOOKUP(Транзакции[[#This Row],[Подкатегория]],Категории[#All],3,0)</f>
        <v>Расход</v>
      </c>
      <c r="I134">
        <f>IF(Транзакции[[#This Row],[Тип категории]]="Доход",Транзакции[[#This Row],[Сумма]],0-Транзакции[[#This Row],[Сумма]])</f>
        <v>-1450</v>
      </c>
    </row>
    <row r="135" spans="1:9" ht="15" customHeight="1" x14ac:dyDescent="0.2">
      <c r="A135" s="3">
        <v>44801</v>
      </c>
      <c r="B135" s="4" t="s">
        <v>104</v>
      </c>
      <c r="C135" s="10" t="s">
        <v>4</v>
      </c>
      <c r="D135" t="s">
        <v>540</v>
      </c>
      <c r="E135" s="8">
        <v>436.54</v>
      </c>
      <c r="F135" s="56" t="str">
        <f>VLOOKUP(D135,'Валидация данных'!$A$2:$B$138,2,0)</f>
        <v>Супермаркеты</v>
      </c>
      <c r="G135" t="str">
        <f>VLOOKUP(Транзакции[[#This Row],[Подкатегория]],Категории[#All],2,0)</f>
        <v>Еда</v>
      </c>
      <c r="H135" t="str">
        <f>VLOOKUP(Транзакции[[#This Row],[Подкатегория]],Категории[#All],3,0)</f>
        <v>Расход</v>
      </c>
      <c r="I135">
        <f>IF(Транзакции[[#This Row],[Тип категории]]="Доход",Транзакции[[#This Row],[Сумма]],0-Транзакции[[#This Row],[Сумма]])</f>
        <v>-436.54</v>
      </c>
    </row>
    <row r="136" spans="1:9" ht="15" customHeight="1" x14ac:dyDescent="0.2">
      <c r="A136" s="3">
        <v>44801</v>
      </c>
      <c r="B136" s="4" t="s">
        <v>105</v>
      </c>
      <c r="C136" s="10" t="s">
        <v>4</v>
      </c>
      <c r="D136" t="s">
        <v>469</v>
      </c>
      <c r="E136" s="8">
        <v>805.03</v>
      </c>
      <c r="F136" s="56" t="str">
        <f>VLOOKUP(D136,'Валидация данных'!$A$2:$B$138,2,0)</f>
        <v>Супермаркеты</v>
      </c>
      <c r="G136" t="str">
        <f>VLOOKUP(Транзакции[[#This Row],[Подкатегория]],Категории[#All],2,0)</f>
        <v>Еда</v>
      </c>
      <c r="H136" t="str">
        <f>VLOOKUP(Транзакции[[#This Row],[Подкатегория]],Категории[#All],3,0)</f>
        <v>Расход</v>
      </c>
      <c r="I136">
        <f>IF(Транзакции[[#This Row],[Тип категории]]="Доход",Транзакции[[#This Row],[Сумма]],0-Транзакции[[#This Row],[Сумма]])</f>
        <v>-805.03</v>
      </c>
    </row>
    <row r="137" spans="1:9" ht="14.1" customHeight="1" x14ac:dyDescent="0.2">
      <c r="A137" s="3">
        <v>44801</v>
      </c>
      <c r="B137" s="4" t="s">
        <v>106</v>
      </c>
      <c r="C137" s="10" t="s">
        <v>1</v>
      </c>
      <c r="D137" t="s">
        <v>428</v>
      </c>
      <c r="E137" s="8">
        <v>3008</v>
      </c>
      <c r="F137" s="56" t="str">
        <f>VLOOKUP(D137,'Валидация данных'!$A$2:$B$138,2,0)</f>
        <v>Пополнение</v>
      </c>
      <c r="G137" t="str">
        <f>VLOOKUP(Транзакции[[#This Row],[Подкатегория]],Категории[#All],2,0)</f>
        <v>Пополнение</v>
      </c>
      <c r="H137" t="str">
        <f>VLOOKUP(Транзакции[[#This Row],[Подкатегория]],Категории[#All],3,0)</f>
        <v>Доход</v>
      </c>
      <c r="I137">
        <f>IF(Транзакции[[#This Row],[Тип категории]]="Доход",Транзакции[[#This Row],[Сумма]],0-Транзакции[[#This Row],[Сумма]])</f>
        <v>3008</v>
      </c>
    </row>
    <row r="138" spans="1:9" ht="15" customHeight="1" x14ac:dyDescent="0.2">
      <c r="A138" s="3">
        <v>44801</v>
      </c>
      <c r="B138" s="4" t="s">
        <v>107</v>
      </c>
      <c r="C138" s="10" t="s">
        <v>51</v>
      </c>
      <c r="D138" t="s">
        <v>446</v>
      </c>
      <c r="E138" s="8">
        <v>190</v>
      </c>
      <c r="F138" s="56" t="str">
        <f>VLOOKUP(D138,'Валидация данных'!$A$2:$B$138,2,0)</f>
        <v>Хобби</v>
      </c>
      <c r="G138" t="str">
        <f>VLOOKUP(Транзакции[[#This Row],[Подкатегория]],Категории[#All],2,0)</f>
        <v>Развлечения и хобби</v>
      </c>
      <c r="H138" t="str">
        <f>VLOOKUP(Транзакции[[#This Row],[Подкатегория]],Категории[#All],3,0)</f>
        <v>Расход</v>
      </c>
      <c r="I138">
        <f>IF(Транзакции[[#This Row],[Тип категории]]="Доход",Транзакции[[#This Row],[Сумма]],0-Транзакции[[#This Row],[Сумма]])</f>
        <v>-190</v>
      </c>
    </row>
    <row r="139" spans="1:9" ht="15" customHeight="1" x14ac:dyDescent="0.2">
      <c r="A139" s="3">
        <v>44801</v>
      </c>
      <c r="B139" s="4" t="s">
        <v>108</v>
      </c>
      <c r="C139" s="10" t="s">
        <v>4</v>
      </c>
      <c r="D139" t="s">
        <v>443</v>
      </c>
      <c r="E139" s="8">
        <v>1024.97</v>
      </c>
      <c r="F139" s="56" t="str">
        <f>VLOOKUP(D139,'Валидация данных'!$A$2:$B$138,2,0)</f>
        <v>Супермаркеты</v>
      </c>
      <c r="G139" t="str">
        <f>VLOOKUP(Транзакции[[#This Row],[Подкатегория]],Категории[#All],2,0)</f>
        <v>Еда</v>
      </c>
      <c r="H139" t="str">
        <f>VLOOKUP(Транзакции[[#This Row],[Подкатегория]],Категории[#All],3,0)</f>
        <v>Расход</v>
      </c>
      <c r="I139">
        <f>IF(Транзакции[[#This Row],[Тип категории]]="Доход",Транзакции[[#This Row],[Сумма]],0-Транзакции[[#This Row],[Сумма]])</f>
        <v>-1024.97</v>
      </c>
    </row>
    <row r="140" spans="1:9" ht="15" customHeight="1" x14ac:dyDescent="0.2">
      <c r="A140" s="3">
        <v>44801</v>
      </c>
      <c r="B140" s="4" t="s">
        <v>109</v>
      </c>
      <c r="C140" s="10" t="s">
        <v>4</v>
      </c>
      <c r="D140" t="s">
        <v>539</v>
      </c>
      <c r="E140" s="8">
        <v>199.8</v>
      </c>
      <c r="F140" s="56" t="str">
        <f>VLOOKUP(D140,'Валидация данных'!$A$2:$B$138,2,0)</f>
        <v>Супермаркеты</v>
      </c>
      <c r="G140" t="str">
        <f>VLOOKUP(Транзакции[[#This Row],[Подкатегория]],Категории[#All],2,0)</f>
        <v>Еда</v>
      </c>
      <c r="H140" t="str">
        <f>VLOOKUP(Транзакции[[#This Row],[Подкатегория]],Категории[#All],3,0)</f>
        <v>Расход</v>
      </c>
      <c r="I140">
        <f>IF(Транзакции[[#This Row],[Тип категории]]="Доход",Транзакции[[#This Row],[Сумма]],0-Транзакции[[#This Row],[Сумма]])</f>
        <v>-199.8</v>
      </c>
    </row>
    <row r="141" spans="1:9" ht="15" customHeight="1" x14ac:dyDescent="0.2">
      <c r="A141" s="3">
        <v>44801</v>
      </c>
      <c r="B141" s="4" t="s">
        <v>110</v>
      </c>
      <c r="C141" s="10" t="s">
        <v>4</v>
      </c>
      <c r="D141" t="s">
        <v>470</v>
      </c>
      <c r="E141" s="8">
        <v>1299</v>
      </c>
      <c r="F141" s="56" t="str">
        <f>VLOOKUP(D141,'Валидация данных'!$A$2:$B$138,2,0)</f>
        <v>Супермаркеты</v>
      </c>
      <c r="G141" t="str">
        <f>VLOOKUP(Транзакции[[#This Row],[Подкатегория]],Категории[#All],2,0)</f>
        <v>Еда</v>
      </c>
      <c r="H141" t="str">
        <f>VLOOKUP(Транзакции[[#This Row],[Подкатегория]],Категории[#All],3,0)</f>
        <v>Расход</v>
      </c>
      <c r="I141">
        <f>IF(Транзакции[[#This Row],[Тип категории]]="Доход",Транзакции[[#This Row],[Сумма]],0-Транзакции[[#This Row],[Сумма]])</f>
        <v>-1299</v>
      </c>
    </row>
    <row r="142" spans="1:9" ht="14.1" customHeight="1" x14ac:dyDescent="0.2">
      <c r="A142" s="3">
        <v>44801</v>
      </c>
      <c r="B142" s="4" t="s">
        <v>111</v>
      </c>
      <c r="C142" s="10" t="s">
        <v>1</v>
      </c>
      <c r="D142" t="s">
        <v>428</v>
      </c>
      <c r="E142" s="8">
        <v>3000</v>
      </c>
      <c r="F142" s="56" t="str">
        <f>VLOOKUP(D142,'Валидация данных'!$A$2:$B$138,2,0)</f>
        <v>Пополнение</v>
      </c>
      <c r="G142" t="str">
        <f>VLOOKUP(Транзакции[[#This Row],[Подкатегория]],Категории[#All],2,0)</f>
        <v>Пополнение</v>
      </c>
      <c r="H142" t="str">
        <f>VLOOKUP(Транзакции[[#This Row],[Подкатегория]],Категории[#All],3,0)</f>
        <v>Доход</v>
      </c>
      <c r="I142">
        <f>IF(Транзакции[[#This Row],[Тип категории]]="Доход",Транзакции[[#This Row],[Сумма]],0-Транзакции[[#This Row],[Сумма]])</f>
        <v>3000</v>
      </c>
    </row>
    <row r="143" spans="1:9" ht="15" customHeight="1" x14ac:dyDescent="0.2">
      <c r="A143" s="3">
        <v>44801</v>
      </c>
      <c r="B143" s="4" t="s">
        <v>112</v>
      </c>
      <c r="C143" s="10" t="s">
        <v>6</v>
      </c>
      <c r="D143" t="s">
        <v>440</v>
      </c>
      <c r="E143" s="8">
        <v>727</v>
      </c>
      <c r="F143" s="56" t="str">
        <f>VLOOKUP(D143,'Валидация данных'!$A$2:$B$138,2,0)</f>
        <v>Яндекс Маркет</v>
      </c>
      <c r="G143" t="str">
        <f>VLOOKUP(Транзакции[[#This Row],[Подкатегория]],Категории[#All],2,0)</f>
        <v>Маркетплейсы</v>
      </c>
      <c r="H143" t="str">
        <f>VLOOKUP(Транзакции[[#This Row],[Подкатегория]],Категории[#All],3,0)</f>
        <v>Расход</v>
      </c>
      <c r="I143">
        <f>IF(Транзакции[[#This Row],[Тип категории]]="Доход",Транзакции[[#This Row],[Сумма]],0-Транзакции[[#This Row],[Сумма]])</f>
        <v>-727</v>
      </c>
    </row>
    <row r="144" spans="1:9" ht="18" customHeight="1" x14ac:dyDescent="0.2">
      <c r="A144" s="3">
        <v>44801</v>
      </c>
      <c r="B144" s="4" t="s">
        <v>113</v>
      </c>
      <c r="C144" s="10" t="s">
        <v>4</v>
      </c>
      <c r="D144" s="5" t="s">
        <v>540</v>
      </c>
      <c r="E144" s="8">
        <v>794.94</v>
      </c>
      <c r="F144" s="56" t="str">
        <f>VLOOKUP(D144,'Валидация данных'!$A$2:$B$138,2,0)</f>
        <v>Супермаркеты</v>
      </c>
      <c r="G144" t="str">
        <f>VLOOKUP(Транзакции[[#This Row],[Подкатегория]],Категории[#All],2,0)</f>
        <v>Еда</v>
      </c>
      <c r="H144" t="str">
        <f>VLOOKUP(Транзакции[[#This Row],[Подкатегория]],Категории[#All],3,0)</f>
        <v>Расход</v>
      </c>
      <c r="I144">
        <f>IF(Транзакции[[#This Row],[Тип категории]]="Доход",Транзакции[[#This Row],[Сумма]],0-Транзакции[[#This Row],[Сумма]])</f>
        <v>-794.94</v>
      </c>
    </row>
    <row r="145" spans="1:9" ht="14.1" customHeight="1" x14ac:dyDescent="0.2">
      <c r="A145" s="1">
        <v>44801</v>
      </c>
      <c r="B145" s="2" t="s">
        <v>113</v>
      </c>
      <c r="C145" s="9" t="s">
        <v>1</v>
      </c>
      <c r="D145" t="s">
        <v>428</v>
      </c>
      <c r="E145" s="7">
        <v>1000</v>
      </c>
      <c r="F145" s="56" t="str">
        <f>VLOOKUP(D145,'Валидация данных'!$A$2:$B$138,2,0)</f>
        <v>Пополнение</v>
      </c>
      <c r="G145" t="str">
        <f>VLOOKUP(Транзакции[[#This Row],[Подкатегория]],Категории[#All],2,0)</f>
        <v>Пополнение</v>
      </c>
      <c r="H145" t="str">
        <f>VLOOKUP(Транзакции[[#This Row],[Подкатегория]],Категории[#All],3,0)</f>
        <v>Доход</v>
      </c>
      <c r="I145">
        <f>IF(Транзакции[[#This Row],[Тип категории]]="Доход",Транзакции[[#This Row],[Сумма]],0-Транзакции[[#This Row],[Сумма]])</f>
        <v>1000</v>
      </c>
    </row>
    <row r="146" spans="1:9" ht="15" customHeight="1" x14ac:dyDescent="0.2">
      <c r="A146" s="3">
        <v>44801</v>
      </c>
      <c r="B146" s="4" t="s">
        <v>114</v>
      </c>
      <c r="C146" s="10" t="s">
        <v>4</v>
      </c>
      <c r="D146" t="s">
        <v>469</v>
      </c>
      <c r="E146" s="8">
        <v>1017.6</v>
      </c>
      <c r="F146" s="56" t="str">
        <f>VLOOKUP(D146,'Валидация данных'!$A$2:$B$138,2,0)</f>
        <v>Супермаркеты</v>
      </c>
      <c r="G146" t="str">
        <f>VLOOKUP(Транзакции[[#This Row],[Подкатегория]],Категории[#All],2,0)</f>
        <v>Еда</v>
      </c>
      <c r="H146" t="str">
        <f>VLOOKUP(Транзакции[[#This Row],[Подкатегория]],Категории[#All],3,0)</f>
        <v>Расход</v>
      </c>
      <c r="I146">
        <f>IF(Транзакции[[#This Row],[Тип категории]]="Доход",Транзакции[[#This Row],[Сумма]],0-Транзакции[[#This Row],[Сумма]])</f>
        <v>-1017.6</v>
      </c>
    </row>
    <row r="147" spans="1:9" ht="15" customHeight="1" x14ac:dyDescent="0.2">
      <c r="A147" s="3">
        <v>44801</v>
      </c>
      <c r="B147" s="4" t="s">
        <v>115</v>
      </c>
      <c r="C147" s="10" t="s">
        <v>9</v>
      </c>
      <c r="D147" t="s">
        <v>541</v>
      </c>
      <c r="E147" s="8">
        <v>506</v>
      </c>
      <c r="F147" s="56" t="str">
        <f>VLOOKUP(D147,'Валидация данных'!$A$2:$B$138,2,0)</f>
        <v>Рестораны и кафе</v>
      </c>
      <c r="G147" t="str">
        <f>VLOOKUP(Транзакции[[#This Row],[Подкатегория]],Категории[#All],2,0)</f>
        <v>Еда</v>
      </c>
      <c r="H147" t="str">
        <f>VLOOKUP(Транзакции[[#This Row],[Подкатегория]],Категории[#All],3,0)</f>
        <v>Расход</v>
      </c>
      <c r="I147">
        <f>IF(Транзакции[[#This Row],[Тип категории]]="Доход",Транзакции[[#This Row],[Сумма]],0-Транзакции[[#This Row],[Сумма]])</f>
        <v>-506</v>
      </c>
    </row>
    <row r="148" spans="1:9" ht="14.1" customHeight="1" x14ac:dyDescent="0.2">
      <c r="A148" s="3">
        <v>44801</v>
      </c>
      <c r="B148" s="4" t="s">
        <v>116</v>
      </c>
      <c r="C148" s="10" t="s">
        <v>1</v>
      </c>
      <c r="D148" t="s">
        <v>428</v>
      </c>
      <c r="E148" s="8">
        <v>2000</v>
      </c>
      <c r="F148" s="56" t="str">
        <f>VLOOKUP(D148,'Валидация данных'!$A$2:$B$138,2,0)</f>
        <v>Пополнение</v>
      </c>
      <c r="G148" t="str">
        <f>VLOOKUP(Транзакции[[#This Row],[Подкатегория]],Категории[#All],2,0)</f>
        <v>Пополнение</v>
      </c>
      <c r="H148" t="str">
        <f>VLOOKUP(Транзакции[[#This Row],[Подкатегория]],Категории[#All],3,0)</f>
        <v>Доход</v>
      </c>
      <c r="I148">
        <f>IF(Транзакции[[#This Row],[Тип категории]]="Доход",Транзакции[[#This Row],[Сумма]],0-Транзакции[[#This Row],[Сумма]])</f>
        <v>2000</v>
      </c>
    </row>
    <row r="149" spans="1:9" ht="15" customHeight="1" x14ac:dyDescent="0.2">
      <c r="A149" s="3">
        <v>44801</v>
      </c>
      <c r="B149" s="4" t="s">
        <v>8</v>
      </c>
      <c r="C149" s="10" t="s">
        <v>29</v>
      </c>
      <c r="D149" t="s">
        <v>462</v>
      </c>
      <c r="E149" s="8">
        <v>165</v>
      </c>
      <c r="F149" s="56" t="str">
        <f>VLOOKUP(D149,'Валидация данных'!$A$2:$B$138,2,0)</f>
        <v>Самокат</v>
      </c>
      <c r="G149" t="str">
        <f>VLOOKUP(Транзакции[[#This Row],[Подкатегория]],Категории[#All],2,0)</f>
        <v>Развлечения и хобби</v>
      </c>
      <c r="H149" t="str">
        <f>VLOOKUP(Транзакции[[#This Row],[Подкатегория]],Категории[#All],3,0)</f>
        <v>Расход</v>
      </c>
      <c r="I149">
        <f>IF(Транзакции[[#This Row],[Тип категории]]="Доход",Транзакции[[#This Row],[Сумма]],0-Транзакции[[#This Row],[Сумма]])</f>
        <v>-165</v>
      </c>
    </row>
    <row r="150" spans="1:9" ht="15" customHeight="1" x14ac:dyDescent="0.2">
      <c r="A150" s="3">
        <v>44801</v>
      </c>
      <c r="B150" s="4" t="s">
        <v>8</v>
      </c>
      <c r="C150" s="10" t="s">
        <v>29</v>
      </c>
      <c r="D150" t="s">
        <v>462</v>
      </c>
      <c r="E150" s="8">
        <v>173</v>
      </c>
      <c r="F150" s="56" t="str">
        <f>VLOOKUP(D150,'Валидация данных'!$A$2:$B$138,2,0)</f>
        <v>Самокат</v>
      </c>
      <c r="G150" t="str">
        <f>VLOOKUP(Транзакции[[#This Row],[Подкатегория]],Категории[#All],2,0)</f>
        <v>Развлечения и хобби</v>
      </c>
      <c r="H150" t="str">
        <f>VLOOKUP(Транзакции[[#This Row],[Подкатегория]],Категории[#All],3,0)</f>
        <v>Расход</v>
      </c>
      <c r="I150">
        <f>IF(Транзакции[[#This Row],[Тип категории]]="Доход",Транзакции[[#This Row],[Сумма]],0-Транзакции[[#This Row],[Сумма]])</f>
        <v>-173</v>
      </c>
    </row>
    <row r="151" spans="1:9" ht="15" customHeight="1" x14ac:dyDescent="0.2">
      <c r="A151" s="3">
        <v>44799</v>
      </c>
      <c r="B151" s="4" t="s">
        <v>117</v>
      </c>
      <c r="C151" s="10" t="s">
        <v>60</v>
      </c>
      <c r="D151" t="s">
        <v>471</v>
      </c>
      <c r="E151" s="8">
        <v>1375</v>
      </c>
      <c r="F151" s="56" t="str">
        <f>VLOOKUP(D151,'Валидация данных'!$A$2:$B$138,2,0)</f>
        <v>Игры</v>
      </c>
      <c r="G151" t="str">
        <f>VLOOKUP(Транзакции[[#This Row],[Подкатегория]],Категории[#All],2,0)</f>
        <v>Игры</v>
      </c>
      <c r="H151" t="str">
        <f>VLOOKUP(Транзакции[[#This Row],[Подкатегория]],Категории[#All],3,0)</f>
        <v>Расход</v>
      </c>
      <c r="I151">
        <f>IF(Транзакции[[#This Row],[Тип категории]]="Доход",Транзакции[[#This Row],[Сумма]],0-Транзакции[[#This Row],[Сумма]])</f>
        <v>-1375</v>
      </c>
    </row>
    <row r="152" spans="1:9" ht="15" customHeight="1" x14ac:dyDescent="0.2">
      <c r="A152" s="3">
        <v>44799</v>
      </c>
      <c r="B152" s="4" t="s">
        <v>118</v>
      </c>
      <c r="C152" s="10" t="s">
        <v>4</v>
      </c>
      <c r="D152" t="s">
        <v>542</v>
      </c>
      <c r="E152" s="8">
        <v>393.55</v>
      </c>
      <c r="F152" s="56" t="str">
        <f>VLOOKUP(D152,'Валидация данных'!$A$2:$B$138,2,0)</f>
        <v>Супермаркеты</v>
      </c>
      <c r="G152" t="str">
        <f>VLOOKUP(Транзакции[[#This Row],[Подкатегория]],Категории[#All],2,0)</f>
        <v>Еда</v>
      </c>
      <c r="H152" t="str">
        <f>VLOOKUP(Транзакции[[#This Row],[Подкатегория]],Категории[#All],3,0)</f>
        <v>Расход</v>
      </c>
      <c r="I152">
        <f>IF(Транзакции[[#This Row],[Тип категории]]="Доход",Транзакции[[#This Row],[Сумма]],0-Транзакции[[#This Row],[Сумма]])</f>
        <v>-393.55</v>
      </c>
    </row>
    <row r="153" spans="1:9" ht="15" customHeight="1" x14ac:dyDescent="0.2">
      <c r="A153" s="3">
        <v>44799</v>
      </c>
      <c r="B153" s="4" t="s">
        <v>119</v>
      </c>
      <c r="C153" s="10" t="s">
        <v>4</v>
      </c>
      <c r="D153" t="s">
        <v>472</v>
      </c>
      <c r="E153" s="8">
        <v>615</v>
      </c>
      <c r="F153" s="56" t="str">
        <f>VLOOKUP(D153,'Валидация данных'!$A$2:$B$138,2,0)</f>
        <v>Супермаркеты</v>
      </c>
      <c r="G153" t="str">
        <f>VLOOKUP(Транзакции[[#This Row],[Подкатегория]],Категории[#All],2,0)</f>
        <v>Еда</v>
      </c>
      <c r="H153" t="str">
        <f>VLOOKUP(Транзакции[[#This Row],[Подкатегория]],Категории[#All],3,0)</f>
        <v>Расход</v>
      </c>
      <c r="I153">
        <f>IF(Транзакции[[#This Row],[Тип категории]]="Доход",Транзакции[[#This Row],[Сумма]],0-Транзакции[[#This Row],[Сумма]])</f>
        <v>-615</v>
      </c>
    </row>
    <row r="154" spans="1:9" ht="14.1" customHeight="1" x14ac:dyDescent="0.2">
      <c r="A154" s="3">
        <v>44799</v>
      </c>
      <c r="B154" s="4" t="s">
        <v>120</v>
      </c>
      <c r="C154" s="10" t="s">
        <v>1</v>
      </c>
      <c r="D154" t="s">
        <v>428</v>
      </c>
      <c r="E154" s="8">
        <v>2000</v>
      </c>
      <c r="F154" s="56" t="str">
        <f>VLOOKUP(D154,'Валидация данных'!$A$2:$B$138,2,0)</f>
        <v>Пополнение</v>
      </c>
      <c r="G154" t="str">
        <f>VLOOKUP(Транзакции[[#This Row],[Подкатегория]],Категории[#All],2,0)</f>
        <v>Пополнение</v>
      </c>
      <c r="H154" t="str">
        <f>VLOOKUP(Транзакции[[#This Row],[Подкатегория]],Категории[#All],3,0)</f>
        <v>Доход</v>
      </c>
      <c r="I154">
        <f>IF(Транзакции[[#This Row],[Тип категории]]="Доход",Транзакции[[#This Row],[Сумма]],0-Транзакции[[#This Row],[Сумма]])</f>
        <v>2000</v>
      </c>
    </row>
    <row r="155" spans="1:9" ht="15" customHeight="1" x14ac:dyDescent="0.2">
      <c r="A155" s="3">
        <v>44799</v>
      </c>
      <c r="B155" s="4" t="s">
        <v>121</v>
      </c>
      <c r="C155" s="10" t="s">
        <v>9</v>
      </c>
      <c r="D155" t="s">
        <v>541</v>
      </c>
      <c r="E155" s="8">
        <v>244</v>
      </c>
      <c r="F155" s="56" t="str">
        <f>VLOOKUP(D155,'Валидация данных'!$A$2:$B$138,2,0)</f>
        <v>Рестораны и кафе</v>
      </c>
      <c r="G155" t="str">
        <f>VLOOKUP(Транзакции[[#This Row],[Подкатегория]],Категории[#All],2,0)</f>
        <v>Еда</v>
      </c>
      <c r="H155" t="str">
        <f>VLOOKUP(Транзакции[[#This Row],[Подкатегория]],Категории[#All],3,0)</f>
        <v>Расход</v>
      </c>
      <c r="I155">
        <f>IF(Транзакции[[#This Row],[Тип категории]]="Доход",Транзакции[[#This Row],[Сумма]],0-Транзакции[[#This Row],[Сумма]])</f>
        <v>-244</v>
      </c>
    </row>
    <row r="156" spans="1:9" ht="15" customHeight="1" x14ac:dyDescent="0.2">
      <c r="A156" s="3">
        <v>44797</v>
      </c>
      <c r="B156" s="4" t="s">
        <v>122</v>
      </c>
      <c r="C156" s="10" t="s">
        <v>4</v>
      </c>
      <c r="D156" t="s">
        <v>543</v>
      </c>
      <c r="E156" s="8">
        <v>292.3</v>
      </c>
      <c r="F156" s="56" t="str">
        <f>VLOOKUP(D156,'Валидация данных'!$A$2:$B$138,2,0)</f>
        <v>Супермаркеты</v>
      </c>
      <c r="G156" t="str">
        <f>VLOOKUP(Транзакции[[#This Row],[Подкатегория]],Категории[#All],2,0)</f>
        <v>Еда</v>
      </c>
      <c r="H156" t="str">
        <f>VLOOKUP(Транзакции[[#This Row],[Подкатегория]],Категории[#All],3,0)</f>
        <v>Расход</v>
      </c>
      <c r="I156">
        <f>IF(Транзакции[[#This Row],[Тип категории]]="Доход",Транзакции[[#This Row],[Сумма]],0-Транзакции[[#This Row],[Сумма]])</f>
        <v>-292.3</v>
      </c>
    </row>
    <row r="157" spans="1:9" ht="15" customHeight="1" x14ac:dyDescent="0.2">
      <c r="A157" s="3">
        <v>44797</v>
      </c>
      <c r="B157" s="4" t="s">
        <v>28</v>
      </c>
      <c r="C157" s="10" t="s">
        <v>6</v>
      </c>
      <c r="D157" t="s">
        <v>473</v>
      </c>
      <c r="E157" s="8">
        <v>427</v>
      </c>
      <c r="F157" s="56" t="str">
        <f>VLOOKUP(D157,'Валидация данных'!$A$2:$B$138,2,0)</f>
        <v>Зоомагазин</v>
      </c>
      <c r="G157" t="str">
        <f>VLOOKUP(Транзакции[[#This Row],[Подкатегория]],Категории[#All],2,0)</f>
        <v>Питомцы</v>
      </c>
      <c r="H157" t="str">
        <f>VLOOKUP(Транзакции[[#This Row],[Подкатегория]],Категории[#All],3,0)</f>
        <v>Расход</v>
      </c>
      <c r="I157">
        <f>IF(Транзакции[[#This Row],[Тип категории]]="Доход",Транзакции[[#This Row],[Сумма]],0-Транзакции[[#This Row],[Сумма]])</f>
        <v>-427</v>
      </c>
    </row>
    <row r="158" spans="1:9" ht="15" customHeight="1" x14ac:dyDescent="0.2">
      <c r="A158" s="3">
        <v>44797</v>
      </c>
      <c r="B158" s="4" t="s">
        <v>123</v>
      </c>
      <c r="C158" s="10" t="s">
        <v>73</v>
      </c>
      <c r="D158" t="s">
        <v>474</v>
      </c>
      <c r="E158" s="8">
        <v>267</v>
      </c>
      <c r="F158" s="56" t="str">
        <f>VLOOKUP(D158,'Валидация данных'!$A$2:$B$138,2,0)</f>
        <v>Аптека</v>
      </c>
      <c r="G158" t="str">
        <f>VLOOKUP(Транзакции[[#This Row],[Подкатегория]],Категории[#All],2,0)</f>
        <v>Медицина</v>
      </c>
      <c r="H158" t="str">
        <f>VLOOKUP(Транзакции[[#This Row],[Подкатегория]],Категории[#All],3,0)</f>
        <v>Расход</v>
      </c>
      <c r="I158">
        <f>IF(Транзакции[[#This Row],[Тип категории]]="Доход",Транзакции[[#This Row],[Сумма]],0-Транзакции[[#This Row],[Сумма]])</f>
        <v>-267</v>
      </c>
    </row>
    <row r="159" spans="1:9" ht="15" customHeight="1" x14ac:dyDescent="0.2">
      <c r="A159" s="3">
        <v>44797</v>
      </c>
      <c r="B159" s="4" t="s">
        <v>124</v>
      </c>
      <c r="C159" s="10" t="s">
        <v>6</v>
      </c>
      <c r="D159" t="s">
        <v>431</v>
      </c>
      <c r="E159" s="8">
        <v>607</v>
      </c>
      <c r="F159" s="56" t="str">
        <f>VLOOKUP(D159,'Валидация данных'!$A$2:$B$138,2,0)</f>
        <v>Зоомагазин</v>
      </c>
      <c r="G159" t="str">
        <f>VLOOKUP(Транзакции[[#This Row],[Подкатегория]],Категории[#All],2,0)</f>
        <v>Питомцы</v>
      </c>
      <c r="H159" t="str">
        <f>VLOOKUP(Транзакции[[#This Row],[Подкатегория]],Категории[#All],3,0)</f>
        <v>Расход</v>
      </c>
      <c r="I159">
        <f>IF(Транзакции[[#This Row],[Тип категории]]="Доход",Транзакции[[#This Row],[Сумма]],0-Транзакции[[#This Row],[Сумма]])</f>
        <v>-607</v>
      </c>
    </row>
    <row r="160" spans="1:9" ht="15" customHeight="1" x14ac:dyDescent="0.2">
      <c r="A160" s="3">
        <v>44797</v>
      </c>
      <c r="B160" s="4" t="s">
        <v>125</v>
      </c>
      <c r="C160" s="10" t="s">
        <v>29</v>
      </c>
      <c r="D160" t="s">
        <v>475</v>
      </c>
      <c r="E160" s="8">
        <v>174</v>
      </c>
      <c r="F160" s="56" t="str">
        <f>VLOOKUP(D160,'Валидация данных'!$A$2:$B$138,2,0)</f>
        <v>Такси</v>
      </c>
      <c r="G160" t="str">
        <f>VLOOKUP(Транзакции[[#This Row],[Подкатегория]],Категории[#All],2,0)</f>
        <v>Транспорт</v>
      </c>
      <c r="H160" t="str">
        <f>VLOOKUP(Транзакции[[#This Row],[Подкатегория]],Категории[#All],3,0)</f>
        <v>Расход</v>
      </c>
      <c r="I160">
        <f>IF(Транзакции[[#This Row],[Тип категории]]="Доход",Транзакции[[#This Row],[Сумма]],0-Транзакции[[#This Row],[Сумма]])</f>
        <v>-174</v>
      </c>
    </row>
    <row r="161" spans="1:9" ht="14.1" customHeight="1" x14ac:dyDescent="0.2">
      <c r="A161" s="3">
        <v>44797</v>
      </c>
      <c r="B161" s="4" t="s">
        <v>126</v>
      </c>
      <c r="C161" s="10" t="s">
        <v>1</v>
      </c>
      <c r="D161" t="s">
        <v>428</v>
      </c>
      <c r="E161" s="8">
        <v>2000</v>
      </c>
      <c r="F161" s="56" t="str">
        <f>VLOOKUP(D161,'Валидация данных'!$A$2:$B$138,2,0)</f>
        <v>Пополнение</v>
      </c>
      <c r="G161" t="str">
        <f>VLOOKUP(Транзакции[[#This Row],[Подкатегория]],Категории[#All],2,0)</f>
        <v>Пополнение</v>
      </c>
      <c r="H161" t="str">
        <f>VLOOKUP(Транзакции[[#This Row],[Подкатегория]],Категории[#All],3,0)</f>
        <v>Доход</v>
      </c>
      <c r="I161">
        <f>IF(Транзакции[[#This Row],[Тип категории]]="Доход",Транзакции[[#This Row],[Сумма]],0-Транзакции[[#This Row],[Сумма]])</f>
        <v>2000</v>
      </c>
    </row>
    <row r="162" spans="1:9" ht="15" customHeight="1" x14ac:dyDescent="0.2">
      <c r="A162" s="3">
        <v>44797</v>
      </c>
      <c r="B162" s="4" t="s">
        <v>8</v>
      </c>
      <c r="C162" s="10" t="s">
        <v>4</v>
      </c>
      <c r="D162" t="s">
        <v>476</v>
      </c>
      <c r="E162" s="8">
        <v>295.47000000000003</v>
      </c>
      <c r="F162" s="56" t="str">
        <f>VLOOKUP(D162,'Валидация данных'!$A$2:$B$138,2,0)</f>
        <v>Супермаркеты</v>
      </c>
      <c r="G162" t="str">
        <f>VLOOKUP(Транзакции[[#This Row],[Подкатегория]],Категории[#All],2,0)</f>
        <v>Еда</v>
      </c>
      <c r="H162" t="str">
        <f>VLOOKUP(Транзакции[[#This Row],[Подкатегория]],Категории[#All],3,0)</f>
        <v>Расход</v>
      </c>
      <c r="I162">
        <f>IF(Транзакции[[#This Row],[Тип категории]]="Доход",Транзакции[[#This Row],[Сумма]],0-Транзакции[[#This Row],[Сумма]])</f>
        <v>-295.47000000000003</v>
      </c>
    </row>
    <row r="163" spans="1:9" ht="15" customHeight="1" x14ac:dyDescent="0.2">
      <c r="A163" s="3">
        <v>44796</v>
      </c>
      <c r="B163" s="4" t="s">
        <v>127</v>
      </c>
      <c r="C163" s="10" t="s">
        <v>29</v>
      </c>
      <c r="D163" t="s">
        <v>475</v>
      </c>
      <c r="E163" s="8">
        <v>183</v>
      </c>
      <c r="F163" s="56" t="str">
        <f>VLOOKUP(D163,'Валидация данных'!$A$2:$B$138,2,0)</f>
        <v>Такси</v>
      </c>
      <c r="G163" t="str">
        <f>VLOOKUP(Транзакции[[#This Row],[Подкатегория]],Категории[#All],2,0)</f>
        <v>Транспорт</v>
      </c>
      <c r="H163" t="str">
        <f>VLOOKUP(Транзакции[[#This Row],[Подкатегория]],Категории[#All],3,0)</f>
        <v>Расход</v>
      </c>
      <c r="I163">
        <f>IF(Транзакции[[#This Row],[Тип категории]]="Доход",Транзакции[[#This Row],[Сумма]],0-Транзакции[[#This Row],[Сумма]])</f>
        <v>-183</v>
      </c>
    </row>
    <row r="164" spans="1:9" ht="15" customHeight="1" x14ac:dyDescent="0.2">
      <c r="A164" s="3">
        <v>44796</v>
      </c>
      <c r="B164" s="4" t="s">
        <v>128</v>
      </c>
      <c r="C164" s="10" t="s">
        <v>29</v>
      </c>
      <c r="D164" t="s">
        <v>475</v>
      </c>
      <c r="E164" s="8">
        <v>152</v>
      </c>
      <c r="F164" s="56" t="str">
        <f>VLOOKUP(D164,'Валидация данных'!$A$2:$B$138,2,0)</f>
        <v>Такси</v>
      </c>
      <c r="G164" t="str">
        <f>VLOOKUP(Транзакции[[#This Row],[Подкатегория]],Категории[#All],2,0)</f>
        <v>Транспорт</v>
      </c>
      <c r="H164" t="str">
        <f>VLOOKUP(Транзакции[[#This Row],[Подкатегория]],Категории[#All],3,0)</f>
        <v>Расход</v>
      </c>
      <c r="I164">
        <f>IF(Транзакции[[#This Row],[Тип категории]]="Доход",Транзакции[[#This Row],[Сумма]],0-Транзакции[[#This Row],[Сумма]])</f>
        <v>-152</v>
      </c>
    </row>
    <row r="165" spans="1:9" ht="15" customHeight="1" x14ac:dyDescent="0.2">
      <c r="A165" s="3">
        <v>44795</v>
      </c>
      <c r="B165" s="4" t="s">
        <v>129</v>
      </c>
      <c r="C165" s="10" t="s">
        <v>29</v>
      </c>
      <c r="D165" t="s">
        <v>475</v>
      </c>
      <c r="E165" s="8">
        <v>247</v>
      </c>
      <c r="F165" s="56" t="str">
        <f>VLOOKUP(D165,'Валидация данных'!$A$2:$B$138,2,0)</f>
        <v>Такси</v>
      </c>
      <c r="G165" t="str">
        <f>VLOOKUP(Транзакции[[#This Row],[Подкатегория]],Категории[#All],2,0)</f>
        <v>Транспорт</v>
      </c>
      <c r="H165" t="str">
        <f>VLOOKUP(Транзакции[[#This Row],[Подкатегория]],Категории[#All],3,0)</f>
        <v>Расход</v>
      </c>
      <c r="I165">
        <f>IF(Транзакции[[#This Row],[Тип категории]]="Доход",Транзакции[[#This Row],[Сумма]],0-Транзакции[[#This Row],[Сумма]])</f>
        <v>-247</v>
      </c>
    </row>
    <row r="166" spans="1:9" ht="18" customHeight="1" x14ac:dyDescent="0.2">
      <c r="A166" s="3">
        <v>44795</v>
      </c>
      <c r="B166" s="4" t="s">
        <v>130</v>
      </c>
      <c r="C166" s="10" t="s">
        <v>4</v>
      </c>
      <c r="D166" t="s">
        <v>539</v>
      </c>
      <c r="E166" s="8">
        <v>299.7</v>
      </c>
      <c r="F166" s="56" t="str">
        <f>VLOOKUP(D166,'Валидация данных'!$A$2:$B$138,2,0)</f>
        <v>Супермаркеты</v>
      </c>
      <c r="G166" t="str">
        <f>VLOOKUP(Транзакции[[#This Row],[Подкатегория]],Категории[#All],2,0)</f>
        <v>Еда</v>
      </c>
      <c r="H166" t="str">
        <f>VLOOKUP(Транзакции[[#This Row],[Подкатегория]],Категории[#All],3,0)</f>
        <v>Расход</v>
      </c>
      <c r="I166">
        <f>IF(Транзакции[[#This Row],[Тип категории]]="Доход",Транзакции[[#This Row],[Сумма]],0-Транзакции[[#This Row],[Сумма]])</f>
        <v>-299.7</v>
      </c>
    </row>
    <row r="167" spans="1:9" ht="15" customHeight="1" x14ac:dyDescent="0.2">
      <c r="A167" s="1">
        <v>44795</v>
      </c>
      <c r="B167" s="2" t="s">
        <v>131</v>
      </c>
      <c r="C167" s="9" t="s">
        <v>9</v>
      </c>
      <c r="D167" t="s">
        <v>477</v>
      </c>
      <c r="E167" s="7">
        <v>303</v>
      </c>
      <c r="F167" s="56" t="str">
        <f>VLOOKUP(D167,'Валидация данных'!$A$2:$B$138,2,0)</f>
        <v>Рестораны и кафе</v>
      </c>
      <c r="G167" t="str">
        <f>VLOOKUP(Транзакции[[#This Row],[Подкатегория]],Категории[#All],2,0)</f>
        <v>Еда</v>
      </c>
      <c r="H167" t="str">
        <f>VLOOKUP(Транзакции[[#This Row],[Подкатегория]],Категории[#All],3,0)</f>
        <v>Расход</v>
      </c>
      <c r="I167">
        <f>IF(Транзакции[[#This Row],[Тип категории]]="Доход",Транзакции[[#This Row],[Сумма]],0-Транзакции[[#This Row],[Сумма]])</f>
        <v>-303</v>
      </c>
    </row>
    <row r="168" spans="1:9" ht="14.1" customHeight="1" x14ac:dyDescent="0.2">
      <c r="A168" s="3">
        <v>44795</v>
      </c>
      <c r="B168" s="4" t="s">
        <v>132</v>
      </c>
      <c r="C168" s="10" t="s">
        <v>1</v>
      </c>
      <c r="D168" t="s">
        <v>428</v>
      </c>
      <c r="E168" s="8">
        <v>80000</v>
      </c>
      <c r="F168" s="56" t="str">
        <f>VLOOKUP(D168,'Валидация данных'!$A$2:$B$138,2,0)</f>
        <v>Пополнение</v>
      </c>
      <c r="G168" t="str">
        <f>VLOOKUP(Транзакции[[#This Row],[Подкатегория]],Категории[#All],2,0)</f>
        <v>Пополнение</v>
      </c>
      <c r="H168" t="str">
        <f>VLOOKUP(Транзакции[[#This Row],[Подкатегория]],Категории[#All],3,0)</f>
        <v>Доход</v>
      </c>
      <c r="I168">
        <f>IF(Транзакции[[#This Row],[Тип категории]]="Доход",Транзакции[[#This Row],[Сумма]],0-Транзакции[[#This Row],[Сумма]])</f>
        <v>80000</v>
      </c>
    </row>
    <row r="169" spans="1:9" ht="15" customHeight="1" x14ac:dyDescent="0.2">
      <c r="A169" s="3">
        <v>44795</v>
      </c>
      <c r="B169" s="4" t="s">
        <v>8</v>
      </c>
      <c r="C169" s="10" t="s">
        <v>66</v>
      </c>
      <c r="D169" t="s">
        <v>478</v>
      </c>
      <c r="E169" s="8">
        <v>329.2</v>
      </c>
      <c r="F169" s="56" t="str">
        <f>VLOOKUP(D169,'Валидация данных'!$A$2:$B$138,2,0)</f>
        <v>Электричка</v>
      </c>
      <c r="G169" t="str">
        <f>VLOOKUP(Транзакции[[#This Row],[Подкатегория]],Категории[#All],2,0)</f>
        <v>Транспорт</v>
      </c>
      <c r="H169" t="str">
        <f>VLOOKUP(Транзакции[[#This Row],[Подкатегория]],Категории[#All],3,0)</f>
        <v>Расход</v>
      </c>
      <c r="I169">
        <f>IF(Транзакции[[#This Row],[Тип категории]]="Доход",Транзакции[[#This Row],[Сумма]],0-Транзакции[[#This Row],[Сумма]])</f>
        <v>-329.2</v>
      </c>
    </row>
    <row r="170" spans="1:9" ht="15" customHeight="1" x14ac:dyDescent="0.2">
      <c r="A170" s="3">
        <v>44795</v>
      </c>
      <c r="B170" s="4" t="s">
        <v>8</v>
      </c>
      <c r="C170" s="10" t="s">
        <v>40</v>
      </c>
      <c r="D170" t="s">
        <v>565</v>
      </c>
      <c r="E170" s="8">
        <v>80000</v>
      </c>
      <c r="F170" s="56" t="str">
        <f>VLOOKUP(D170,'Валидация данных'!$A$2:$B$138,2,0)</f>
        <v>Аренда</v>
      </c>
      <c r="G170" t="str">
        <f>VLOOKUP(Транзакции[[#This Row],[Подкатегория]],Категории[#All],2,0)</f>
        <v>Аренда</v>
      </c>
      <c r="H170" t="str">
        <f>VLOOKUP(Транзакции[[#This Row],[Подкатегория]],Категории[#All],3,0)</f>
        <v>Расход</v>
      </c>
      <c r="I170">
        <f>IF(Транзакции[[#This Row],[Тип категории]]="Доход",Транзакции[[#This Row],[Сумма]],0-Транзакции[[#This Row],[Сумма]])</f>
        <v>-80000</v>
      </c>
    </row>
    <row r="171" spans="1:9" ht="15" customHeight="1" x14ac:dyDescent="0.2">
      <c r="A171" s="3">
        <v>44795</v>
      </c>
      <c r="B171" s="4" t="s">
        <v>8</v>
      </c>
      <c r="C171" s="10" t="s">
        <v>1</v>
      </c>
      <c r="D171" t="s">
        <v>442</v>
      </c>
      <c r="E171" s="8">
        <v>150</v>
      </c>
      <c r="F171" s="56" t="str">
        <f>VLOOKUP(D171,'Валидация данных'!$A$2:$B$138,2,0)</f>
        <v>Комиссия</v>
      </c>
      <c r="G171" t="str">
        <f>VLOOKUP(Транзакции[[#This Row],[Подкатегория]],Категории[#All],2,0)</f>
        <v>Прочее</v>
      </c>
      <c r="H171" t="str">
        <f>VLOOKUP(Транзакции[[#This Row],[Подкатегория]],Категории[#All],3,0)</f>
        <v>Расход</v>
      </c>
      <c r="I171">
        <f>IF(Транзакции[[#This Row],[Тип категории]]="Доход",Транзакции[[#This Row],[Сумма]],0-Транзакции[[#This Row],[Сумма]])</f>
        <v>-150</v>
      </c>
    </row>
    <row r="172" spans="1:9" ht="15" customHeight="1" x14ac:dyDescent="0.2">
      <c r="A172" s="3">
        <v>44794</v>
      </c>
      <c r="B172" s="4" t="s">
        <v>133</v>
      </c>
      <c r="C172" s="10" t="s">
        <v>4</v>
      </c>
      <c r="D172" t="s">
        <v>430</v>
      </c>
      <c r="E172" s="8">
        <v>339</v>
      </c>
      <c r="F172" s="56" t="str">
        <f>VLOOKUP(D172,'Валидация данных'!$A$2:$B$138,2,0)</f>
        <v>Супермаркеты</v>
      </c>
      <c r="G172" t="str">
        <f>VLOOKUP(Транзакции[[#This Row],[Подкатегория]],Категории[#All],2,0)</f>
        <v>Еда</v>
      </c>
      <c r="H172" t="str">
        <f>VLOOKUP(Транзакции[[#This Row],[Подкатегория]],Категории[#All],3,0)</f>
        <v>Расход</v>
      </c>
      <c r="I172">
        <f>IF(Транзакции[[#This Row],[Тип категории]]="Доход",Транзакции[[#This Row],[Сумма]],0-Транзакции[[#This Row],[Сумма]])</f>
        <v>-339</v>
      </c>
    </row>
    <row r="173" spans="1:9" ht="14.1" customHeight="1" x14ac:dyDescent="0.2">
      <c r="A173" s="3">
        <v>44794</v>
      </c>
      <c r="B173" s="4" t="s">
        <v>134</v>
      </c>
      <c r="C173" s="10" t="s">
        <v>1</v>
      </c>
      <c r="D173" t="s">
        <v>428</v>
      </c>
      <c r="E173" s="8">
        <v>5000</v>
      </c>
      <c r="F173" s="56" t="str">
        <f>VLOOKUP(D173,'Валидация данных'!$A$2:$B$138,2,0)</f>
        <v>Пополнение</v>
      </c>
      <c r="G173" t="str">
        <f>VLOOKUP(Транзакции[[#This Row],[Подкатегория]],Категории[#All],2,0)</f>
        <v>Пополнение</v>
      </c>
      <c r="H173" t="str">
        <f>VLOOKUP(Транзакции[[#This Row],[Подкатегория]],Категории[#All],3,0)</f>
        <v>Доход</v>
      </c>
      <c r="I173">
        <f>IF(Транзакции[[#This Row],[Тип категории]]="Доход",Транзакции[[#This Row],[Сумма]],0-Транзакции[[#This Row],[Сумма]])</f>
        <v>5000</v>
      </c>
    </row>
    <row r="174" spans="1:9" ht="15" customHeight="1" x14ac:dyDescent="0.2">
      <c r="A174" s="3">
        <v>44794</v>
      </c>
      <c r="B174" s="4" t="s">
        <v>8</v>
      </c>
      <c r="C174" s="10" t="s">
        <v>6</v>
      </c>
      <c r="D174" t="s">
        <v>459</v>
      </c>
      <c r="E174" s="8">
        <v>1199</v>
      </c>
      <c r="F174" s="56" t="str">
        <f>VLOOKUP(D174,'Валидация данных'!$A$2:$B$138,2,0)</f>
        <v>Игры</v>
      </c>
      <c r="G174" t="str">
        <f>VLOOKUP(Транзакции[[#This Row],[Подкатегория]],Категории[#All],2,0)</f>
        <v>Игры</v>
      </c>
      <c r="H174" t="str">
        <f>VLOOKUP(Транзакции[[#This Row],[Подкатегория]],Категории[#All],3,0)</f>
        <v>Расход</v>
      </c>
      <c r="I174">
        <f>IF(Транзакции[[#This Row],[Тип категории]]="Доход",Транзакции[[#This Row],[Сумма]],0-Транзакции[[#This Row],[Сумма]])</f>
        <v>-1199</v>
      </c>
    </row>
    <row r="175" spans="1:9" ht="15" customHeight="1" x14ac:dyDescent="0.2">
      <c r="A175" s="3">
        <v>44794</v>
      </c>
      <c r="B175" s="4" t="s">
        <v>8</v>
      </c>
      <c r="C175" s="10" t="s">
        <v>6</v>
      </c>
      <c r="D175" t="s">
        <v>459</v>
      </c>
      <c r="E175" s="8">
        <v>960</v>
      </c>
      <c r="F175" s="56" t="str">
        <f>VLOOKUP(D175,'Валидация данных'!$A$2:$B$138,2,0)</f>
        <v>Игры</v>
      </c>
      <c r="G175" t="str">
        <f>VLOOKUP(Транзакции[[#This Row],[Подкатегория]],Категории[#All],2,0)</f>
        <v>Игры</v>
      </c>
      <c r="H175" t="str">
        <f>VLOOKUP(Транзакции[[#This Row],[Подкатегория]],Категории[#All],3,0)</f>
        <v>Расход</v>
      </c>
      <c r="I175">
        <f>IF(Транзакции[[#This Row],[Тип категории]]="Доход",Транзакции[[#This Row],[Сумма]],0-Транзакции[[#This Row],[Сумма]])</f>
        <v>-960</v>
      </c>
    </row>
    <row r="176" spans="1:9" ht="15" customHeight="1" x14ac:dyDescent="0.2">
      <c r="A176" s="3">
        <v>44794</v>
      </c>
      <c r="B176" s="4" t="s">
        <v>8</v>
      </c>
      <c r="C176" s="10" t="s">
        <v>29</v>
      </c>
      <c r="D176" t="s">
        <v>462</v>
      </c>
      <c r="E176" s="8">
        <v>157</v>
      </c>
      <c r="F176" s="56" t="str">
        <f>VLOOKUP(D176,'Валидация данных'!$A$2:$B$138,2,0)</f>
        <v>Самокат</v>
      </c>
      <c r="G176" t="str">
        <f>VLOOKUP(Транзакции[[#This Row],[Подкатегория]],Категории[#All],2,0)</f>
        <v>Развлечения и хобби</v>
      </c>
      <c r="H176" t="str">
        <f>VLOOKUP(Транзакции[[#This Row],[Подкатегория]],Категории[#All],3,0)</f>
        <v>Расход</v>
      </c>
      <c r="I176">
        <f>IF(Транзакции[[#This Row],[Тип категории]]="Доход",Транзакции[[#This Row],[Сумма]],0-Транзакции[[#This Row],[Сумма]])</f>
        <v>-157</v>
      </c>
    </row>
    <row r="177" spans="1:9" ht="15" customHeight="1" x14ac:dyDescent="0.2">
      <c r="A177" s="3">
        <v>44793</v>
      </c>
      <c r="B177" s="4" t="s">
        <v>135</v>
      </c>
      <c r="C177" s="10" t="s">
        <v>4</v>
      </c>
      <c r="D177" t="s">
        <v>434</v>
      </c>
      <c r="E177" s="8">
        <v>414</v>
      </c>
      <c r="F177" s="56" t="str">
        <f>VLOOKUP(D177,'Валидация данных'!$A$2:$B$138,2,0)</f>
        <v>Супермаркеты</v>
      </c>
      <c r="G177" t="str">
        <f>VLOOKUP(Транзакции[[#This Row],[Подкатегория]],Категории[#All],2,0)</f>
        <v>Еда</v>
      </c>
      <c r="H177" t="str">
        <f>VLOOKUP(Транзакции[[#This Row],[Подкатегория]],Категории[#All],3,0)</f>
        <v>Расход</v>
      </c>
      <c r="I177">
        <f>IF(Транзакции[[#This Row],[Тип категории]]="Доход",Транзакции[[#This Row],[Сумма]],0-Транзакции[[#This Row],[Сумма]])</f>
        <v>-414</v>
      </c>
    </row>
    <row r="178" spans="1:9" ht="15" customHeight="1" x14ac:dyDescent="0.2">
      <c r="A178" s="3">
        <v>44793</v>
      </c>
      <c r="B178" s="4" t="s">
        <v>136</v>
      </c>
      <c r="C178" s="10" t="s">
        <v>51</v>
      </c>
      <c r="D178" t="s">
        <v>448</v>
      </c>
      <c r="E178" s="8">
        <v>3378</v>
      </c>
      <c r="F178" s="56" t="str">
        <f>VLOOKUP(D178,'Валидация данных'!$A$2:$B$138,2,0)</f>
        <v>Озон</v>
      </c>
      <c r="G178" t="str">
        <f>VLOOKUP(Транзакции[[#This Row],[Подкатегория]],Категории[#All],2,0)</f>
        <v>Маркетплейсы</v>
      </c>
      <c r="H178" t="str">
        <f>VLOOKUP(Транзакции[[#This Row],[Подкатегория]],Категории[#All],3,0)</f>
        <v>Расход</v>
      </c>
      <c r="I178">
        <f>IF(Транзакции[[#This Row],[Тип категории]]="Доход",Транзакции[[#This Row],[Сумма]],0-Транзакции[[#This Row],[Сумма]])</f>
        <v>-3378</v>
      </c>
    </row>
    <row r="179" spans="1:9" ht="14.1" customHeight="1" x14ac:dyDescent="0.2">
      <c r="A179" s="3">
        <v>44793</v>
      </c>
      <c r="B179" s="4" t="s">
        <v>137</v>
      </c>
      <c r="C179" s="10" t="s">
        <v>1</v>
      </c>
      <c r="D179" t="s">
        <v>428</v>
      </c>
      <c r="E179" s="8">
        <v>3000</v>
      </c>
      <c r="F179" s="56" t="str">
        <f>VLOOKUP(D179,'Валидация данных'!$A$2:$B$138,2,0)</f>
        <v>Пополнение</v>
      </c>
      <c r="G179" t="str">
        <f>VLOOKUP(Транзакции[[#This Row],[Подкатегория]],Категории[#All],2,0)</f>
        <v>Пополнение</v>
      </c>
      <c r="H179" t="str">
        <f>VLOOKUP(Транзакции[[#This Row],[Подкатегория]],Категории[#All],3,0)</f>
        <v>Доход</v>
      </c>
      <c r="I179">
        <f>IF(Транзакции[[#This Row],[Тип категории]]="Доход",Транзакции[[#This Row],[Сумма]],0-Транзакции[[#This Row],[Сумма]])</f>
        <v>3000</v>
      </c>
    </row>
    <row r="180" spans="1:9" ht="15" customHeight="1" x14ac:dyDescent="0.2">
      <c r="A180" s="3">
        <v>44793</v>
      </c>
      <c r="B180" s="4" t="s">
        <v>138</v>
      </c>
      <c r="C180" s="10" t="s">
        <v>4</v>
      </c>
      <c r="D180" t="s">
        <v>479</v>
      </c>
      <c r="E180" s="8">
        <v>1500</v>
      </c>
      <c r="F180" s="56" t="str">
        <f>VLOOKUP(D180,'Валидация данных'!$A$2:$B$138,2,0)</f>
        <v>Игры</v>
      </c>
      <c r="G180" t="str">
        <f>VLOOKUP(Транзакции[[#This Row],[Подкатегория]],Категории[#All],2,0)</f>
        <v>Игры</v>
      </c>
      <c r="H180" t="str">
        <f>VLOOKUP(Транзакции[[#This Row],[Подкатегория]],Категории[#All],3,0)</f>
        <v>Расход</v>
      </c>
      <c r="I180">
        <f>IF(Транзакции[[#This Row],[Тип категории]]="Доход",Транзакции[[#This Row],[Сумма]],0-Транзакции[[#This Row],[Сумма]])</f>
        <v>-1500</v>
      </c>
    </row>
    <row r="181" spans="1:9" ht="14.1" customHeight="1" x14ac:dyDescent="0.2">
      <c r="A181" s="3">
        <v>44793</v>
      </c>
      <c r="B181" s="4" t="s">
        <v>139</v>
      </c>
      <c r="C181" s="10" t="s">
        <v>1</v>
      </c>
      <c r="D181" t="s">
        <v>428</v>
      </c>
      <c r="E181" s="8">
        <v>3000</v>
      </c>
      <c r="F181" s="56" t="str">
        <f>VLOOKUP(D181,'Валидация данных'!$A$2:$B$138,2,0)</f>
        <v>Пополнение</v>
      </c>
      <c r="G181" t="str">
        <f>VLOOKUP(Транзакции[[#This Row],[Подкатегория]],Категории[#All],2,0)</f>
        <v>Пополнение</v>
      </c>
      <c r="H181" t="str">
        <f>VLOOKUP(Транзакции[[#This Row],[Подкатегория]],Категории[#All],3,0)</f>
        <v>Доход</v>
      </c>
      <c r="I181">
        <f>IF(Транзакции[[#This Row],[Тип категории]]="Доход",Транзакции[[#This Row],[Сумма]],0-Транзакции[[#This Row],[Сумма]])</f>
        <v>3000</v>
      </c>
    </row>
    <row r="182" spans="1:9" ht="15" customHeight="1" x14ac:dyDescent="0.2">
      <c r="A182" s="3">
        <v>44793</v>
      </c>
      <c r="B182" s="4" t="s">
        <v>140</v>
      </c>
      <c r="C182" s="10" t="s">
        <v>4</v>
      </c>
      <c r="D182" t="s">
        <v>430</v>
      </c>
      <c r="E182" s="8">
        <v>59.9</v>
      </c>
      <c r="F182" s="56" t="str">
        <f>VLOOKUP(D182,'Валидация данных'!$A$2:$B$138,2,0)</f>
        <v>Супермаркеты</v>
      </c>
      <c r="G182" t="str">
        <f>VLOOKUP(Транзакции[[#This Row],[Подкатегория]],Категории[#All],2,0)</f>
        <v>Еда</v>
      </c>
      <c r="H182" t="str">
        <f>VLOOKUP(Транзакции[[#This Row],[Подкатегория]],Категории[#All],3,0)</f>
        <v>Расход</v>
      </c>
      <c r="I182">
        <f>IF(Транзакции[[#This Row],[Тип категории]]="Доход",Транзакции[[#This Row],[Сумма]],0-Транзакции[[#This Row],[Сумма]])</f>
        <v>-59.9</v>
      </c>
    </row>
    <row r="183" spans="1:9" ht="15" customHeight="1" x14ac:dyDescent="0.2">
      <c r="A183" s="3">
        <v>44793</v>
      </c>
      <c r="B183" s="4" t="s">
        <v>141</v>
      </c>
      <c r="C183" s="10" t="s">
        <v>4</v>
      </c>
      <c r="D183" t="s">
        <v>434</v>
      </c>
      <c r="E183" s="8">
        <v>738</v>
      </c>
      <c r="F183" s="56" t="str">
        <f>VLOOKUP(D183,'Валидация данных'!$A$2:$B$138,2,0)</f>
        <v>Супермаркеты</v>
      </c>
      <c r="G183" t="str">
        <f>VLOOKUP(Транзакции[[#This Row],[Подкатегория]],Категории[#All],2,0)</f>
        <v>Еда</v>
      </c>
      <c r="H183" t="str">
        <f>VLOOKUP(Транзакции[[#This Row],[Подкатегория]],Категории[#All],3,0)</f>
        <v>Расход</v>
      </c>
      <c r="I183">
        <f>IF(Транзакции[[#This Row],[Тип категории]]="Доход",Транзакции[[#This Row],[Сумма]],0-Транзакции[[#This Row],[Сумма]])</f>
        <v>-738</v>
      </c>
    </row>
    <row r="184" spans="1:9" ht="15" customHeight="1" x14ac:dyDescent="0.2">
      <c r="A184" s="3">
        <v>44793</v>
      </c>
      <c r="B184" s="4" t="s">
        <v>8</v>
      </c>
      <c r="C184" s="10" t="s">
        <v>66</v>
      </c>
      <c r="D184" t="s">
        <v>480</v>
      </c>
      <c r="E184" s="8">
        <v>300</v>
      </c>
      <c r="F184" s="56" t="str">
        <f>VLOOKUP(D184,'Валидация данных'!$A$2:$B$138,2,0)</f>
        <v>Метро</v>
      </c>
      <c r="G184" t="str">
        <f>VLOOKUP(Транзакции[[#This Row],[Подкатегория]],Категории[#All],2,0)</f>
        <v>Транспорт</v>
      </c>
      <c r="H184" t="str">
        <f>VLOOKUP(Транзакции[[#This Row],[Подкатегория]],Категории[#All],3,0)</f>
        <v>Расход</v>
      </c>
      <c r="I184">
        <f>IF(Транзакции[[#This Row],[Тип категории]]="Доход",Транзакции[[#This Row],[Сумма]],0-Транзакции[[#This Row],[Сумма]])</f>
        <v>-300</v>
      </c>
    </row>
    <row r="185" spans="1:9" ht="15" customHeight="1" x14ac:dyDescent="0.2">
      <c r="A185" s="3">
        <v>44792</v>
      </c>
      <c r="B185" s="4" t="s">
        <v>11</v>
      </c>
      <c r="C185" s="10" t="s">
        <v>4</v>
      </c>
      <c r="D185" t="s">
        <v>434</v>
      </c>
      <c r="E185" s="8">
        <v>408</v>
      </c>
      <c r="F185" s="56" t="str">
        <f>VLOOKUP(D185,'Валидация данных'!$A$2:$B$138,2,0)</f>
        <v>Супермаркеты</v>
      </c>
      <c r="G185" t="str">
        <f>VLOOKUP(Транзакции[[#This Row],[Подкатегория]],Категории[#All],2,0)</f>
        <v>Еда</v>
      </c>
      <c r="H185" t="str">
        <f>VLOOKUP(Транзакции[[#This Row],[Подкатегория]],Категории[#All],3,0)</f>
        <v>Расход</v>
      </c>
      <c r="I185">
        <f>IF(Транзакции[[#This Row],[Тип категории]]="Доход",Транзакции[[#This Row],[Сумма]],0-Транзакции[[#This Row],[Сумма]])</f>
        <v>-408</v>
      </c>
    </row>
    <row r="186" spans="1:9" ht="15" customHeight="1" x14ac:dyDescent="0.2">
      <c r="A186" s="3">
        <v>44792</v>
      </c>
      <c r="B186" s="4" t="s">
        <v>142</v>
      </c>
      <c r="C186" s="10" t="s">
        <v>29</v>
      </c>
      <c r="D186" t="s">
        <v>481</v>
      </c>
      <c r="E186" s="8">
        <v>207</v>
      </c>
      <c r="F186" s="56" t="str">
        <f>VLOOKUP(D186,'Валидация данных'!$A$2:$B$138,2,0)</f>
        <v>Такси</v>
      </c>
      <c r="G186" t="str">
        <f>VLOOKUP(Транзакции[[#This Row],[Подкатегория]],Категории[#All],2,0)</f>
        <v>Транспорт</v>
      </c>
      <c r="H186" t="str">
        <f>VLOOKUP(Транзакции[[#This Row],[Подкатегория]],Категории[#All],3,0)</f>
        <v>Расход</v>
      </c>
      <c r="I186">
        <f>IF(Транзакции[[#This Row],[Тип категории]]="Доход",Транзакции[[#This Row],[Сумма]],0-Транзакции[[#This Row],[Сумма]])</f>
        <v>-207</v>
      </c>
    </row>
    <row r="187" spans="1:9" ht="15" customHeight="1" x14ac:dyDescent="0.2">
      <c r="A187" s="3">
        <v>44792</v>
      </c>
      <c r="B187" s="4" t="s">
        <v>143</v>
      </c>
      <c r="C187" s="10" t="s">
        <v>29</v>
      </c>
      <c r="D187" t="s">
        <v>475</v>
      </c>
      <c r="E187" s="8">
        <v>239</v>
      </c>
      <c r="F187" s="56" t="str">
        <f>VLOOKUP(D187,'Валидация данных'!$A$2:$B$138,2,0)</f>
        <v>Такси</v>
      </c>
      <c r="G187" t="str">
        <f>VLOOKUP(Транзакции[[#This Row],[Подкатегория]],Категории[#All],2,0)</f>
        <v>Транспорт</v>
      </c>
      <c r="H187" t="str">
        <f>VLOOKUP(Транзакции[[#This Row],[Подкатегория]],Категории[#All],3,0)</f>
        <v>Расход</v>
      </c>
      <c r="I187">
        <f>IF(Транзакции[[#This Row],[Тип категории]]="Доход",Транзакции[[#This Row],[Сумма]],0-Транзакции[[#This Row],[Сумма]])</f>
        <v>-239</v>
      </c>
    </row>
    <row r="188" spans="1:9" ht="18" customHeight="1" x14ac:dyDescent="0.2">
      <c r="A188" s="3">
        <v>44792</v>
      </c>
      <c r="B188" s="4" t="s">
        <v>144</v>
      </c>
      <c r="C188" s="10" t="s">
        <v>9</v>
      </c>
      <c r="D188" t="s">
        <v>541</v>
      </c>
      <c r="E188" s="8">
        <v>248</v>
      </c>
      <c r="F188" s="56" t="str">
        <f>VLOOKUP(D188,'Валидация данных'!$A$2:$B$138,2,0)</f>
        <v>Рестораны и кафе</v>
      </c>
      <c r="G188" t="str">
        <f>VLOOKUP(Транзакции[[#This Row],[Подкатегория]],Категории[#All],2,0)</f>
        <v>Еда</v>
      </c>
      <c r="H188" t="str">
        <f>VLOOKUP(Транзакции[[#This Row],[Подкатегория]],Категории[#All],3,0)</f>
        <v>Расход</v>
      </c>
      <c r="I188">
        <f>IF(Транзакции[[#This Row],[Тип категории]]="Доход",Транзакции[[#This Row],[Сумма]],0-Транзакции[[#This Row],[Сумма]])</f>
        <v>-248</v>
      </c>
    </row>
    <row r="189" spans="1:9" ht="15" customHeight="1" x14ac:dyDescent="0.2">
      <c r="A189" s="1">
        <v>44792</v>
      </c>
      <c r="B189" s="2" t="s">
        <v>145</v>
      </c>
      <c r="C189" s="9" t="s">
        <v>60</v>
      </c>
      <c r="D189" t="s">
        <v>482</v>
      </c>
      <c r="E189" s="7">
        <v>1350</v>
      </c>
      <c r="F189" s="56" t="str">
        <f>VLOOKUP(D189,'Валидация данных'!$A$2:$B$138,2,0)</f>
        <v>Ветклиника</v>
      </c>
      <c r="G189" t="str">
        <f>VLOOKUP(Транзакции[[#This Row],[Подкатегория]],Категории[#All],2,0)</f>
        <v>Питомцы</v>
      </c>
      <c r="H189" t="str">
        <f>VLOOKUP(Транзакции[[#This Row],[Подкатегория]],Категории[#All],3,0)</f>
        <v>Расход</v>
      </c>
      <c r="I189">
        <f>IF(Транзакции[[#This Row],[Тип категории]]="Доход",Транзакции[[#This Row],[Сумма]],0-Транзакции[[#This Row],[Сумма]])</f>
        <v>-1350</v>
      </c>
    </row>
    <row r="190" spans="1:9" ht="14.1" customHeight="1" x14ac:dyDescent="0.2">
      <c r="A190" s="3">
        <v>44792</v>
      </c>
      <c r="B190" s="4" t="s">
        <v>145</v>
      </c>
      <c r="C190" s="10" t="s">
        <v>1</v>
      </c>
      <c r="D190" t="s">
        <v>428</v>
      </c>
      <c r="E190" s="8">
        <v>4000</v>
      </c>
      <c r="F190" s="56" t="str">
        <f>VLOOKUP(D190,'Валидация данных'!$A$2:$B$138,2,0)</f>
        <v>Пополнение</v>
      </c>
      <c r="G190" t="str">
        <f>VLOOKUP(Транзакции[[#This Row],[Подкатегория]],Категории[#All],2,0)</f>
        <v>Пополнение</v>
      </c>
      <c r="H190" t="str">
        <f>VLOOKUP(Транзакции[[#This Row],[Подкатегория]],Категории[#All],3,0)</f>
        <v>Доход</v>
      </c>
      <c r="I190">
        <f>IF(Транзакции[[#This Row],[Тип категории]]="Доход",Транзакции[[#This Row],[Сумма]],0-Транзакции[[#This Row],[Сумма]])</f>
        <v>4000</v>
      </c>
    </row>
    <row r="191" spans="1:9" ht="15" customHeight="1" x14ac:dyDescent="0.2">
      <c r="A191" s="3">
        <v>44792</v>
      </c>
      <c r="B191" s="4" t="s">
        <v>146</v>
      </c>
      <c r="C191" s="10" t="s">
        <v>29</v>
      </c>
      <c r="D191" t="s">
        <v>475</v>
      </c>
      <c r="E191" s="8">
        <v>151</v>
      </c>
      <c r="F191" s="56" t="str">
        <f>VLOOKUP(D191,'Валидация данных'!$A$2:$B$138,2,0)</f>
        <v>Такси</v>
      </c>
      <c r="G191" t="str">
        <f>VLOOKUP(Транзакции[[#This Row],[Подкатегория]],Категории[#All],2,0)</f>
        <v>Транспорт</v>
      </c>
      <c r="H191" t="str">
        <f>VLOOKUP(Транзакции[[#This Row],[Подкатегория]],Категории[#All],3,0)</f>
        <v>Расход</v>
      </c>
      <c r="I191">
        <f>IF(Транзакции[[#This Row],[Тип категории]]="Доход",Транзакции[[#This Row],[Сумма]],0-Транзакции[[#This Row],[Сумма]])</f>
        <v>-151</v>
      </c>
    </row>
    <row r="192" spans="1:9" ht="15" customHeight="1" x14ac:dyDescent="0.2">
      <c r="A192" s="3">
        <v>44792</v>
      </c>
      <c r="B192" s="4" t="s">
        <v>8</v>
      </c>
      <c r="C192" s="10" t="s">
        <v>147</v>
      </c>
      <c r="D192" s="70" t="s">
        <v>547</v>
      </c>
      <c r="E192" s="8">
        <v>564.62</v>
      </c>
      <c r="F192" s="56" t="str">
        <f>VLOOKUP(D192,'Валидация данных'!$A$2:$B$138,2,0)</f>
        <v>Электричка</v>
      </c>
      <c r="G192" t="str">
        <f>VLOOKUP(Транзакции[[#This Row],[Подкатегория]],Категории[#All],2,0)</f>
        <v>Транспорт</v>
      </c>
      <c r="H192" t="str">
        <f>VLOOKUP(Транзакции[[#This Row],[Подкатегория]],Категории[#All],3,0)</f>
        <v>Расход</v>
      </c>
      <c r="I192">
        <f>IF(Транзакции[[#This Row],[Тип категории]]="Доход",Транзакции[[#This Row],[Сумма]],0-Транзакции[[#This Row],[Сумма]])</f>
        <v>-564.62</v>
      </c>
    </row>
    <row r="193" spans="1:9" ht="15" customHeight="1" x14ac:dyDescent="0.2">
      <c r="A193" s="3">
        <v>44790</v>
      </c>
      <c r="B193" s="4" t="s">
        <v>148</v>
      </c>
      <c r="C193" s="10" t="s">
        <v>29</v>
      </c>
      <c r="D193" t="s">
        <v>475</v>
      </c>
      <c r="E193" s="8">
        <v>273</v>
      </c>
      <c r="F193" s="56" t="str">
        <f>VLOOKUP(D193,'Валидация данных'!$A$2:$B$138,2,0)</f>
        <v>Такси</v>
      </c>
      <c r="G193" t="str">
        <f>VLOOKUP(Транзакции[[#This Row],[Подкатегория]],Категории[#All],2,0)</f>
        <v>Транспорт</v>
      </c>
      <c r="H193" t="str">
        <f>VLOOKUP(Транзакции[[#This Row],[Подкатегория]],Категории[#All],3,0)</f>
        <v>Расход</v>
      </c>
      <c r="I193">
        <f>IF(Транзакции[[#This Row],[Тип категории]]="Доход",Транзакции[[#This Row],[Сумма]],0-Транзакции[[#This Row],[Сумма]])</f>
        <v>-273</v>
      </c>
    </row>
    <row r="194" spans="1:9" ht="15" customHeight="1" x14ac:dyDescent="0.2">
      <c r="A194" s="3">
        <v>44790</v>
      </c>
      <c r="B194" s="4" t="s">
        <v>149</v>
      </c>
      <c r="C194" s="10" t="s">
        <v>9</v>
      </c>
      <c r="D194" t="s">
        <v>483</v>
      </c>
      <c r="E194" s="8">
        <v>315</v>
      </c>
      <c r="F194" s="56" t="str">
        <f>VLOOKUP(D194,'Валидация данных'!$A$2:$B$138,2,0)</f>
        <v>Рестораны и кафе</v>
      </c>
      <c r="G194" t="str">
        <f>VLOOKUP(Транзакции[[#This Row],[Подкатегория]],Категории[#All],2,0)</f>
        <v>Еда</v>
      </c>
      <c r="H194" t="str">
        <f>VLOOKUP(Транзакции[[#This Row],[Подкатегория]],Категории[#All],3,0)</f>
        <v>Расход</v>
      </c>
      <c r="I194">
        <f>IF(Транзакции[[#This Row],[Тип категории]]="Доход",Транзакции[[#This Row],[Сумма]],0-Транзакции[[#This Row],[Сумма]])</f>
        <v>-315</v>
      </c>
    </row>
    <row r="195" spans="1:9" ht="15" customHeight="1" x14ac:dyDescent="0.2">
      <c r="A195" s="3">
        <v>44790</v>
      </c>
      <c r="B195" s="4" t="s">
        <v>138</v>
      </c>
      <c r="C195" s="10" t="s">
        <v>9</v>
      </c>
      <c r="D195" t="s">
        <v>484</v>
      </c>
      <c r="E195" s="8">
        <v>895</v>
      </c>
      <c r="F195" s="56" t="str">
        <f>VLOOKUP(D195,'Валидация данных'!$A$2:$B$138,2,0)</f>
        <v>Рестораны и кафе</v>
      </c>
      <c r="G195" t="str">
        <f>VLOOKUP(Транзакции[[#This Row],[Подкатегория]],Категории[#All],2,0)</f>
        <v>Еда</v>
      </c>
      <c r="H195" t="str">
        <f>VLOOKUP(Транзакции[[#This Row],[Подкатегория]],Категории[#All],3,0)</f>
        <v>Расход</v>
      </c>
      <c r="I195">
        <f>IF(Транзакции[[#This Row],[Тип категории]]="Доход",Транзакции[[#This Row],[Сумма]],0-Транзакции[[#This Row],[Сумма]])</f>
        <v>-895</v>
      </c>
    </row>
    <row r="196" spans="1:9" ht="15" customHeight="1" x14ac:dyDescent="0.2">
      <c r="A196" s="3">
        <v>44790</v>
      </c>
      <c r="B196" s="4" t="s">
        <v>70</v>
      </c>
      <c r="C196" s="10" t="s">
        <v>29</v>
      </c>
      <c r="D196" t="s">
        <v>475</v>
      </c>
      <c r="E196" s="8">
        <v>223</v>
      </c>
      <c r="F196" s="56" t="str">
        <f>VLOOKUP(D196,'Валидация данных'!$A$2:$B$138,2,0)</f>
        <v>Такси</v>
      </c>
      <c r="G196" t="str">
        <f>VLOOKUP(Транзакции[[#This Row],[Подкатегория]],Категории[#All],2,0)</f>
        <v>Транспорт</v>
      </c>
      <c r="H196" t="str">
        <f>VLOOKUP(Транзакции[[#This Row],[Подкатегория]],Категории[#All],3,0)</f>
        <v>Расход</v>
      </c>
      <c r="I196">
        <f>IF(Транзакции[[#This Row],[Тип категории]]="Доход",Транзакции[[#This Row],[Сумма]],0-Транзакции[[#This Row],[Сумма]])</f>
        <v>-223</v>
      </c>
    </row>
    <row r="197" spans="1:9" ht="15" customHeight="1" x14ac:dyDescent="0.2">
      <c r="A197" s="3">
        <v>44790</v>
      </c>
      <c r="B197" s="4" t="s">
        <v>150</v>
      </c>
      <c r="C197" s="10" t="s">
        <v>60</v>
      </c>
      <c r="D197" t="s">
        <v>482</v>
      </c>
      <c r="E197" s="8">
        <v>300</v>
      </c>
      <c r="F197" s="56" t="str">
        <f>VLOOKUP(D197,'Валидация данных'!$A$2:$B$138,2,0)</f>
        <v>Ветклиника</v>
      </c>
      <c r="G197" t="str">
        <f>VLOOKUP(Транзакции[[#This Row],[Подкатегория]],Категории[#All],2,0)</f>
        <v>Питомцы</v>
      </c>
      <c r="H197" t="str">
        <f>VLOOKUP(Транзакции[[#This Row],[Подкатегория]],Категории[#All],3,0)</f>
        <v>Расход</v>
      </c>
      <c r="I197">
        <f>IF(Транзакции[[#This Row],[Тип категории]]="Доход",Транзакции[[#This Row],[Сумма]],0-Транзакции[[#This Row],[Сумма]])</f>
        <v>-300</v>
      </c>
    </row>
    <row r="198" spans="1:9" ht="15" customHeight="1" x14ac:dyDescent="0.2">
      <c r="A198" s="3">
        <v>44790</v>
      </c>
      <c r="B198" s="4" t="s">
        <v>151</v>
      </c>
      <c r="C198" s="10" t="s">
        <v>29</v>
      </c>
      <c r="D198" t="s">
        <v>475</v>
      </c>
      <c r="E198" s="8">
        <v>200</v>
      </c>
      <c r="F198" s="56" t="str">
        <f>VLOOKUP(D198,'Валидация данных'!$A$2:$B$138,2,0)</f>
        <v>Такси</v>
      </c>
      <c r="G198" t="str">
        <f>VLOOKUP(Транзакции[[#This Row],[Подкатегория]],Категории[#All],2,0)</f>
        <v>Транспорт</v>
      </c>
      <c r="H198" t="str">
        <f>VLOOKUP(Транзакции[[#This Row],[Подкатегория]],Категории[#All],3,0)</f>
        <v>Расход</v>
      </c>
      <c r="I198">
        <f>IF(Транзакции[[#This Row],[Тип категории]]="Доход",Транзакции[[#This Row],[Сумма]],0-Транзакции[[#This Row],[Сумма]])</f>
        <v>-200</v>
      </c>
    </row>
    <row r="199" spans="1:9" ht="15" customHeight="1" x14ac:dyDescent="0.2">
      <c r="A199" s="3">
        <v>44789</v>
      </c>
      <c r="B199" s="4" t="s">
        <v>152</v>
      </c>
      <c r="C199" s="10" t="s">
        <v>29</v>
      </c>
      <c r="D199" t="s">
        <v>481</v>
      </c>
      <c r="E199" s="8">
        <v>297</v>
      </c>
      <c r="F199" s="56" t="str">
        <f>VLOOKUP(D199,'Валидация данных'!$A$2:$B$138,2,0)</f>
        <v>Такси</v>
      </c>
      <c r="G199" t="str">
        <f>VLOOKUP(Транзакции[[#This Row],[Подкатегория]],Категории[#All],2,0)</f>
        <v>Транспорт</v>
      </c>
      <c r="H199" t="str">
        <f>VLOOKUP(Транзакции[[#This Row],[Подкатегория]],Категории[#All],3,0)</f>
        <v>Расход</v>
      </c>
      <c r="I199">
        <f>IF(Транзакции[[#This Row],[Тип категории]]="Доход",Транзакции[[#This Row],[Сумма]],0-Транзакции[[#This Row],[Сумма]])</f>
        <v>-297</v>
      </c>
    </row>
    <row r="200" spans="1:9" ht="15" customHeight="1" x14ac:dyDescent="0.2">
      <c r="A200" s="3">
        <v>44789</v>
      </c>
      <c r="B200" s="4" t="s">
        <v>153</v>
      </c>
      <c r="C200" s="10" t="s">
        <v>29</v>
      </c>
      <c r="D200" t="s">
        <v>475</v>
      </c>
      <c r="E200" s="8">
        <v>105</v>
      </c>
      <c r="F200" s="56" t="str">
        <f>VLOOKUP(D200,'Валидация данных'!$A$2:$B$138,2,0)</f>
        <v>Такси</v>
      </c>
      <c r="G200" t="str">
        <f>VLOOKUP(Транзакции[[#This Row],[Подкатегория]],Категории[#All],2,0)</f>
        <v>Транспорт</v>
      </c>
      <c r="H200" t="str">
        <f>VLOOKUP(Транзакции[[#This Row],[Подкатегория]],Категории[#All],3,0)</f>
        <v>Расход</v>
      </c>
      <c r="I200">
        <f>IF(Транзакции[[#This Row],[Тип категории]]="Доход",Транзакции[[#This Row],[Сумма]],0-Транзакции[[#This Row],[Сумма]])</f>
        <v>-105</v>
      </c>
    </row>
    <row r="201" spans="1:9" ht="15" customHeight="1" x14ac:dyDescent="0.2">
      <c r="A201" s="3">
        <v>44789</v>
      </c>
      <c r="B201" s="4" t="s">
        <v>154</v>
      </c>
      <c r="C201" s="10" t="s">
        <v>60</v>
      </c>
      <c r="D201" t="s">
        <v>482</v>
      </c>
      <c r="E201" s="8">
        <v>450</v>
      </c>
      <c r="F201" s="56" t="str">
        <f>VLOOKUP(D201,'Валидация данных'!$A$2:$B$138,2,0)</f>
        <v>Ветклиника</v>
      </c>
      <c r="G201" t="str">
        <f>VLOOKUP(Транзакции[[#This Row],[Подкатегория]],Категории[#All],2,0)</f>
        <v>Питомцы</v>
      </c>
      <c r="H201" t="str">
        <f>VLOOKUP(Транзакции[[#This Row],[Подкатегория]],Категории[#All],3,0)</f>
        <v>Расход</v>
      </c>
      <c r="I201">
        <f>IF(Транзакции[[#This Row],[Тип категории]]="Доход",Транзакции[[#This Row],[Сумма]],0-Транзакции[[#This Row],[Сумма]])</f>
        <v>-450</v>
      </c>
    </row>
    <row r="202" spans="1:9" ht="15" customHeight="1" x14ac:dyDescent="0.2">
      <c r="A202" s="3">
        <v>44789</v>
      </c>
      <c r="B202" s="4" t="s">
        <v>155</v>
      </c>
      <c r="C202" s="10" t="s">
        <v>29</v>
      </c>
      <c r="D202" t="s">
        <v>475</v>
      </c>
      <c r="E202" s="8">
        <v>189</v>
      </c>
      <c r="F202" s="56" t="str">
        <f>VLOOKUP(D202,'Валидация данных'!$A$2:$B$138,2,0)</f>
        <v>Такси</v>
      </c>
      <c r="G202" t="str">
        <f>VLOOKUP(Транзакции[[#This Row],[Подкатегория]],Категории[#All],2,0)</f>
        <v>Транспорт</v>
      </c>
      <c r="H202" t="str">
        <f>VLOOKUP(Транзакции[[#This Row],[Подкатегория]],Категории[#All],3,0)</f>
        <v>Расход</v>
      </c>
      <c r="I202">
        <f>IF(Транзакции[[#This Row],[Тип категории]]="Доход",Транзакции[[#This Row],[Сумма]],0-Транзакции[[#This Row],[Сумма]])</f>
        <v>-189</v>
      </c>
    </row>
    <row r="203" spans="1:9" ht="14.1" customHeight="1" x14ac:dyDescent="0.2">
      <c r="A203" s="3">
        <v>44789</v>
      </c>
      <c r="B203" s="4" t="s">
        <v>156</v>
      </c>
      <c r="C203" s="10" t="s">
        <v>1</v>
      </c>
      <c r="D203" t="s">
        <v>428</v>
      </c>
      <c r="E203" s="8">
        <v>2000</v>
      </c>
      <c r="F203" s="56" t="str">
        <f>VLOOKUP(D203,'Валидация данных'!$A$2:$B$138,2,0)</f>
        <v>Пополнение</v>
      </c>
      <c r="G203" t="str">
        <f>VLOOKUP(Транзакции[[#This Row],[Подкатегория]],Категории[#All],2,0)</f>
        <v>Пополнение</v>
      </c>
      <c r="H203" t="str">
        <f>VLOOKUP(Транзакции[[#This Row],[Подкатегория]],Категории[#All],3,0)</f>
        <v>Доход</v>
      </c>
      <c r="I203">
        <f>IF(Транзакции[[#This Row],[Тип категории]]="Доход",Транзакции[[#This Row],[Сумма]],0-Транзакции[[#This Row],[Сумма]])</f>
        <v>2000</v>
      </c>
    </row>
    <row r="204" spans="1:9" ht="15" customHeight="1" x14ac:dyDescent="0.2">
      <c r="A204" s="3">
        <v>44788</v>
      </c>
      <c r="B204" s="4" t="s">
        <v>101</v>
      </c>
      <c r="C204" s="10" t="s">
        <v>9</v>
      </c>
      <c r="D204" t="s">
        <v>485</v>
      </c>
      <c r="E204" s="8">
        <v>230</v>
      </c>
      <c r="F204" s="56" t="str">
        <f>VLOOKUP(D204,'Валидация данных'!$A$2:$B$138,2,0)</f>
        <v>Супермаркеты</v>
      </c>
      <c r="G204" t="str">
        <f>VLOOKUP(Транзакции[[#This Row],[Подкатегория]],Категории[#All],2,0)</f>
        <v>Еда</v>
      </c>
      <c r="H204" t="str">
        <f>VLOOKUP(Транзакции[[#This Row],[Подкатегория]],Категории[#All],3,0)</f>
        <v>Расход</v>
      </c>
      <c r="I204">
        <f>IF(Транзакции[[#This Row],[Тип категории]]="Доход",Транзакции[[#This Row],[Сумма]],0-Транзакции[[#This Row],[Сумма]])</f>
        <v>-230</v>
      </c>
    </row>
    <row r="205" spans="1:9" ht="15" customHeight="1" x14ac:dyDescent="0.2">
      <c r="A205" s="3">
        <v>44788</v>
      </c>
      <c r="B205" s="4" t="s">
        <v>157</v>
      </c>
      <c r="C205" s="10" t="s">
        <v>9</v>
      </c>
      <c r="D205" t="s">
        <v>575</v>
      </c>
      <c r="E205" s="8">
        <v>375</v>
      </c>
      <c r="F205" s="56" t="str">
        <f>VLOOKUP(D205,'Валидация данных'!$A$2:$B$138,2,0)</f>
        <v>Рестораны и кафе</v>
      </c>
      <c r="G205" t="str">
        <f>VLOOKUP(Транзакции[[#This Row],[Подкатегория]],Категории[#All],2,0)</f>
        <v>Еда</v>
      </c>
      <c r="H205" t="str">
        <f>VLOOKUP(Транзакции[[#This Row],[Подкатегория]],Категории[#All],3,0)</f>
        <v>Расход</v>
      </c>
      <c r="I205">
        <f>IF(Транзакции[[#This Row],[Тип категории]]="Доход",Транзакции[[#This Row],[Сумма]],0-Транзакции[[#This Row],[Сумма]])</f>
        <v>-375</v>
      </c>
    </row>
    <row r="206" spans="1:9" ht="15" customHeight="1" x14ac:dyDescent="0.2">
      <c r="A206" s="3">
        <v>44788</v>
      </c>
      <c r="B206" s="4" t="s">
        <v>158</v>
      </c>
      <c r="C206" s="10" t="s">
        <v>6</v>
      </c>
      <c r="D206" t="s">
        <v>473</v>
      </c>
      <c r="E206" s="8">
        <v>2179.5</v>
      </c>
      <c r="F206" s="56" t="str">
        <f>VLOOKUP(D206,'Валидация данных'!$A$2:$B$138,2,0)</f>
        <v>Зоомагазин</v>
      </c>
      <c r="G206" t="str">
        <f>VLOOKUP(Транзакции[[#This Row],[Подкатегория]],Категории[#All],2,0)</f>
        <v>Питомцы</v>
      </c>
      <c r="H206" t="str">
        <f>VLOOKUP(Транзакции[[#This Row],[Подкатегория]],Категории[#All],3,0)</f>
        <v>Расход</v>
      </c>
      <c r="I206">
        <f>IF(Транзакции[[#This Row],[Тип категории]]="Доход",Транзакции[[#This Row],[Сумма]],0-Транзакции[[#This Row],[Сумма]])</f>
        <v>-2179.5</v>
      </c>
    </row>
    <row r="207" spans="1:9" ht="14.1" customHeight="1" x14ac:dyDescent="0.2">
      <c r="A207" s="3">
        <v>44788</v>
      </c>
      <c r="B207" s="4" t="s">
        <v>72</v>
      </c>
      <c r="C207" s="10" t="s">
        <v>1</v>
      </c>
      <c r="D207" t="s">
        <v>428</v>
      </c>
      <c r="E207" s="8">
        <v>2000</v>
      </c>
      <c r="F207" s="56" t="str">
        <f>VLOOKUP(D207,'Валидация данных'!$A$2:$B$138,2,0)</f>
        <v>Пополнение</v>
      </c>
      <c r="G207" t="str">
        <f>VLOOKUP(Транзакции[[#This Row],[Подкатегория]],Категории[#All],2,0)</f>
        <v>Пополнение</v>
      </c>
      <c r="H207" t="str">
        <f>VLOOKUP(Транзакции[[#This Row],[Подкатегория]],Категории[#All],3,0)</f>
        <v>Доход</v>
      </c>
      <c r="I207">
        <f>IF(Транзакции[[#This Row],[Тип категории]]="Доход",Транзакции[[#This Row],[Сумма]],0-Транзакции[[#This Row],[Сумма]])</f>
        <v>2000</v>
      </c>
    </row>
    <row r="208" spans="1:9" ht="15" customHeight="1" x14ac:dyDescent="0.2">
      <c r="A208" s="3">
        <v>44788</v>
      </c>
      <c r="B208" s="4" t="s">
        <v>144</v>
      </c>
      <c r="C208" s="10" t="s">
        <v>29</v>
      </c>
      <c r="D208" t="s">
        <v>544</v>
      </c>
      <c r="E208" s="8">
        <v>1220</v>
      </c>
      <c r="F208" s="56" t="str">
        <f>VLOOKUP(D208,'Валидация данных'!$A$2:$B$138,2,0)</f>
        <v>Игры</v>
      </c>
      <c r="G208" t="str">
        <f>VLOOKUP(Транзакции[[#This Row],[Подкатегория]],Категории[#All],2,0)</f>
        <v>Игры</v>
      </c>
      <c r="H208" t="str">
        <f>VLOOKUP(Транзакции[[#This Row],[Подкатегория]],Категории[#All],3,0)</f>
        <v>Расход</v>
      </c>
      <c r="I208">
        <f>IF(Транзакции[[#This Row],[Тип категории]]="Доход",Транзакции[[#This Row],[Сумма]],0-Транзакции[[#This Row],[Сумма]])</f>
        <v>-1220</v>
      </c>
    </row>
    <row r="209" spans="1:9" ht="15" customHeight="1" x14ac:dyDescent="0.2">
      <c r="A209" s="3">
        <v>44788</v>
      </c>
      <c r="B209" s="4" t="s">
        <v>156</v>
      </c>
      <c r="C209" s="10" t="s">
        <v>4</v>
      </c>
      <c r="D209" t="s">
        <v>543</v>
      </c>
      <c r="E209" s="8">
        <v>1929.65</v>
      </c>
      <c r="F209" s="56" t="str">
        <f>VLOOKUP(D209,'Валидация данных'!$A$2:$B$138,2,0)</f>
        <v>Супермаркеты</v>
      </c>
      <c r="G209" t="str">
        <f>VLOOKUP(Транзакции[[#This Row],[Подкатегория]],Категории[#All],2,0)</f>
        <v>Еда</v>
      </c>
      <c r="H209" t="str">
        <f>VLOOKUP(Транзакции[[#This Row],[Подкатегория]],Категории[#All],3,0)</f>
        <v>Расход</v>
      </c>
      <c r="I209">
        <f>IF(Транзакции[[#This Row],[Тип категории]]="Доход",Транзакции[[#This Row],[Сумма]],0-Транзакции[[#This Row],[Сумма]])</f>
        <v>-1929.65</v>
      </c>
    </row>
    <row r="210" spans="1:9" ht="18" customHeight="1" x14ac:dyDescent="0.2">
      <c r="A210" s="3">
        <v>44788</v>
      </c>
      <c r="B210" s="4" t="s">
        <v>159</v>
      </c>
      <c r="C210" s="10" t="s">
        <v>1</v>
      </c>
      <c r="D210" t="s">
        <v>428</v>
      </c>
      <c r="E210" s="8">
        <v>5000</v>
      </c>
      <c r="F210" s="56" t="str">
        <f>VLOOKUP(D210,'Валидация данных'!$A$2:$B$138,2,0)</f>
        <v>Пополнение</v>
      </c>
      <c r="G210" t="str">
        <f>VLOOKUP(Транзакции[[#This Row],[Подкатегория]],Категории[#All],2,0)</f>
        <v>Пополнение</v>
      </c>
      <c r="H210" t="str">
        <f>VLOOKUP(Транзакции[[#This Row],[Подкатегория]],Категории[#All],3,0)</f>
        <v>Доход</v>
      </c>
      <c r="I210">
        <f>IF(Транзакции[[#This Row],[Тип категории]]="Доход",Транзакции[[#This Row],[Сумма]],0-Транзакции[[#This Row],[Сумма]])</f>
        <v>5000</v>
      </c>
    </row>
    <row r="211" spans="1:9" ht="15" customHeight="1" x14ac:dyDescent="0.2">
      <c r="A211" s="1">
        <v>44788</v>
      </c>
      <c r="B211" s="2" t="s">
        <v>159</v>
      </c>
      <c r="C211" s="9" t="s">
        <v>29</v>
      </c>
      <c r="D211" t="s">
        <v>475</v>
      </c>
      <c r="E211" s="7">
        <v>337</v>
      </c>
      <c r="F211" s="56" t="str">
        <f>VLOOKUP(D211,'Валидация данных'!$A$2:$B$138,2,0)</f>
        <v>Такси</v>
      </c>
      <c r="G211" t="str">
        <f>VLOOKUP(Транзакции[[#This Row],[Подкатегория]],Категории[#All],2,0)</f>
        <v>Транспорт</v>
      </c>
      <c r="H211" t="str">
        <f>VLOOKUP(Транзакции[[#This Row],[Подкатегория]],Категории[#All],3,0)</f>
        <v>Расход</v>
      </c>
      <c r="I211">
        <f>IF(Транзакции[[#This Row],[Тип категории]]="Доход",Транзакции[[#This Row],[Сумма]],0-Транзакции[[#This Row],[Сумма]])</f>
        <v>-337</v>
      </c>
    </row>
    <row r="212" spans="1:9" ht="15" customHeight="1" x14ac:dyDescent="0.2">
      <c r="A212" s="3">
        <v>44786</v>
      </c>
      <c r="B212" s="4" t="s">
        <v>160</v>
      </c>
      <c r="C212" s="10" t="s">
        <v>29</v>
      </c>
      <c r="D212" t="s">
        <v>475</v>
      </c>
      <c r="E212" s="8">
        <v>230</v>
      </c>
      <c r="F212" s="56" t="str">
        <f>VLOOKUP(D212,'Валидация данных'!$A$2:$B$138,2,0)</f>
        <v>Такси</v>
      </c>
      <c r="G212" t="str">
        <f>VLOOKUP(Транзакции[[#This Row],[Подкатегория]],Категории[#All],2,0)</f>
        <v>Транспорт</v>
      </c>
      <c r="H212" t="str">
        <f>VLOOKUP(Транзакции[[#This Row],[Подкатегория]],Категории[#All],3,0)</f>
        <v>Расход</v>
      </c>
      <c r="I212">
        <f>IF(Транзакции[[#This Row],[Тип категории]]="Доход",Транзакции[[#This Row],[Сумма]],0-Транзакции[[#This Row],[Сумма]])</f>
        <v>-230</v>
      </c>
    </row>
    <row r="213" spans="1:9" ht="15" customHeight="1" x14ac:dyDescent="0.2">
      <c r="A213" s="3">
        <v>44786</v>
      </c>
      <c r="B213" s="4" t="s">
        <v>161</v>
      </c>
      <c r="C213" s="10" t="s">
        <v>4</v>
      </c>
      <c r="D213" s="5" t="s">
        <v>545</v>
      </c>
      <c r="E213" s="8">
        <v>233.78</v>
      </c>
      <c r="F213" s="56" t="str">
        <f>VLOOKUP(D213,'Валидация данных'!$A$2:$B$138,2,0)</f>
        <v>Супермаркеты</v>
      </c>
      <c r="G213" t="str">
        <f>VLOOKUP(Транзакции[[#This Row],[Подкатегория]],Категории[#All],2,0)</f>
        <v>Еда</v>
      </c>
      <c r="H213" t="str">
        <f>VLOOKUP(Транзакции[[#This Row],[Подкатегория]],Категории[#All],3,0)</f>
        <v>Расход</v>
      </c>
      <c r="I213">
        <f>IF(Транзакции[[#This Row],[Тип категории]]="Доход",Транзакции[[#This Row],[Сумма]],0-Транзакции[[#This Row],[Сумма]])</f>
        <v>-233.78</v>
      </c>
    </row>
    <row r="214" spans="1:9" ht="14.1" customHeight="1" x14ac:dyDescent="0.2">
      <c r="A214" s="3">
        <v>44786</v>
      </c>
      <c r="B214" s="4" t="s">
        <v>162</v>
      </c>
      <c r="C214" s="10" t="s">
        <v>1</v>
      </c>
      <c r="D214" t="s">
        <v>428</v>
      </c>
      <c r="E214" s="8">
        <v>1000</v>
      </c>
      <c r="F214" s="56" t="str">
        <f>VLOOKUP(D214,'Валидация данных'!$A$2:$B$138,2,0)</f>
        <v>Пополнение</v>
      </c>
      <c r="G214" t="str">
        <f>VLOOKUP(Транзакции[[#This Row],[Подкатегория]],Категории[#All],2,0)</f>
        <v>Пополнение</v>
      </c>
      <c r="H214" t="str">
        <f>VLOOKUP(Транзакции[[#This Row],[Подкатегория]],Категории[#All],3,0)</f>
        <v>Доход</v>
      </c>
      <c r="I214">
        <f>IF(Транзакции[[#This Row],[Тип категории]]="Доход",Транзакции[[#This Row],[Сумма]],0-Транзакции[[#This Row],[Сумма]])</f>
        <v>1000</v>
      </c>
    </row>
    <row r="215" spans="1:9" ht="15" customHeight="1" x14ac:dyDescent="0.2">
      <c r="A215" s="3">
        <v>44786</v>
      </c>
      <c r="B215" s="4" t="s">
        <v>8</v>
      </c>
      <c r="C215" s="10" t="s">
        <v>66</v>
      </c>
      <c r="D215" t="s">
        <v>478</v>
      </c>
      <c r="E215" s="8">
        <v>329.2</v>
      </c>
      <c r="F215" s="56" t="str">
        <f>VLOOKUP(D215,'Валидация данных'!$A$2:$B$138,2,0)</f>
        <v>Электричка</v>
      </c>
      <c r="G215" t="str">
        <f>VLOOKUP(Транзакции[[#This Row],[Подкатегория]],Категории[#All],2,0)</f>
        <v>Транспорт</v>
      </c>
      <c r="H215" t="str">
        <f>VLOOKUP(Транзакции[[#This Row],[Подкатегория]],Категории[#All],3,0)</f>
        <v>Расход</v>
      </c>
      <c r="I215">
        <f>IF(Транзакции[[#This Row],[Тип категории]]="Доход",Транзакции[[#This Row],[Сумма]],0-Транзакции[[#This Row],[Сумма]])</f>
        <v>-329.2</v>
      </c>
    </row>
    <row r="216" spans="1:9" ht="15" customHeight="1" x14ac:dyDescent="0.2">
      <c r="A216" s="3">
        <v>44785</v>
      </c>
      <c r="B216" s="4" t="s">
        <v>69</v>
      </c>
      <c r="C216" s="10" t="s">
        <v>9</v>
      </c>
      <c r="D216" t="s">
        <v>458</v>
      </c>
      <c r="E216" s="8">
        <v>100</v>
      </c>
      <c r="F216" s="56" t="str">
        <f>VLOOKUP(D216,'Валидация данных'!$A$2:$B$138,2,0)</f>
        <v>Рестораны и кафе</v>
      </c>
      <c r="G216" t="str">
        <f>VLOOKUP(Транзакции[[#This Row],[Подкатегория]],Категории[#All],2,0)</f>
        <v>Еда</v>
      </c>
      <c r="H216" t="str">
        <f>VLOOKUP(Транзакции[[#This Row],[Подкатегория]],Категории[#All],3,0)</f>
        <v>Расход</v>
      </c>
      <c r="I216">
        <f>IF(Транзакции[[#This Row],[Тип категории]]="Доход",Транзакции[[#This Row],[Сумма]],0-Транзакции[[#This Row],[Сумма]])</f>
        <v>-100</v>
      </c>
    </row>
    <row r="217" spans="1:9" ht="15" customHeight="1" x14ac:dyDescent="0.2">
      <c r="A217" s="3">
        <v>44785</v>
      </c>
      <c r="B217" s="4" t="s">
        <v>163</v>
      </c>
      <c r="C217" s="10" t="s">
        <v>9</v>
      </c>
      <c r="D217" t="s">
        <v>486</v>
      </c>
      <c r="E217" s="8">
        <v>1664</v>
      </c>
      <c r="F217" s="56" t="str">
        <f>VLOOKUP(D217,'Валидация данных'!$A$2:$B$138,2,0)</f>
        <v>Рестораны и кафе</v>
      </c>
      <c r="G217" t="str">
        <f>VLOOKUP(Транзакции[[#This Row],[Подкатегория]],Категории[#All],2,0)</f>
        <v>Еда</v>
      </c>
      <c r="H217" t="str">
        <f>VLOOKUP(Транзакции[[#This Row],[Подкатегория]],Категории[#All],3,0)</f>
        <v>Расход</v>
      </c>
      <c r="I217">
        <f>IF(Транзакции[[#This Row],[Тип категории]]="Доход",Транзакции[[#This Row],[Сумма]],0-Транзакции[[#This Row],[Сумма]])</f>
        <v>-1664</v>
      </c>
    </row>
    <row r="218" spans="1:9" ht="14.1" customHeight="1" x14ac:dyDescent="0.2">
      <c r="A218" s="3">
        <v>44785</v>
      </c>
      <c r="B218" s="4" t="s">
        <v>164</v>
      </c>
      <c r="C218" s="10" t="s">
        <v>1</v>
      </c>
      <c r="D218" t="s">
        <v>428</v>
      </c>
      <c r="E218" s="8">
        <v>2000</v>
      </c>
      <c r="F218" s="56" t="str">
        <f>VLOOKUP(D218,'Валидация данных'!$A$2:$B$138,2,0)</f>
        <v>Пополнение</v>
      </c>
      <c r="G218" t="str">
        <f>VLOOKUP(Транзакции[[#This Row],[Подкатегория]],Категории[#All],2,0)</f>
        <v>Пополнение</v>
      </c>
      <c r="H218" t="str">
        <f>VLOOKUP(Транзакции[[#This Row],[Подкатегория]],Категории[#All],3,0)</f>
        <v>Доход</v>
      </c>
      <c r="I218">
        <f>IF(Транзакции[[#This Row],[Тип категории]]="Доход",Транзакции[[#This Row],[Сумма]],0-Транзакции[[#This Row],[Сумма]])</f>
        <v>2000</v>
      </c>
    </row>
    <row r="219" spans="1:9" ht="15" customHeight="1" x14ac:dyDescent="0.2">
      <c r="A219" s="3">
        <v>44785</v>
      </c>
      <c r="B219" s="4" t="s">
        <v>165</v>
      </c>
      <c r="C219" s="10" t="s">
        <v>29</v>
      </c>
      <c r="D219" t="s">
        <v>487</v>
      </c>
      <c r="E219" s="8">
        <v>2175</v>
      </c>
      <c r="F219" s="56" t="str">
        <f>VLOOKUP(D219,'Валидация данных'!$A$2:$B$138,2,0)</f>
        <v>Хобби</v>
      </c>
      <c r="G219" t="str">
        <f>VLOOKUP(Транзакции[[#This Row],[Подкатегория]],Категории[#All],2,0)</f>
        <v>Развлечения и хобби</v>
      </c>
      <c r="H219" t="str">
        <f>VLOOKUP(Транзакции[[#This Row],[Подкатегория]],Категории[#All],3,0)</f>
        <v>Расход</v>
      </c>
      <c r="I219">
        <f>IF(Транзакции[[#This Row],[Тип категории]]="Доход",Транзакции[[#This Row],[Сумма]],0-Транзакции[[#This Row],[Сумма]])</f>
        <v>-2175</v>
      </c>
    </row>
    <row r="220" spans="1:9" ht="14.1" customHeight="1" x14ac:dyDescent="0.2">
      <c r="A220" s="3">
        <v>44785</v>
      </c>
      <c r="B220" s="4" t="s">
        <v>166</v>
      </c>
      <c r="C220" s="10" t="s">
        <v>1</v>
      </c>
      <c r="D220" t="s">
        <v>428</v>
      </c>
      <c r="E220" s="8">
        <v>1000</v>
      </c>
      <c r="F220" s="56" t="str">
        <f>VLOOKUP(D220,'Валидация данных'!$A$2:$B$138,2,0)</f>
        <v>Пополнение</v>
      </c>
      <c r="G220" t="str">
        <f>VLOOKUP(Транзакции[[#This Row],[Подкатегория]],Категории[#All],2,0)</f>
        <v>Пополнение</v>
      </c>
      <c r="H220" t="str">
        <f>VLOOKUP(Транзакции[[#This Row],[Подкатегория]],Категории[#All],3,0)</f>
        <v>Доход</v>
      </c>
      <c r="I220">
        <f>IF(Транзакции[[#This Row],[Тип категории]]="Доход",Транзакции[[#This Row],[Сумма]],0-Транзакции[[#This Row],[Сумма]])</f>
        <v>1000</v>
      </c>
    </row>
    <row r="221" spans="1:9" ht="15" customHeight="1" x14ac:dyDescent="0.2">
      <c r="A221" s="3">
        <v>44785</v>
      </c>
      <c r="B221" s="4" t="s">
        <v>167</v>
      </c>
      <c r="C221" s="10" t="s">
        <v>4</v>
      </c>
      <c r="D221" s="5" t="s">
        <v>539</v>
      </c>
      <c r="E221" s="8">
        <v>361.6</v>
      </c>
      <c r="F221" s="56" t="str">
        <f>VLOOKUP(D221,'Валидация данных'!$A$2:$B$138,2,0)</f>
        <v>Супермаркеты</v>
      </c>
      <c r="G221" t="str">
        <f>VLOOKUP(Транзакции[[#This Row],[Подкатегория]],Категории[#All],2,0)</f>
        <v>Еда</v>
      </c>
      <c r="H221" t="str">
        <f>VLOOKUP(Транзакции[[#This Row],[Подкатегория]],Категории[#All],3,0)</f>
        <v>Расход</v>
      </c>
      <c r="I221">
        <f>IF(Транзакции[[#This Row],[Тип категории]]="Доход",Транзакции[[#This Row],[Сумма]],0-Транзакции[[#This Row],[Сумма]])</f>
        <v>-361.6</v>
      </c>
    </row>
    <row r="222" spans="1:9" ht="14.1" customHeight="1" x14ac:dyDescent="0.2">
      <c r="A222" s="3">
        <v>44785</v>
      </c>
      <c r="B222" s="4" t="s">
        <v>168</v>
      </c>
      <c r="C222" s="10" t="s">
        <v>1</v>
      </c>
      <c r="D222" t="s">
        <v>428</v>
      </c>
      <c r="E222" s="8">
        <v>2000</v>
      </c>
      <c r="F222" s="56" t="str">
        <f>VLOOKUP(D222,'Валидация данных'!$A$2:$B$138,2,0)</f>
        <v>Пополнение</v>
      </c>
      <c r="G222" t="str">
        <f>VLOOKUP(Транзакции[[#This Row],[Подкатегория]],Категории[#All],2,0)</f>
        <v>Пополнение</v>
      </c>
      <c r="H222" t="str">
        <f>VLOOKUP(Транзакции[[#This Row],[Подкатегория]],Категории[#All],3,0)</f>
        <v>Доход</v>
      </c>
      <c r="I222">
        <f>IF(Транзакции[[#This Row],[Тип категории]]="Доход",Транзакции[[#This Row],[Сумма]],0-Транзакции[[#This Row],[Сумма]])</f>
        <v>2000</v>
      </c>
    </row>
    <row r="223" spans="1:9" ht="15" customHeight="1" x14ac:dyDescent="0.2">
      <c r="A223" s="3">
        <v>44785</v>
      </c>
      <c r="B223" s="4" t="s">
        <v>169</v>
      </c>
      <c r="C223" s="10" t="s">
        <v>4</v>
      </c>
      <c r="D223" t="s">
        <v>430</v>
      </c>
      <c r="E223" s="8">
        <v>427.4</v>
      </c>
      <c r="F223" s="56" t="str">
        <f>VLOOKUP(D223,'Валидация данных'!$A$2:$B$138,2,0)</f>
        <v>Супермаркеты</v>
      </c>
      <c r="G223" t="str">
        <f>VLOOKUP(Транзакции[[#This Row],[Подкатегория]],Категории[#All],2,0)</f>
        <v>Еда</v>
      </c>
      <c r="H223" t="str">
        <f>VLOOKUP(Транзакции[[#This Row],[Подкатегория]],Категории[#All],3,0)</f>
        <v>Расход</v>
      </c>
      <c r="I223">
        <f>IF(Транзакции[[#This Row],[Тип категории]]="Доход",Транзакции[[#This Row],[Сумма]],0-Транзакции[[#This Row],[Сумма]])</f>
        <v>-427.4</v>
      </c>
    </row>
    <row r="224" spans="1:9" ht="14.1" customHeight="1" x14ac:dyDescent="0.2">
      <c r="A224" s="3">
        <v>44784</v>
      </c>
      <c r="B224" s="4" t="s">
        <v>170</v>
      </c>
      <c r="C224" s="10" t="s">
        <v>1</v>
      </c>
      <c r="D224" t="s">
        <v>428</v>
      </c>
      <c r="E224" s="8">
        <v>1000</v>
      </c>
      <c r="F224" s="56" t="str">
        <f>VLOOKUP(D224,'Валидация данных'!$A$2:$B$138,2,0)</f>
        <v>Пополнение</v>
      </c>
      <c r="G224" t="str">
        <f>VLOOKUP(Транзакции[[#This Row],[Подкатегория]],Категории[#All],2,0)</f>
        <v>Пополнение</v>
      </c>
      <c r="H224" t="str">
        <f>VLOOKUP(Транзакции[[#This Row],[Подкатегория]],Категории[#All],3,0)</f>
        <v>Доход</v>
      </c>
      <c r="I224">
        <f>IF(Транзакции[[#This Row],[Тип категории]]="Доход",Транзакции[[#This Row],[Сумма]],0-Транзакции[[#This Row],[Сумма]])</f>
        <v>1000</v>
      </c>
    </row>
    <row r="225" spans="1:9" ht="15" customHeight="1" x14ac:dyDescent="0.2">
      <c r="A225" s="3">
        <v>44784</v>
      </c>
      <c r="B225" s="4" t="s">
        <v>171</v>
      </c>
      <c r="C225" s="10" t="s">
        <v>29</v>
      </c>
      <c r="D225" t="s">
        <v>481</v>
      </c>
      <c r="E225" s="8">
        <v>196</v>
      </c>
      <c r="F225" s="56" t="str">
        <f>VLOOKUP(D225,'Валидация данных'!$A$2:$B$138,2,0)</f>
        <v>Такси</v>
      </c>
      <c r="G225" t="str">
        <f>VLOOKUP(Транзакции[[#This Row],[Подкатегория]],Категории[#All],2,0)</f>
        <v>Транспорт</v>
      </c>
      <c r="H225" t="str">
        <f>VLOOKUP(Транзакции[[#This Row],[Подкатегория]],Категории[#All],3,0)</f>
        <v>Расход</v>
      </c>
      <c r="I225">
        <f>IF(Транзакции[[#This Row],[Тип категории]]="Доход",Транзакции[[#This Row],[Сумма]],0-Транзакции[[#This Row],[Сумма]])</f>
        <v>-196</v>
      </c>
    </row>
    <row r="226" spans="1:9" ht="15" customHeight="1" x14ac:dyDescent="0.2">
      <c r="A226" s="3">
        <v>44784</v>
      </c>
      <c r="B226" s="4" t="s">
        <v>172</v>
      </c>
      <c r="C226" s="10" t="s">
        <v>4</v>
      </c>
      <c r="D226" t="s">
        <v>542</v>
      </c>
      <c r="E226" s="8">
        <v>1215.25</v>
      </c>
      <c r="F226" s="56" t="str">
        <f>VLOOKUP(D226,'Валидация данных'!$A$2:$B$138,2,0)</f>
        <v>Супермаркеты</v>
      </c>
      <c r="G226" t="str">
        <f>VLOOKUP(Транзакции[[#This Row],[Подкатегория]],Категории[#All],2,0)</f>
        <v>Еда</v>
      </c>
      <c r="H226" t="str">
        <f>VLOOKUP(Транзакции[[#This Row],[Подкатегория]],Категории[#All],3,0)</f>
        <v>Расход</v>
      </c>
      <c r="I226">
        <f>IF(Транзакции[[#This Row],[Тип категории]]="Доход",Транзакции[[#This Row],[Сумма]],0-Транзакции[[#This Row],[Сумма]])</f>
        <v>-1215.25</v>
      </c>
    </row>
    <row r="227" spans="1:9" ht="14.1" customHeight="1" x14ac:dyDescent="0.2">
      <c r="A227" s="3">
        <v>44784</v>
      </c>
      <c r="B227" s="4" t="s">
        <v>173</v>
      </c>
      <c r="C227" s="10" t="s">
        <v>1</v>
      </c>
      <c r="D227" t="s">
        <v>428</v>
      </c>
      <c r="E227" s="8">
        <v>2000</v>
      </c>
      <c r="F227" s="56" t="str">
        <f>VLOOKUP(D227,'Валидация данных'!$A$2:$B$138,2,0)</f>
        <v>Пополнение</v>
      </c>
      <c r="G227" t="str">
        <f>VLOOKUP(Транзакции[[#This Row],[Подкатегория]],Категории[#All],2,0)</f>
        <v>Пополнение</v>
      </c>
      <c r="H227" t="str">
        <f>VLOOKUP(Транзакции[[#This Row],[Подкатегория]],Категории[#All],3,0)</f>
        <v>Доход</v>
      </c>
      <c r="I227">
        <f>IF(Транзакции[[#This Row],[Тип категории]]="Доход",Транзакции[[#This Row],[Сумма]],0-Транзакции[[#This Row],[Сумма]])</f>
        <v>2000</v>
      </c>
    </row>
    <row r="228" spans="1:9" ht="15" customHeight="1" x14ac:dyDescent="0.2">
      <c r="A228" s="3">
        <v>44784</v>
      </c>
      <c r="B228" s="4" t="s">
        <v>8</v>
      </c>
      <c r="C228" s="10" t="s">
        <v>66</v>
      </c>
      <c r="D228" t="s">
        <v>478</v>
      </c>
      <c r="E228" s="8">
        <v>329.2</v>
      </c>
      <c r="F228" s="56" t="str">
        <f>VLOOKUP(D228,'Валидация данных'!$A$2:$B$138,2,0)</f>
        <v>Электричка</v>
      </c>
      <c r="G228" t="str">
        <f>VLOOKUP(Транзакции[[#This Row],[Подкатегория]],Категории[#All],2,0)</f>
        <v>Транспорт</v>
      </c>
      <c r="H228" t="str">
        <f>VLOOKUP(Транзакции[[#This Row],[Подкатегория]],Категории[#All],3,0)</f>
        <v>Расход</v>
      </c>
      <c r="I228">
        <f>IF(Транзакции[[#This Row],[Тип категории]]="Доход",Транзакции[[#This Row],[Сумма]],0-Транзакции[[#This Row],[Сумма]])</f>
        <v>-329.2</v>
      </c>
    </row>
    <row r="229" spans="1:9" ht="15" customHeight="1" x14ac:dyDescent="0.2">
      <c r="A229" s="3">
        <v>44783</v>
      </c>
      <c r="B229" s="4" t="s">
        <v>8</v>
      </c>
      <c r="C229" s="10" t="s">
        <v>60</v>
      </c>
      <c r="D229" t="s">
        <v>488</v>
      </c>
      <c r="E229" s="8">
        <v>199</v>
      </c>
      <c r="F229" s="56" t="str">
        <f>VLOOKUP(D229,'Валидация данных'!$A$2:$B$138,2,0)</f>
        <v>Подписка</v>
      </c>
      <c r="G229" t="str">
        <f>VLOOKUP(Транзакции[[#This Row],[Подкатегория]],Категории[#All],2,0)</f>
        <v>Интернет и связь</v>
      </c>
      <c r="H229" t="str">
        <f>VLOOKUP(Транзакции[[#This Row],[Подкатегория]],Категории[#All],3,0)</f>
        <v>Расход</v>
      </c>
      <c r="I229">
        <f>IF(Транзакции[[#This Row],[Тип категории]]="Доход",Транзакции[[#This Row],[Сумма]],0-Транзакции[[#This Row],[Сумма]])</f>
        <v>-199</v>
      </c>
    </row>
    <row r="230" spans="1:9" ht="15" customHeight="1" x14ac:dyDescent="0.2">
      <c r="A230" s="3">
        <v>44781</v>
      </c>
      <c r="B230" s="4" t="s">
        <v>174</v>
      </c>
      <c r="C230" s="10" t="s">
        <v>9</v>
      </c>
      <c r="D230" t="s">
        <v>546</v>
      </c>
      <c r="E230" s="8">
        <v>689.97</v>
      </c>
      <c r="F230" s="56" t="str">
        <f>VLOOKUP(D230,'Валидация данных'!$A$2:$B$138,2,0)</f>
        <v>Рестораны и кафе</v>
      </c>
      <c r="G230" t="str">
        <f>VLOOKUP(Транзакции[[#This Row],[Подкатегория]],Категории[#All],2,0)</f>
        <v>Еда</v>
      </c>
      <c r="H230" t="str">
        <f>VLOOKUP(Транзакции[[#This Row],[Подкатегория]],Категории[#All],3,0)</f>
        <v>Расход</v>
      </c>
      <c r="I230">
        <f>IF(Транзакции[[#This Row],[Тип категории]]="Доход",Транзакции[[#This Row],[Сумма]],0-Транзакции[[#This Row],[Сумма]])</f>
        <v>-689.97</v>
      </c>
    </row>
    <row r="231" spans="1:9" ht="18" customHeight="1" x14ac:dyDescent="0.2">
      <c r="A231" s="3">
        <v>44781</v>
      </c>
      <c r="B231" s="4" t="s">
        <v>175</v>
      </c>
      <c r="C231" s="10" t="s">
        <v>29</v>
      </c>
      <c r="D231" t="s">
        <v>544</v>
      </c>
      <c r="E231" s="8">
        <v>2610</v>
      </c>
      <c r="F231" s="56" t="str">
        <f>VLOOKUP(D231,'Валидация данных'!$A$2:$B$138,2,0)</f>
        <v>Игры</v>
      </c>
      <c r="G231" t="str">
        <f>VLOOKUP(Транзакции[[#This Row],[Подкатегория]],Категории[#All],2,0)</f>
        <v>Игры</v>
      </c>
      <c r="H231" t="str">
        <f>VLOOKUP(Транзакции[[#This Row],[Подкатегория]],Категории[#All],3,0)</f>
        <v>Расход</v>
      </c>
      <c r="I231">
        <f>IF(Транзакции[[#This Row],[Тип категории]]="Доход",Транзакции[[#This Row],[Сумма]],0-Транзакции[[#This Row],[Сумма]])</f>
        <v>-2610</v>
      </c>
    </row>
    <row r="232" spans="1:9" ht="15" customHeight="1" x14ac:dyDescent="0.2">
      <c r="A232" s="1">
        <v>44781</v>
      </c>
      <c r="B232" s="2" t="s">
        <v>48</v>
      </c>
      <c r="C232" s="9" t="s">
        <v>29</v>
      </c>
      <c r="D232" t="s">
        <v>487</v>
      </c>
      <c r="E232" s="7">
        <v>366</v>
      </c>
      <c r="F232" s="56" t="str">
        <f>VLOOKUP(D232,'Валидация данных'!$A$2:$B$138,2,0)</f>
        <v>Хобби</v>
      </c>
      <c r="G232" t="str">
        <f>VLOOKUP(Транзакции[[#This Row],[Подкатегория]],Категории[#All],2,0)</f>
        <v>Развлечения и хобби</v>
      </c>
      <c r="H232" t="str">
        <f>VLOOKUP(Транзакции[[#This Row],[Подкатегория]],Категории[#All],3,0)</f>
        <v>Расход</v>
      </c>
      <c r="I232">
        <f>IF(Транзакции[[#This Row],[Тип категории]]="Доход",Транзакции[[#This Row],[Сумма]],0-Транзакции[[#This Row],[Сумма]])</f>
        <v>-366</v>
      </c>
    </row>
    <row r="233" spans="1:9" ht="14.1" customHeight="1" x14ac:dyDescent="0.2">
      <c r="A233" s="3">
        <v>44781</v>
      </c>
      <c r="B233" s="4" t="s">
        <v>176</v>
      </c>
      <c r="C233" s="10" t="s">
        <v>1</v>
      </c>
      <c r="D233" t="s">
        <v>428</v>
      </c>
      <c r="E233" s="8">
        <v>1500</v>
      </c>
      <c r="F233" s="56" t="str">
        <f>VLOOKUP(D233,'Валидация данных'!$A$2:$B$138,2,0)</f>
        <v>Пополнение</v>
      </c>
      <c r="G233" t="str">
        <f>VLOOKUP(Транзакции[[#This Row],[Подкатегория]],Категории[#All],2,0)</f>
        <v>Пополнение</v>
      </c>
      <c r="H233" t="str">
        <f>VLOOKUP(Транзакции[[#This Row],[Подкатегория]],Категории[#All],3,0)</f>
        <v>Доход</v>
      </c>
      <c r="I233">
        <f>IF(Транзакции[[#This Row],[Тип категории]]="Доход",Транзакции[[#This Row],[Сумма]],0-Транзакции[[#This Row],[Сумма]])</f>
        <v>1500</v>
      </c>
    </row>
    <row r="234" spans="1:9" ht="15" customHeight="1" x14ac:dyDescent="0.2">
      <c r="A234" s="3">
        <v>44781</v>
      </c>
      <c r="B234" s="4" t="s">
        <v>177</v>
      </c>
      <c r="C234" s="10" t="s">
        <v>4</v>
      </c>
      <c r="D234" t="s">
        <v>543</v>
      </c>
      <c r="E234" s="8">
        <v>234.57</v>
      </c>
      <c r="F234" s="56" t="str">
        <f>VLOOKUP(D234,'Валидация данных'!$A$2:$B$138,2,0)</f>
        <v>Супермаркеты</v>
      </c>
      <c r="G234" t="str">
        <f>VLOOKUP(Транзакции[[#This Row],[Подкатегория]],Категории[#All],2,0)</f>
        <v>Еда</v>
      </c>
      <c r="H234" t="str">
        <f>VLOOKUP(Транзакции[[#This Row],[Подкатегория]],Категории[#All],3,0)</f>
        <v>Расход</v>
      </c>
      <c r="I234">
        <f>IF(Транзакции[[#This Row],[Тип категории]]="Доход",Транзакции[[#This Row],[Сумма]],0-Транзакции[[#This Row],[Сумма]])</f>
        <v>-234.57</v>
      </c>
    </row>
    <row r="235" spans="1:9" ht="15" customHeight="1" x14ac:dyDescent="0.2">
      <c r="A235" s="3">
        <v>44781</v>
      </c>
      <c r="B235" s="4" t="s">
        <v>28</v>
      </c>
      <c r="C235" s="10" t="s">
        <v>29</v>
      </c>
      <c r="D235" t="s">
        <v>475</v>
      </c>
      <c r="E235" s="8">
        <v>240</v>
      </c>
      <c r="F235" s="56" t="str">
        <f>VLOOKUP(D235,'Валидация данных'!$A$2:$B$138,2,0)</f>
        <v>Такси</v>
      </c>
      <c r="G235" t="str">
        <f>VLOOKUP(Транзакции[[#This Row],[Подкатегория]],Категории[#All],2,0)</f>
        <v>Транспорт</v>
      </c>
      <c r="H235" t="str">
        <f>VLOOKUP(Транзакции[[#This Row],[Подкатегория]],Категории[#All],3,0)</f>
        <v>Расход</v>
      </c>
      <c r="I235">
        <f>IF(Транзакции[[#This Row],[Тип категории]]="Доход",Транзакции[[#This Row],[Сумма]],0-Транзакции[[#This Row],[Сумма]])</f>
        <v>-240</v>
      </c>
    </row>
    <row r="236" spans="1:9" ht="14.1" customHeight="1" x14ac:dyDescent="0.2">
      <c r="A236" s="3">
        <v>44781</v>
      </c>
      <c r="B236" s="4" t="s">
        <v>178</v>
      </c>
      <c r="C236" s="10" t="s">
        <v>1</v>
      </c>
      <c r="D236" t="s">
        <v>428</v>
      </c>
      <c r="E236" s="8">
        <v>2000</v>
      </c>
      <c r="F236" s="56" t="str">
        <f>VLOOKUP(D236,'Валидация данных'!$A$2:$B$138,2,0)</f>
        <v>Пополнение</v>
      </c>
      <c r="G236" t="str">
        <f>VLOOKUP(Транзакции[[#This Row],[Подкатегория]],Категории[#All],2,0)</f>
        <v>Пополнение</v>
      </c>
      <c r="H236" t="str">
        <f>VLOOKUP(Транзакции[[#This Row],[Подкатегория]],Категории[#All],3,0)</f>
        <v>Доход</v>
      </c>
      <c r="I236">
        <f>IF(Транзакции[[#This Row],[Тип категории]]="Доход",Транзакции[[#This Row],[Сумма]],0-Транзакции[[#This Row],[Сумма]])</f>
        <v>2000</v>
      </c>
    </row>
    <row r="237" spans="1:9" ht="15" customHeight="1" x14ac:dyDescent="0.2">
      <c r="A237" s="3">
        <v>44781</v>
      </c>
      <c r="B237" s="4" t="s">
        <v>8</v>
      </c>
      <c r="C237" s="10" t="s">
        <v>4</v>
      </c>
      <c r="D237" t="s">
        <v>489</v>
      </c>
      <c r="E237" s="8">
        <v>479</v>
      </c>
      <c r="F237" s="56" t="str">
        <f>VLOOKUP(D237,'Валидация данных'!$A$2:$B$138,2,0)</f>
        <v>Супермаркеты</v>
      </c>
      <c r="G237" t="str">
        <f>VLOOKUP(Транзакции[[#This Row],[Подкатегория]],Категории[#All],2,0)</f>
        <v>Еда</v>
      </c>
      <c r="H237" t="str">
        <f>VLOOKUP(Транзакции[[#This Row],[Подкатегория]],Категории[#All],3,0)</f>
        <v>Расход</v>
      </c>
      <c r="I237">
        <f>IF(Транзакции[[#This Row],[Тип категории]]="Доход",Транзакции[[#This Row],[Сумма]],0-Транзакции[[#This Row],[Сумма]])</f>
        <v>-479</v>
      </c>
    </row>
    <row r="238" spans="1:9" ht="15" customHeight="1" x14ac:dyDescent="0.2">
      <c r="A238" s="3">
        <v>44779</v>
      </c>
      <c r="B238" s="4" t="s">
        <v>384</v>
      </c>
      <c r="C238" s="23" t="s">
        <v>377</v>
      </c>
      <c r="D238" t="s">
        <v>535</v>
      </c>
      <c r="E238" s="8">
        <v>700</v>
      </c>
      <c r="F238" s="56" t="str">
        <f>VLOOKUP(D238,'Валидация данных'!$A$2:$B$138,2,0)</f>
        <v>Связь</v>
      </c>
      <c r="G238" s="18" t="str">
        <f>VLOOKUP(Транзакции[[#This Row],[Подкатегория]],Категории[#All],2,0)</f>
        <v>Интернет и связь</v>
      </c>
      <c r="H238" s="18" t="str">
        <f>VLOOKUP(Транзакции[[#This Row],[Подкатегория]],Категории[#All],3,0)</f>
        <v>Расход</v>
      </c>
      <c r="I238">
        <f>IF(Транзакции[[#This Row],[Тип категории]]="Доход",Транзакции[[#This Row],[Сумма]],0-Транзакции[[#This Row],[Сумма]])</f>
        <v>-700</v>
      </c>
    </row>
    <row r="239" spans="1:9" ht="14.1" customHeight="1" x14ac:dyDescent="0.2">
      <c r="A239" s="3">
        <v>44779</v>
      </c>
      <c r="B239" s="4" t="s">
        <v>179</v>
      </c>
      <c r="C239" s="10" t="s">
        <v>6</v>
      </c>
      <c r="D239" t="s">
        <v>473</v>
      </c>
      <c r="E239" s="8">
        <v>2026.5</v>
      </c>
      <c r="F239" s="56" t="str">
        <f>VLOOKUP(D239,'Валидация данных'!$A$2:$B$138,2,0)</f>
        <v>Зоомагазин</v>
      </c>
      <c r="G239" t="str">
        <f>VLOOKUP(Транзакции[[#This Row],[Подкатегория]],Категории[#All],2,0)</f>
        <v>Питомцы</v>
      </c>
      <c r="H239" t="str">
        <f>VLOOKUP(Транзакции[[#This Row],[Подкатегория]],Категории[#All],3,0)</f>
        <v>Расход</v>
      </c>
      <c r="I239">
        <f>IF(Транзакции[[#This Row],[Тип категории]]="Доход",Транзакции[[#This Row],[Сумма]],0-Транзакции[[#This Row],[Сумма]])</f>
        <v>-2026.5</v>
      </c>
    </row>
    <row r="240" spans="1:9" ht="15" customHeight="1" x14ac:dyDescent="0.2">
      <c r="A240" s="3">
        <v>44779</v>
      </c>
      <c r="B240" s="4" t="s">
        <v>165</v>
      </c>
      <c r="C240" s="10" t="s">
        <v>1</v>
      </c>
      <c r="D240" t="s">
        <v>428</v>
      </c>
      <c r="E240" s="8">
        <v>2000</v>
      </c>
      <c r="F240" s="56" t="str">
        <f>VLOOKUP(D240,'Валидация данных'!$A$2:$B$138,2,0)</f>
        <v>Пополнение</v>
      </c>
      <c r="G240" t="str">
        <f>VLOOKUP(Транзакции[[#This Row],[Подкатегория]],Категории[#All],2,0)</f>
        <v>Пополнение</v>
      </c>
      <c r="H240" t="str">
        <f>VLOOKUP(Транзакции[[#This Row],[Подкатегория]],Категории[#All],3,0)</f>
        <v>Доход</v>
      </c>
      <c r="I240">
        <f>IF(Транзакции[[#This Row],[Тип категории]]="Доход",Транзакции[[#This Row],[Сумма]],0-Транзакции[[#This Row],[Сумма]])</f>
        <v>2000</v>
      </c>
    </row>
    <row r="241" spans="1:9" ht="15" customHeight="1" x14ac:dyDescent="0.2">
      <c r="A241" s="3">
        <v>44779</v>
      </c>
      <c r="B241" s="4" t="s">
        <v>165</v>
      </c>
      <c r="C241" s="10" t="s">
        <v>29</v>
      </c>
      <c r="D241" t="s">
        <v>487</v>
      </c>
      <c r="E241" s="8">
        <v>1190</v>
      </c>
      <c r="F241" s="56" t="str">
        <f>VLOOKUP(D241,'Валидация данных'!$A$2:$B$138,2,0)</f>
        <v>Хобби</v>
      </c>
      <c r="G241" t="str">
        <f>VLOOKUP(Транзакции[[#This Row],[Подкатегория]],Категории[#All],2,0)</f>
        <v>Развлечения и хобби</v>
      </c>
      <c r="H241" t="str">
        <f>VLOOKUP(Транзакции[[#This Row],[Подкатегория]],Категории[#All],3,0)</f>
        <v>Расход</v>
      </c>
      <c r="I241">
        <f>IF(Транзакции[[#This Row],[Тип категории]]="Доход",Транзакции[[#This Row],[Сумма]],0-Транзакции[[#This Row],[Сумма]])</f>
        <v>-1190</v>
      </c>
    </row>
    <row r="242" spans="1:9" ht="14.1" customHeight="1" x14ac:dyDescent="0.2">
      <c r="A242" s="3">
        <v>44779</v>
      </c>
      <c r="B242" s="4" t="s">
        <v>180</v>
      </c>
      <c r="C242" s="10" t="s">
        <v>4</v>
      </c>
      <c r="D242" t="s">
        <v>543</v>
      </c>
      <c r="E242" s="8">
        <v>1040.81</v>
      </c>
      <c r="F242" s="56" t="str">
        <f>VLOOKUP(D242,'Валидация данных'!$A$2:$B$138,2,0)</f>
        <v>Супермаркеты</v>
      </c>
      <c r="G242" t="str">
        <f>VLOOKUP(Транзакции[[#This Row],[Подкатегория]],Категории[#All],2,0)</f>
        <v>Еда</v>
      </c>
      <c r="H242" t="str">
        <f>VLOOKUP(Транзакции[[#This Row],[Подкатегория]],Категории[#All],3,0)</f>
        <v>Расход</v>
      </c>
      <c r="I242">
        <f>IF(Транзакции[[#This Row],[Тип категории]]="Доход",Транзакции[[#This Row],[Сумма]],0-Транзакции[[#This Row],[Сумма]])</f>
        <v>-1040.81</v>
      </c>
    </row>
    <row r="243" spans="1:9" ht="15" customHeight="1" x14ac:dyDescent="0.2">
      <c r="A243" s="3">
        <v>44779</v>
      </c>
      <c r="B243" s="4" t="s">
        <v>168</v>
      </c>
      <c r="C243" s="10" t="s">
        <v>1</v>
      </c>
      <c r="D243" t="s">
        <v>428</v>
      </c>
      <c r="E243" s="8">
        <v>3000</v>
      </c>
      <c r="F243" s="56" t="str">
        <f>VLOOKUP(D243,'Валидация данных'!$A$2:$B$138,2,0)</f>
        <v>Пополнение</v>
      </c>
      <c r="G243" t="str">
        <f>VLOOKUP(Транзакции[[#This Row],[Подкатегория]],Категории[#All],2,0)</f>
        <v>Пополнение</v>
      </c>
      <c r="H243" t="str">
        <f>VLOOKUP(Транзакции[[#This Row],[Подкатегория]],Категории[#All],3,0)</f>
        <v>Доход</v>
      </c>
      <c r="I243">
        <f>IF(Транзакции[[#This Row],[Тип категории]]="Доход",Транзакции[[#This Row],[Сумма]],0-Транзакции[[#This Row],[Сумма]])</f>
        <v>3000</v>
      </c>
    </row>
    <row r="244" spans="1:9" ht="15" customHeight="1" x14ac:dyDescent="0.2">
      <c r="A244" s="3">
        <v>44779</v>
      </c>
      <c r="B244" s="4" t="s">
        <v>8</v>
      </c>
      <c r="C244" s="10" t="s">
        <v>9</v>
      </c>
      <c r="D244" t="s">
        <v>490</v>
      </c>
      <c r="E244" s="8">
        <v>510</v>
      </c>
      <c r="F244" s="56" t="str">
        <f>VLOOKUP(D244,'Валидация данных'!$A$2:$B$138,2,0)</f>
        <v>Супермаркеты</v>
      </c>
      <c r="G244" t="str">
        <f>VLOOKUP(Транзакции[[#This Row],[Подкатегория]],Категории[#All],2,0)</f>
        <v>Еда</v>
      </c>
      <c r="H244" t="str">
        <f>VLOOKUP(Транзакции[[#This Row],[Подкатегория]],Категории[#All],3,0)</f>
        <v>Расход</v>
      </c>
      <c r="I244">
        <f>IF(Транзакции[[#This Row],[Тип категории]]="Доход",Транзакции[[#This Row],[Сумма]],0-Транзакции[[#This Row],[Сумма]])</f>
        <v>-510</v>
      </c>
    </row>
    <row r="245" spans="1:9" ht="15" customHeight="1" x14ac:dyDescent="0.2">
      <c r="A245" s="3">
        <v>44777</v>
      </c>
      <c r="B245" s="4" t="s">
        <v>181</v>
      </c>
      <c r="C245" s="10" t="s">
        <v>9</v>
      </c>
      <c r="D245" t="s">
        <v>491</v>
      </c>
      <c r="E245" s="8">
        <v>305</v>
      </c>
      <c r="F245" s="56" t="str">
        <f>VLOOKUP(D245,'Валидация данных'!$A$2:$B$138,2,0)</f>
        <v>Рестораны и кафе</v>
      </c>
      <c r="G245" t="str">
        <f>VLOOKUP(Транзакции[[#This Row],[Подкатегория]],Категории[#All],2,0)</f>
        <v>Еда</v>
      </c>
      <c r="H245" t="str">
        <f>VLOOKUP(Транзакции[[#This Row],[Подкатегория]],Категории[#All],3,0)</f>
        <v>Расход</v>
      </c>
      <c r="I245">
        <f>IF(Транзакции[[#This Row],[Тип категории]]="Доход",Транзакции[[#This Row],[Сумма]],0-Транзакции[[#This Row],[Сумма]])</f>
        <v>-305</v>
      </c>
    </row>
    <row r="246" spans="1:9" ht="15" customHeight="1" x14ac:dyDescent="0.2">
      <c r="A246" s="3">
        <v>44777</v>
      </c>
      <c r="B246" s="4" t="s">
        <v>182</v>
      </c>
      <c r="C246" s="10" t="s">
        <v>29</v>
      </c>
      <c r="D246" t="s">
        <v>544</v>
      </c>
      <c r="E246" s="8">
        <v>1535</v>
      </c>
      <c r="F246" s="56" t="str">
        <f>VLOOKUP(D246,'Валидация данных'!$A$2:$B$138,2,0)</f>
        <v>Игры</v>
      </c>
      <c r="G246" t="str">
        <f>VLOOKUP(Транзакции[[#This Row],[Подкатегория]],Категории[#All],2,0)</f>
        <v>Игры</v>
      </c>
      <c r="H246" t="str">
        <f>VLOOKUP(Транзакции[[#This Row],[Подкатегория]],Категории[#All],3,0)</f>
        <v>Расход</v>
      </c>
      <c r="I246">
        <f>IF(Транзакции[[#This Row],[Тип категории]]="Доход",Транзакции[[#This Row],[Сумма]],0-Транзакции[[#This Row],[Сумма]])</f>
        <v>-1535</v>
      </c>
    </row>
    <row r="247" spans="1:9" ht="14.1" customHeight="1" x14ac:dyDescent="0.2">
      <c r="A247" s="3">
        <v>44777</v>
      </c>
      <c r="B247" s="4" t="s">
        <v>183</v>
      </c>
      <c r="C247" s="10" t="s">
        <v>4</v>
      </c>
      <c r="D247" t="s">
        <v>543</v>
      </c>
      <c r="E247" s="8">
        <v>2896.34</v>
      </c>
      <c r="F247" s="56" t="str">
        <f>VLOOKUP(D247,'Валидация данных'!$A$2:$B$138,2,0)</f>
        <v>Супермаркеты</v>
      </c>
      <c r="G247" t="str">
        <f>VLOOKUP(Транзакции[[#This Row],[Подкатегория]],Категории[#All],2,0)</f>
        <v>Еда</v>
      </c>
      <c r="H247" t="str">
        <f>VLOOKUP(Транзакции[[#This Row],[Подкатегория]],Категории[#All],3,0)</f>
        <v>Расход</v>
      </c>
      <c r="I247">
        <f>IF(Транзакции[[#This Row],[Тип категории]]="Доход",Транзакции[[#This Row],[Сумма]],0-Транзакции[[#This Row],[Сумма]])</f>
        <v>-2896.34</v>
      </c>
    </row>
    <row r="248" spans="1:9" ht="15" customHeight="1" x14ac:dyDescent="0.2">
      <c r="A248" s="3">
        <v>44777</v>
      </c>
      <c r="B248" s="4" t="s">
        <v>184</v>
      </c>
      <c r="C248" s="10" t="s">
        <v>1</v>
      </c>
      <c r="D248" t="s">
        <v>428</v>
      </c>
      <c r="E248" s="8">
        <v>3000</v>
      </c>
      <c r="F248" s="56" t="str">
        <f>VLOOKUP(D248,'Валидация данных'!$A$2:$B$138,2,0)</f>
        <v>Пополнение</v>
      </c>
      <c r="G248" t="str">
        <f>VLOOKUP(Транзакции[[#This Row],[Подкатегория]],Категории[#All],2,0)</f>
        <v>Пополнение</v>
      </c>
      <c r="H248" t="str">
        <f>VLOOKUP(Транзакции[[#This Row],[Подкатегория]],Категории[#All],3,0)</f>
        <v>Доход</v>
      </c>
      <c r="I248">
        <f>IF(Транзакции[[#This Row],[Тип категории]]="Доход",Транзакции[[#This Row],[Сумма]],0-Транзакции[[#This Row],[Сумма]])</f>
        <v>3000</v>
      </c>
    </row>
    <row r="249" spans="1:9" ht="15" customHeight="1" x14ac:dyDescent="0.2">
      <c r="A249" s="3">
        <v>44775</v>
      </c>
      <c r="B249" s="4" t="s">
        <v>185</v>
      </c>
      <c r="C249" s="10" t="s">
        <v>4</v>
      </c>
      <c r="D249" t="s">
        <v>542</v>
      </c>
      <c r="E249" s="8">
        <v>335.96</v>
      </c>
      <c r="F249" s="56" t="str">
        <f>VLOOKUP(D249,'Валидация данных'!$A$2:$B$138,2,0)</f>
        <v>Супермаркеты</v>
      </c>
      <c r="G249" t="str">
        <f>VLOOKUP(Транзакции[[#This Row],[Подкатегория]],Категории[#All],2,0)</f>
        <v>Еда</v>
      </c>
      <c r="H249" t="str">
        <f>VLOOKUP(Транзакции[[#This Row],[Подкатегория]],Категории[#All],3,0)</f>
        <v>Расход</v>
      </c>
      <c r="I249">
        <f>IF(Транзакции[[#This Row],[Тип категории]]="Доход",Транзакции[[#This Row],[Сумма]],0-Транзакции[[#This Row],[Сумма]])</f>
        <v>-335.96</v>
      </c>
    </row>
    <row r="250" spans="1:9" ht="15" customHeight="1" x14ac:dyDescent="0.2">
      <c r="A250" s="3">
        <v>44775</v>
      </c>
      <c r="B250" s="4" t="s">
        <v>186</v>
      </c>
      <c r="C250" s="10" t="s">
        <v>4</v>
      </c>
      <c r="D250" t="s">
        <v>472</v>
      </c>
      <c r="E250" s="8">
        <v>397</v>
      </c>
      <c r="F250" s="56" t="str">
        <f>VLOOKUP(D250,'Валидация данных'!$A$2:$B$138,2,0)</f>
        <v>Супермаркеты</v>
      </c>
      <c r="G250" t="str">
        <f>VLOOKUP(Транзакции[[#This Row],[Подкатегория]],Категории[#All],2,0)</f>
        <v>Еда</v>
      </c>
      <c r="H250" t="str">
        <f>VLOOKUP(Транзакции[[#This Row],[Подкатегория]],Категории[#All],3,0)</f>
        <v>Расход</v>
      </c>
      <c r="I250">
        <f>IF(Транзакции[[#This Row],[Тип категории]]="Доход",Транзакции[[#This Row],[Сумма]],0-Транзакции[[#This Row],[Сумма]])</f>
        <v>-397</v>
      </c>
    </row>
    <row r="251" spans="1:9" ht="15" customHeight="1" x14ac:dyDescent="0.2">
      <c r="A251" s="3">
        <v>44775</v>
      </c>
      <c r="B251" s="4" t="s">
        <v>155</v>
      </c>
      <c r="C251" s="10" t="s">
        <v>4</v>
      </c>
      <c r="D251" s="5" t="s">
        <v>573</v>
      </c>
      <c r="E251" s="8">
        <v>45</v>
      </c>
      <c r="F251" s="56" t="str">
        <f>VLOOKUP(D251,'Валидация данных'!$A$2:$B$138,2,0)</f>
        <v>Супермаркеты</v>
      </c>
      <c r="G251" t="str">
        <f>VLOOKUP(Транзакции[[#This Row],[Подкатегория]],Категории[#All],2,0)</f>
        <v>Еда</v>
      </c>
      <c r="H251" t="str">
        <f>VLOOKUP(Транзакции[[#This Row],[Подкатегория]],Категории[#All],3,0)</f>
        <v>Расход</v>
      </c>
      <c r="I251">
        <f>IF(Транзакции[[#This Row],[Тип категории]]="Доход",Транзакции[[#This Row],[Сумма]],0-Транзакции[[#This Row],[Сумма]])</f>
        <v>-45</v>
      </c>
    </row>
    <row r="252" spans="1:9" ht="18" customHeight="1" x14ac:dyDescent="0.2">
      <c r="A252" s="3">
        <v>44774</v>
      </c>
      <c r="B252" s="4" t="s">
        <v>87</v>
      </c>
      <c r="C252" s="10" t="s">
        <v>9</v>
      </c>
      <c r="D252" t="s">
        <v>541</v>
      </c>
      <c r="E252" s="8">
        <v>458</v>
      </c>
      <c r="F252" s="56" t="str">
        <f>VLOOKUP(D252,'Валидация данных'!$A$2:$B$138,2,0)</f>
        <v>Рестораны и кафе</v>
      </c>
      <c r="G252" t="str">
        <f>VLOOKUP(Транзакции[[#This Row],[Подкатегория]],Категории[#All],2,0)</f>
        <v>Еда</v>
      </c>
      <c r="H252" t="str">
        <f>VLOOKUP(Транзакции[[#This Row],[Подкатегория]],Категории[#All],3,0)</f>
        <v>Расход</v>
      </c>
      <c r="I252">
        <f>IF(Транзакции[[#This Row],[Тип категории]]="Доход",Транзакции[[#This Row],[Сумма]],0-Транзакции[[#This Row],[Сумма]])</f>
        <v>-458</v>
      </c>
    </row>
    <row r="253" spans="1:9" ht="15" customHeight="1" x14ac:dyDescent="0.2">
      <c r="A253" s="3">
        <v>44774</v>
      </c>
      <c r="B253" s="4" t="s">
        <v>187</v>
      </c>
      <c r="C253" s="10" t="s">
        <v>29</v>
      </c>
      <c r="D253" t="s">
        <v>544</v>
      </c>
      <c r="E253" s="8">
        <v>1057</v>
      </c>
      <c r="F253" s="56" t="str">
        <f>VLOOKUP(D253,'Валидация данных'!$A$2:$B$138,2,0)</f>
        <v>Игры</v>
      </c>
      <c r="G253" t="str">
        <f>VLOOKUP(Транзакции[[#This Row],[Подкатегория]],Категории[#All],2,0)</f>
        <v>Игры</v>
      </c>
      <c r="H253" t="str">
        <f>VLOOKUP(Транзакции[[#This Row],[Подкатегория]],Категории[#All],3,0)</f>
        <v>Расход</v>
      </c>
      <c r="I253">
        <f>IF(Транзакции[[#This Row],[Тип категории]]="Доход",Транзакции[[#This Row],[Сумма]],0-Транзакции[[#This Row],[Сумма]])</f>
        <v>-1057</v>
      </c>
    </row>
    <row r="254" spans="1:9" ht="14.1" customHeight="1" x14ac:dyDescent="0.2">
      <c r="A254" s="1">
        <v>44774</v>
      </c>
      <c r="B254" s="2" t="s">
        <v>188</v>
      </c>
      <c r="C254" s="9" t="s">
        <v>60</v>
      </c>
      <c r="D254" t="s">
        <v>482</v>
      </c>
      <c r="E254" s="7">
        <v>1600</v>
      </c>
      <c r="F254" s="56" t="str">
        <f>VLOOKUP(D254,'Валидация данных'!$A$2:$B$138,2,0)</f>
        <v>Ветклиника</v>
      </c>
      <c r="G254" t="str">
        <f>VLOOKUP(Транзакции[[#This Row],[Подкатегория]],Категории[#All],2,0)</f>
        <v>Питомцы</v>
      </c>
      <c r="H254" t="str">
        <f>VLOOKUP(Транзакции[[#This Row],[Подкатегория]],Категории[#All],3,0)</f>
        <v>Расход</v>
      </c>
      <c r="I254">
        <f>IF(Транзакции[[#This Row],[Тип категории]]="Доход",Транзакции[[#This Row],[Сумма]],0-Транзакции[[#This Row],[Сумма]])</f>
        <v>-1600</v>
      </c>
    </row>
    <row r="255" spans="1:9" ht="15" customHeight="1" x14ac:dyDescent="0.2">
      <c r="A255" s="3">
        <v>44774</v>
      </c>
      <c r="B255" s="4" t="s">
        <v>189</v>
      </c>
      <c r="C255" s="10" t="s">
        <v>1</v>
      </c>
      <c r="D255" t="s">
        <v>428</v>
      </c>
      <c r="E255" s="8">
        <v>5000</v>
      </c>
      <c r="F255" s="56" t="str">
        <f>VLOOKUP(D255,'Валидация данных'!$A$2:$B$138,2,0)</f>
        <v>Пополнение</v>
      </c>
      <c r="G255" t="str">
        <f>VLOOKUP(Транзакции[[#This Row],[Подкатегория]],Категории[#All],2,0)</f>
        <v>Пополнение</v>
      </c>
      <c r="H255" t="str">
        <f>VLOOKUP(Транзакции[[#This Row],[Подкатегория]],Категории[#All],3,0)</f>
        <v>Доход</v>
      </c>
      <c r="I255">
        <f>IF(Транзакции[[#This Row],[Тип категории]]="Доход",Транзакции[[#This Row],[Сумма]],0-Транзакции[[#This Row],[Сумма]])</f>
        <v>5000</v>
      </c>
    </row>
    <row r="256" spans="1:9" ht="14.1" customHeight="1" x14ac:dyDescent="0.2">
      <c r="A256" s="3">
        <v>44773</v>
      </c>
      <c r="B256" s="4" t="s">
        <v>190</v>
      </c>
      <c r="C256" s="10" t="s">
        <v>29</v>
      </c>
      <c r="D256" t="s">
        <v>481</v>
      </c>
      <c r="E256" s="8">
        <v>250</v>
      </c>
      <c r="F256" s="56" t="str">
        <f>VLOOKUP(D256,'Валидация данных'!$A$2:$B$138,2,0)</f>
        <v>Такси</v>
      </c>
      <c r="G256" t="str">
        <f>VLOOKUP(Транзакции[[#This Row],[Подкатегория]],Категории[#All],2,0)</f>
        <v>Транспорт</v>
      </c>
      <c r="H256" t="str">
        <f>VLOOKUP(Транзакции[[#This Row],[Подкатегория]],Категории[#All],3,0)</f>
        <v>Расход</v>
      </c>
      <c r="I256">
        <f>IF(Транзакции[[#This Row],[Тип категории]]="Доход",Транзакции[[#This Row],[Сумма]],0-Транзакции[[#This Row],[Сумма]])</f>
        <v>-250</v>
      </c>
    </row>
    <row r="257" spans="1:9" ht="14.1" customHeight="1" x14ac:dyDescent="0.2">
      <c r="A257" s="3">
        <v>44773</v>
      </c>
      <c r="B257" s="4" t="s">
        <v>132</v>
      </c>
      <c r="C257" s="10" t="s">
        <v>1</v>
      </c>
      <c r="D257" t="s">
        <v>428</v>
      </c>
      <c r="E257" s="8">
        <v>2000</v>
      </c>
      <c r="F257" s="56" t="str">
        <f>VLOOKUP(D257,'Валидация данных'!$A$2:$B$138,2,0)</f>
        <v>Пополнение</v>
      </c>
      <c r="G257" t="str">
        <f>VLOOKUP(Транзакции[[#This Row],[Подкатегория]],Категории[#All],2,0)</f>
        <v>Пополнение</v>
      </c>
      <c r="H257" t="str">
        <f>VLOOKUP(Транзакции[[#This Row],[Подкатегория]],Категории[#All],3,0)</f>
        <v>Доход</v>
      </c>
      <c r="I257">
        <f>IF(Транзакции[[#This Row],[Тип категории]]="Доход",Транзакции[[#This Row],[Сумма]],0-Транзакции[[#This Row],[Сумма]])</f>
        <v>2000</v>
      </c>
    </row>
    <row r="258" spans="1:9" ht="15" customHeight="1" x14ac:dyDescent="0.2">
      <c r="A258" s="3">
        <v>44773</v>
      </c>
      <c r="B258" s="4" t="s">
        <v>191</v>
      </c>
      <c r="C258" s="10" t="s">
        <v>1</v>
      </c>
      <c r="D258" t="s">
        <v>428</v>
      </c>
      <c r="E258" s="8">
        <v>1500</v>
      </c>
      <c r="F258" s="56" t="str">
        <f>VLOOKUP(D258,'Валидация данных'!$A$2:$B$138,2,0)</f>
        <v>Пополнение</v>
      </c>
      <c r="G258" t="str">
        <f>VLOOKUP(Транзакции[[#This Row],[Подкатегория]],Категории[#All],2,0)</f>
        <v>Пополнение</v>
      </c>
      <c r="H258" t="str">
        <f>VLOOKUP(Транзакции[[#This Row],[Подкатегория]],Категории[#All],3,0)</f>
        <v>Доход</v>
      </c>
      <c r="I258">
        <f>IF(Транзакции[[#This Row],[Тип категории]]="Доход",Транзакции[[#This Row],[Сумма]],0-Транзакции[[#This Row],[Сумма]])</f>
        <v>1500</v>
      </c>
    </row>
    <row r="259" spans="1:9" ht="15" customHeight="1" x14ac:dyDescent="0.2">
      <c r="A259" s="3">
        <v>44773</v>
      </c>
      <c r="B259" s="4" t="s">
        <v>192</v>
      </c>
      <c r="C259" s="10" t="s">
        <v>1</v>
      </c>
      <c r="D259" t="s">
        <v>429</v>
      </c>
      <c r="E259" s="8">
        <v>60</v>
      </c>
      <c r="F259" s="56" t="str">
        <f>VLOOKUP(D259,'Валидация данных'!$A$2:$B$138,2,0)</f>
        <v>Комиссия</v>
      </c>
      <c r="G259" t="str">
        <f>VLOOKUP(Транзакции[[#This Row],[Подкатегория]],Категории[#All],2,0)</f>
        <v>Прочее</v>
      </c>
      <c r="H259" t="str">
        <f>VLOOKUP(Транзакции[[#This Row],[Подкатегория]],Категории[#All],3,0)</f>
        <v>Расход</v>
      </c>
      <c r="I259">
        <f>IF(Транзакции[[#This Row],[Тип категории]]="Доход",Транзакции[[#This Row],[Сумма]],0-Транзакции[[#This Row],[Сумма]])</f>
        <v>-60</v>
      </c>
    </row>
    <row r="260" spans="1:9" ht="15" customHeight="1" x14ac:dyDescent="0.2">
      <c r="A260" s="3">
        <v>44773</v>
      </c>
      <c r="B260" s="4" t="s">
        <v>8</v>
      </c>
      <c r="C260" s="10" t="s">
        <v>66</v>
      </c>
      <c r="D260" s="70" t="s">
        <v>547</v>
      </c>
      <c r="E260" s="8">
        <v>564.62</v>
      </c>
      <c r="F260" s="56" t="str">
        <f>VLOOKUP(D260,'Валидация данных'!$A$2:$B$138,2,0)</f>
        <v>Электричка</v>
      </c>
      <c r="G260" t="str">
        <f>VLOOKUP(Транзакции[[#This Row],[Подкатегория]],Категории[#All],2,0)</f>
        <v>Транспорт</v>
      </c>
      <c r="H260" t="str">
        <f>VLOOKUP(Транзакции[[#This Row],[Подкатегория]],Категории[#All],3,0)</f>
        <v>Расход</v>
      </c>
      <c r="I260">
        <f>IF(Транзакции[[#This Row],[Тип категории]]="Доход",Транзакции[[#This Row],[Сумма]],0-Транзакции[[#This Row],[Сумма]])</f>
        <v>-564.62</v>
      </c>
    </row>
    <row r="261" spans="1:9" ht="15" customHeight="1" x14ac:dyDescent="0.2">
      <c r="A261" s="3">
        <v>44773</v>
      </c>
      <c r="B261" s="4" t="s">
        <v>8</v>
      </c>
      <c r="C261" s="10" t="s">
        <v>4</v>
      </c>
      <c r="D261" t="s">
        <v>492</v>
      </c>
      <c r="E261" s="8">
        <v>1258</v>
      </c>
      <c r="F261" s="56" t="str">
        <f>VLOOKUP(D261,'Валидация данных'!$A$2:$B$138,2,0)</f>
        <v>Доставка</v>
      </c>
      <c r="G261" t="str">
        <f>VLOOKUP(Транзакции[[#This Row],[Подкатегория]],Категории[#All],2,0)</f>
        <v>Еда</v>
      </c>
      <c r="H261" t="str">
        <f>VLOOKUP(Транзакции[[#This Row],[Подкатегория]],Категории[#All],3,0)</f>
        <v>Расход</v>
      </c>
      <c r="I261">
        <f>IF(Транзакции[[#This Row],[Тип категории]]="Доход",Транзакции[[#This Row],[Сумма]],0-Транзакции[[#This Row],[Сумма]])</f>
        <v>-1258</v>
      </c>
    </row>
    <row r="262" spans="1:9" ht="15" customHeight="1" x14ac:dyDescent="0.2">
      <c r="A262" s="3">
        <v>44772</v>
      </c>
      <c r="B262" s="4" t="s">
        <v>193</v>
      </c>
      <c r="C262" s="10" t="s">
        <v>4</v>
      </c>
      <c r="D262" t="s">
        <v>430</v>
      </c>
      <c r="E262" s="8">
        <v>139.80000000000001</v>
      </c>
      <c r="F262" s="56" t="str">
        <f>VLOOKUP(D262,'Валидация данных'!$A$2:$B$138,2,0)</f>
        <v>Супермаркеты</v>
      </c>
      <c r="G262" t="str">
        <f>VLOOKUP(Транзакции[[#This Row],[Подкатегория]],Категории[#All],2,0)</f>
        <v>Еда</v>
      </c>
      <c r="H262" t="str">
        <f>VLOOKUP(Транзакции[[#This Row],[Подкатегория]],Категории[#All],3,0)</f>
        <v>Расход</v>
      </c>
      <c r="I262">
        <f>IF(Транзакции[[#This Row],[Тип категории]]="Доход",Транзакции[[#This Row],[Сумма]],0-Транзакции[[#This Row],[Сумма]])</f>
        <v>-139.80000000000001</v>
      </c>
    </row>
    <row r="263" spans="1:9" ht="14.1" customHeight="1" x14ac:dyDescent="0.2">
      <c r="A263" s="3">
        <v>44772</v>
      </c>
      <c r="B263" s="4" t="s">
        <v>194</v>
      </c>
      <c r="C263" s="10" t="s">
        <v>4</v>
      </c>
      <c r="D263" s="70" t="s">
        <v>572</v>
      </c>
      <c r="E263" s="8">
        <v>1530</v>
      </c>
      <c r="F263" s="56" t="str">
        <f>VLOOKUP(D263,'Валидация данных'!$A$2:$B$138,2,0)</f>
        <v>Супермаркеты</v>
      </c>
      <c r="G263" t="str">
        <f>VLOOKUP(Транзакции[[#This Row],[Подкатегория]],Категории[#All],2,0)</f>
        <v>Еда</v>
      </c>
      <c r="H263" t="str">
        <f>VLOOKUP(Транзакции[[#This Row],[Подкатегория]],Категории[#All],3,0)</f>
        <v>Расход</v>
      </c>
      <c r="I263">
        <f>IF(Транзакции[[#This Row],[Тип категории]]="Доход",Транзакции[[#This Row],[Сумма]],0-Транзакции[[#This Row],[Сумма]])</f>
        <v>-1530</v>
      </c>
    </row>
    <row r="264" spans="1:9" ht="15" customHeight="1" x14ac:dyDescent="0.2">
      <c r="A264" s="3">
        <v>44772</v>
      </c>
      <c r="B264" s="4" t="s">
        <v>195</v>
      </c>
      <c r="C264" s="10" t="s">
        <v>1</v>
      </c>
      <c r="D264" t="s">
        <v>428</v>
      </c>
      <c r="E264" s="8">
        <v>1000</v>
      </c>
      <c r="F264" s="56" t="str">
        <f>VLOOKUP(D264,'Валидация данных'!$A$2:$B$138,2,0)</f>
        <v>Пополнение</v>
      </c>
      <c r="G264" t="str">
        <f>VLOOKUP(Транзакции[[#This Row],[Подкатегория]],Категории[#All],2,0)</f>
        <v>Пополнение</v>
      </c>
      <c r="H264" t="str">
        <f>VLOOKUP(Транзакции[[#This Row],[Подкатегория]],Категории[#All],3,0)</f>
        <v>Доход</v>
      </c>
      <c r="I264">
        <f>IF(Транзакции[[#This Row],[Тип категории]]="Доход",Транзакции[[#This Row],[Сумма]],0-Транзакции[[#This Row],[Сумма]])</f>
        <v>1000</v>
      </c>
    </row>
    <row r="265" spans="1:9" ht="15" customHeight="1" x14ac:dyDescent="0.2">
      <c r="A265" s="3">
        <v>44772</v>
      </c>
      <c r="B265" s="4" t="s">
        <v>196</v>
      </c>
      <c r="C265" s="10" t="s">
        <v>29</v>
      </c>
      <c r="D265" t="s">
        <v>493</v>
      </c>
      <c r="E265" s="8">
        <v>2398</v>
      </c>
      <c r="F265" s="56" t="str">
        <f>VLOOKUP(D265,'Валидация данных'!$A$2:$B$138,2,0)</f>
        <v>Хобби</v>
      </c>
      <c r="G265" t="str">
        <f>VLOOKUP(Транзакции[[#This Row],[Подкатегория]],Категории[#All],2,0)</f>
        <v>Развлечения и хобби</v>
      </c>
      <c r="H265" t="str">
        <f>VLOOKUP(Транзакции[[#This Row],[Подкатегория]],Категории[#All],3,0)</f>
        <v>Расход</v>
      </c>
      <c r="I265">
        <f>IF(Транзакции[[#This Row],[Тип категории]]="Доход",Транзакции[[#This Row],[Сумма]],0-Транзакции[[#This Row],[Сумма]])</f>
        <v>-2398</v>
      </c>
    </row>
    <row r="266" spans="1:9" ht="14.1" customHeight="1" x14ac:dyDescent="0.2">
      <c r="A266" s="3">
        <v>44772</v>
      </c>
      <c r="B266" s="4" t="s">
        <v>5</v>
      </c>
      <c r="C266" s="10" t="s">
        <v>197</v>
      </c>
      <c r="D266" t="s">
        <v>494</v>
      </c>
      <c r="E266" s="8">
        <v>3907</v>
      </c>
      <c r="F266" s="56" t="str">
        <f>VLOOKUP(D266,'Валидация данных'!$A$2:$B$138,2,0)</f>
        <v>Одежда</v>
      </c>
      <c r="G266" t="str">
        <f>VLOOKUP(Транзакции[[#This Row],[Подкатегория]],Категории[#All],2,0)</f>
        <v>Одежда</v>
      </c>
      <c r="H266" t="str">
        <f>VLOOKUP(Транзакции[[#This Row],[Подкатегория]],Категории[#All],3,0)</f>
        <v>Расход</v>
      </c>
      <c r="I266">
        <f>IF(Транзакции[[#This Row],[Тип категории]]="Доход",Транзакции[[#This Row],[Сумма]],0-Транзакции[[#This Row],[Сумма]])</f>
        <v>-3907</v>
      </c>
    </row>
    <row r="267" spans="1:9" ht="14.1" customHeight="1" x14ac:dyDescent="0.2">
      <c r="A267" s="3">
        <v>44772</v>
      </c>
      <c r="B267" s="4" t="s">
        <v>198</v>
      </c>
      <c r="C267" s="10" t="s">
        <v>1</v>
      </c>
      <c r="D267" t="s">
        <v>428</v>
      </c>
      <c r="E267" s="8">
        <v>6000</v>
      </c>
      <c r="F267" s="56" t="str">
        <f>VLOOKUP(D267,'Валидация данных'!$A$2:$B$138,2,0)</f>
        <v>Пополнение</v>
      </c>
      <c r="G267" t="str">
        <f>VLOOKUP(Транзакции[[#This Row],[Подкатегория]],Категории[#All],2,0)</f>
        <v>Пополнение</v>
      </c>
      <c r="H267" t="str">
        <f>VLOOKUP(Транзакции[[#This Row],[Подкатегория]],Категории[#All],3,0)</f>
        <v>Доход</v>
      </c>
      <c r="I267">
        <f>IF(Транзакции[[#This Row],[Тип категории]]="Доход",Транзакции[[#This Row],[Сумма]],0-Транзакции[[#This Row],[Сумма]])</f>
        <v>6000</v>
      </c>
    </row>
    <row r="268" spans="1:9" ht="15" customHeight="1" x14ac:dyDescent="0.2">
      <c r="A268" s="3">
        <v>44772</v>
      </c>
      <c r="B268" s="4" t="s">
        <v>199</v>
      </c>
      <c r="C268" s="10" t="s">
        <v>1</v>
      </c>
      <c r="D268" t="s">
        <v>428</v>
      </c>
      <c r="E268" s="8">
        <v>2000</v>
      </c>
      <c r="F268" s="56" t="str">
        <f>VLOOKUP(D268,'Валидация данных'!$A$2:$B$138,2,0)</f>
        <v>Пополнение</v>
      </c>
      <c r="G268" t="str">
        <f>VLOOKUP(Транзакции[[#This Row],[Подкатегория]],Категории[#All],2,0)</f>
        <v>Пополнение</v>
      </c>
      <c r="H268" t="str">
        <f>VLOOKUP(Транзакции[[#This Row],[Подкатегория]],Категории[#All],3,0)</f>
        <v>Доход</v>
      </c>
      <c r="I268">
        <f>IF(Транзакции[[#This Row],[Тип категории]]="Доход",Транзакции[[#This Row],[Сумма]],0-Транзакции[[#This Row],[Сумма]])</f>
        <v>2000</v>
      </c>
    </row>
    <row r="269" spans="1:9" ht="15" customHeight="1" x14ac:dyDescent="0.2">
      <c r="A269" s="3">
        <v>44772</v>
      </c>
      <c r="B269" s="4" t="s">
        <v>200</v>
      </c>
      <c r="C269" s="10" t="s">
        <v>6</v>
      </c>
      <c r="D269" t="s">
        <v>440</v>
      </c>
      <c r="E269" s="8">
        <v>1190</v>
      </c>
      <c r="F269" s="56" t="str">
        <f>VLOOKUP(D269,'Валидация данных'!$A$2:$B$138,2,0)</f>
        <v>Яндекс Маркет</v>
      </c>
      <c r="G269" t="str">
        <f>VLOOKUP(Транзакции[[#This Row],[Подкатегория]],Категории[#All],2,0)</f>
        <v>Маркетплейсы</v>
      </c>
      <c r="H269" t="str">
        <f>VLOOKUP(Транзакции[[#This Row],[Подкатегория]],Категории[#All],3,0)</f>
        <v>Расход</v>
      </c>
      <c r="I269">
        <f>IF(Транзакции[[#This Row],[Тип категории]]="Доход",Транзакции[[#This Row],[Сумма]],0-Транзакции[[#This Row],[Сумма]])</f>
        <v>-1190</v>
      </c>
    </row>
    <row r="270" spans="1:9" ht="14.1" customHeight="1" x14ac:dyDescent="0.2">
      <c r="A270" s="3">
        <v>44772</v>
      </c>
      <c r="B270" s="4" t="s">
        <v>8</v>
      </c>
      <c r="C270" s="10" t="s">
        <v>4</v>
      </c>
      <c r="D270" t="s">
        <v>495</v>
      </c>
      <c r="E270" s="8">
        <v>985</v>
      </c>
      <c r="F270" s="56" t="str">
        <f>VLOOKUP(D270,'Валидация данных'!$A$2:$B$138,2,0)</f>
        <v>Супермаркеты</v>
      </c>
      <c r="G270" t="str">
        <f>VLOOKUP(Транзакции[[#This Row],[Подкатегория]],Категории[#All],2,0)</f>
        <v>Еда</v>
      </c>
      <c r="H270" t="str">
        <f>VLOOKUP(Транзакции[[#This Row],[Подкатегория]],Категории[#All],3,0)</f>
        <v>Расход</v>
      </c>
      <c r="I270">
        <f>IF(Транзакции[[#This Row],[Тип категории]]="Доход",Транзакции[[#This Row],[Сумма]],0-Транзакции[[#This Row],[Сумма]])</f>
        <v>-985</v>
      </c>
    </row>
    <row r="271" spans="1:9" ht="15" customHeight="1" x14ac:dyDescent="0.2">
      <c r="A271" s="3">
        <v>44771</v>
      </c>
      <c r="B271" s="4" t="s">
        <v>201</v>
      </c>
      <c r="C271" s="10" t="s">
        <v>1</v>
      </c>
      <c r="D271" t="s">
        <v>428</v>
      </c>
      <c r="E271" s="8">
        <v>2000</v>
      </c>
      <c r="F271" s="56" t="str">
        <f>VLOOKUP(D271,'Валидация данных'!$A$2:$B$138,2,0)</f>
        <v>Пополнение</v>
      </c>
      <c r="G271" t="str">
        <f>VLOOKUP(Транзакции[[#This Row],[Подкатегория]],Категории[#All],2,0)</f>
        <v>Пополнение</v>
      </c>
      <c r="H271" t="str">
        <f>VLOOKUP(Транзакции[[#This Row],[Подкатегория]],Категории[#All],3,0)</f>
        <v>Доход</v>
      </c>
      <c r="I271">
        <f>IF(Транзакции[[#This Row],[Тип категории]]="Доход",Транзакции[[#This Row],[Сумма]],0-Транзакции[[#This Row],[Сумма]])</f>
        <v>2000</v>
      </c>
    </row>
    <row r="272" spans="1:9" ht="15" customHeight="1" x14ac:dyDescent="0.2">
      <c r="A272" s="3">
        <v>44771</v>
      </c>
      <c r="B272" s="4" t="s">
        <v>202</v>
      </c>
      <c r="C272" s="10" t="s">
        <v>4</v>
      </c>
      <c r="D272" t="s">
        <v>434</v>
      </c>
      <c r="E272" s="8">
        <v>550</v>
      </c>
      <c r="F272" s="56" t="str">
        <f>VLOOKUP(D272,'Валидация данных'!$A$2:$B$138,2,0)</f>
        <v>Супермаркеты</v>
      </c>
      <c r="G272" t="str">
        <f>VLOOKUP(Транзакции[[#This Row],[Подкатегория]],Категории[#All],2,0)</f>
        <v>Еда</v>
      </c>
      <c r="H272" t="str">
        <f>VLOOKUP(Транзакции[[#This Row],[Подкатегория]],Категории[#All],3,0)</f>
        <v>Расход</v>
      </c>
      <c r="I272">
        <f>IF(Транзакции[[#This Row],[Тип категории]]="Доход",Транзакции[[#This Row],[Сумма]],0-Транзакции[[#This Row],[Сумма]])</f>
        <v>-550</v>
      </c>
    </row>
    <row r="273" spans="1:9" ht="18" customHeight="1" x14ac:dyDescent="0.2">
      <c r="A273" s="3">
        <v>44771</v>
      </c>
      <c r="B273" s="4" t="s">
        <v>203</v>
      </c>
      <c r="C273" s="10" t="s">
        <v>29</v>
      </c>
      <c r="D273" t="s">
        <v>475</v>
      </c>
      <c r="E273" s="8">
        <v>313</v>
      </c>
      <c r="F273" s="56" t="str">
        <f>VLOOKUP(D273,'Валидация данных'!$A$2:$B$138,2,0)</f>
        <v>Такси</v>
      </c>
      <c r="G273" t="str">
        <f>VLOOKUP(Транзакции[[#This Row],[Подкатегория]],Категории[#All],2,0)</f>
        <v>Транспорт</v>
      </c>
      <c r="H273" t="str">
        <f>VLOOKUP(Транзакции[[#This Row],[Подкатегория]],Категории[#All],3,0)</f>
        <v>Расход</v>
      </c>
      <c r="I273">
        <f>IF(Транзакции[[#This Row],[Тип категории]]="Доход",Транзакции[[#This Row],[Сумма]],0-Транзакции[[#This Row],[Сумма]])</f>
        <v>-313</v>
      </c>
    </row>
    <row r="274" spans="1:9" ht="15" customHeight="1" x14ac:dyDescent="0.2">
      <c r="A274" s="3">
        <v>44771</v>
      </c>
      <c r="B274" s="4" t="s">
        <v>8</v>
      </c>
      <c r="C274" s="10" t="s">
        <v>66</v>
      </c>
      <c r="D274" t="s">
        <v>478</v>
      </c>
      <c r="E274" s="8">
        <v>329.2</v>
      </c>
      <c r="F274" s="56" t="str">
        <f>VLOOKUP(D274,'Валидация данных'!$A$2:$B$138,2,0)</f>
        <v>Электричка</v>
      </c>
      <c r="G274" t="str">
        <f>VLOOKUP(Транзакции[[#This Row],[Подкатегория]],Категории[#All],2,0)</f>
        <v>Транспорт</v>
      </c>
      <c r="H274" t="str">
        <f>VLOOKUP(Транзакции[[#This Row],[Подкатегория]],Категории[#All],3,0)</f>
        <v>Расход</v>
      </c>
      <c r="I274">
        <f>IF(Транзакции[[#This Row],[Тип категории]]="Доход",Транзакции[[#This Row],[Сумма]],0-Транзакции[[#This Row],[Сумма]])</f>
        <v>-329.2</v>
      </c>
    </row>
    <row r="275" spans="1:9" ht="15" customHeight="1" x14ac:dyDescent="0.2">
      <c r="A275" s="1">
        <v>44771</v>
      </c>
      <c r="B275" s="2" t="s">
        <v>8</v>
      </c>
      <c r="C275" s="9" t="s">
        <v>66</v>
      </c>
      <c r="D275" t="s">
        <v>496</v>
      </c>
      <c r="E275" s="7">
        <v>500</v>
      </c>
      <c r="F275" s="56" t="str">
        <f>VLOOKUP(D275,'Валидация данных'!$A$2:$B$138,2,0)</f>
        <v>Метро</v>
      </c>
      <c r="G275" t="str">
        <f>VLOOKUP(Транзакции[[#This Row],[Подкатегория]],Категории[#All],2,0)</f>
        <v>Транспорт</v>
      </c>
      <c r="H275" t="str">
        <f>VLOOKUP(Транзакции[[#This Row],[Подкатегория]],Категории[#All],3,0)</f>
        <v>Расход</v>
      </c>
      <c r="I275">
        <f>IF(Транзакции[[#This Row],[Тип категории]]="Доход",Транзакции[[#This Row],[Сумма]],0-Транзакции[[#This Row],[Сумма]])</f>
        <v>-500</v>
      </c>
    </row>
    <row r="276" spans="1:9" ht="15" customHeight="1" x14ac:dyDescent="0.2">
      <c r="A276" s="3">
        <v>44769</v>
      </c>
      <c r="B276" s="4" t="s">
        <v>204</v>
      </c>
      <c r="C276" s="10" t="s">
        <v>9</v>
      </c>
      <c r="D276" t="s">
        <v>497</v>
      </c>
      <c r="E276" s="8">
        <v>215</v>
      </c>
      <c r="F276" s="56" t="str">
        <f>VLOOKUP(D276,'Валидация данных'!$A$2:$B$138,2,0)</f>
        <v>Рестораны и кафе</v>
      </c>
      <c r="G276" t="str">
        <f>VLOOKUP(Транзакции[[#This Row],[Подкатегория]],Категории[#All],2,0)</f>
        <v>Еда</v>
      </c>
      <c r="H276" t="str">
        <f>VLOOKUP(Транзакции[[#This Row],[Подкатегория]],Категории[#All],3,0)</f>
        <v>Расход</v>
      </c>
      <c r="I276">
        <f>IF(Транзакции[[#This Row],[Тип категории]]="Доход",Транзакции[[#This Row],[Сумма]],0-Транзакции[[#This Row],[Сумма]])</f>
        <v>-215</v>
      </c>
    </row>
    <row r="277" spans="1:9" ht="15" customHeight="1" x14ac:dyDescent="0.2">
      <c r="A277" s="3">
        <v>44769</v>
      </c>
      <c r="B277" s="4" t="s">
        <v>205</v>
      </c>
      <c r="C277" s="10" t="s">
        <v>9</v>
      </c>
      <c r="D277" t="s">
        <v>575</v>
      </c>
      <c r="E277" s="8">
        <v>240</v>
      </c>
      <c r="F277" s="56" t="str">
        <f>VLOOKUP(D277,'Валидация данных'!$A$2:$B$138,2,0)</f>
        <v>Рестораны и кафе</v>
      </c>
      <c r="G277" t="str">
        <f>VLOOKUP(Транзакции[[#This Row],[Подкатегория]],Категории[#All],2,0)</f>
        <v>Еда</v>
      </c>
      <c r="H277" t="str">
        <f>VLOOKUP(Транзакции[[#This Row],[Подкатегория]],Категории[#All],3,0)</f>
        <v>Расход</v>
      </c>
      <c r="I277">
        <f>IF(Транзакции[[#This Row],[Тип категории]]="Доход",Транзакции[[#This Row],[Сумма]],0-Транзакции[[#This Row],[Сумма]])</f>
        <v>-240</v>
      </c>
    </row>
    <row r="278" spans="1:9" ht="15" customHeight="1" x14ac:dyDescent="0.2">
      <c r="A278" s="3">
        <v>44769</v>
      </c>
      <c r="B278" s="4" t="s">
        <v>104</v>
      </c>
      <c r="C278" s="10" t="s">
        <v>9</v>
      </c>
      <c r="D278" t="s">
        <v>484</v>
      </c>
      <c r="E278" s="8">
        <v>490</v>
      </c>
      <c r="F278" s="56" t="str">
        <f>VLOOKUP(D278,'Валидация данных'!$A$2:$B$138,2,0)</f>
        <v>Рестораны и кафе</v>
      </c>
      <c r="G278" t="str">
        <f>VLOOKUP(Транзакции[[#This Row],[Подкатегория]],Категории[#All],2,0)</f>
        <v>Еда</v>
      </c>
      <c r="H278" t="str">
        <f>VLOOKUP(Транзакции[[#This Row],[Подкатегория]],Категории[#All],3,0)</f>
        <v>Расход</v>
      </c>
      <c r="I278">
        <f>IF(Транзакции[[#This Row],[Тип категории]]="Доход",Транзакции[[#This Row],[Сумма]],0-Транзакции[[#This Row],[Сумма]])</f>
        <v>-490</v>
      </c>
    </row>
    <row r="279" spans="1:9" ht="14.1" customHeight="1" x14ac:dyDescent="0.2">
      <c r="A279" s="3">
        <v>44769</v>
      </c>
      <c r="B279" s="4" t="s">
        <v>206</v>
      </c>
      <c r="C279" s="10" t="s">
        <v>6</v>
      </c>
      <c r="D279" t="s">
        <v>473</v>
      </c>
      <c r="E279" s="8">
        <v>1337</v>
      </c>
      <c r="F279" s="56" t="str">
        <f>VLOOKUP(D279,'Валидация данных'!$A$2:$B$138,2,0)</f>
        <v>Зоомагазин</v>
      </c>
      <c r="G279" t="str">
        <f>VLOOKUP(Транзакции[[#This Row],[Подкатегория]],Категории[#All],2,0)</f>
        <v>Питомцы</v>
      </c>
      <c r="H279" t="str">
        <f>VLOOKUP(Транзакции[[#This Row],[Подкатегория]],Категории[#All],3,0)</f>
        <v>Расход</v>
      </c>
      <c r="I279">
        <f>IF(Транзакции[[#This Row],[Тип категории]]="Доход",Транзакции[[#This Row],[Сумма]],0-Транзакции[[#This Row],[Сумма]])</f>
        <v>-1337</v>
      </c>
    </row>
    <row r="280" spans="1:9" ht="15" customHeight="1" x14ac:dyDescent="0.2">
      <c r="A280" s="3">
        <v>44769</v>
      </c>
      <c r="B280" s="4" t="s">
        <v>207</v>
      </c>
      <c r="C280" s="10" t="s">
        <v>1</v>
      </c>
      <c r="D280" t="s">
        <v>498</v>
      </c>
      <c r="E280" s="8">
        <v>150</v>
      </c>
      <c r="F280" s="56" t="str">
        <f>VLOOKUP(D280,'Валидация данных'!$A$2:$B$138,2,0)</f>
        <v>Комиссия</v>
      </c>
      <c r="G280" t="str">
        <f>VLOOKUP(Транзакции[[#This Row],[Подкатегория]],Категории[#All],2,0)</f>
        <v>Прочее</v>
      </c>
      <c r="H280" t="str">
        <f>VLOOKUP(Транзакции[[#This Row],[Подкатегория]],Категории[#All],3,0)</f>
        <v>Расход</v>
      </c>
      <c r="I280">
        <f>IF(Транзакции[[#This Row],[Тип категории]]="Доход",Транзакции[[#This Row],[Сумма]],0-Транзакции[[#This Row],[Сумма]])</f>
        <v>-150</v>
      </c>
    </row>
    <row r="281" spans="1:9" ht="15" customHeight="1" x14ac:dyDescent="0.2">
      <c r="A281" s="3">
        <v>44767</v>
      </c>
      <c r="B281" s="4" t="s">
        <v>208</v>
      </c>
      <c r="C281" s="10" t="s">
        <v>4</v>
      </c>
      <c r="D281" t="s">
        <v>542</v>
      </c>
      <c r="E281" s="8">
        <v>712.61</v>
      </c>
      <c r="F281" s="56" t="str">
        <f>VLOOKUP(D281,'Валидация данных'!$A$2:$B$138,2,0)</f>
        <v>Супермаркеты</v>
      </c>
      <c r="G281" t="str">
        <f>VLOOKUP(Транзакции[[#This Row],[Подкатегория]],Категории[#All],2,0)</f>
        <v>Еда</v>
      </c>
      <c r="H281" t="str">
        <f>VLOOKUP(Транзакции[[#This Row],[Подкатегория]],Категории[#All],3,0)</f>
        <v>Расход</v>
      </c>
      <c r="I281">
        <f>IF(Транзакции[[#This Row],[Тип категории]]="Доход",Транзакции[[#This Row],[Сумма]],0-Транзакции[[#This Row],[Сумма]])</f>
        <v>-712.61</v>
      </c>
    </row>
    <row r="282" spans="1:9" ht="15" customHeight="1" x14ac:dyDescent="0.2">
      <c r="A282" s="3">
        <v>44767</v>
      </c>
      <c r="B282" s="4" t="s">
        <v>209</v>
      </c>
      <c r="C282" s="10" t="s">
        <v>4</v>
      </c>
      <c r="D282" t="s">
        <v>499</v>
      </c>
      <c r="E282" s="8">
        <v>277</v>
      </c>
      <c r="F282" s="56" t="str">
        <f>VLOOKUP(D282,'Валидация данных'!$A$2:$B$138,2,0)</f>
        <v>Супермаркеты</v>
      </c>
      <c r="G282" t="str">
        <f>VLOOKUP(Транзакции[[#This Row],[Подкатегория]],Категории[#All],2,0)</f>
        <v>Еда</v>
      </c>
      <c r="H282" t="str">
        <f>VLOOKUP(Транзакции[[#This Row],[Подкатегория]],Категории[#All],3,0)</f>
        <v>Расход</v>
      </c>
      <c r="I282">
        <f>IF(Транзакции[[#This Row],[Тип категории]]="Доход",Транзакции[[#This Row],[Сумма]],0-Транзакции[[#This Row],[Сумма]])</f>
        <v>-277</v>
      </c>
    </row>
    <row r="283" spans="1:9" ht="15" customHeight="1" x14ac:dyDescent="0.2">
      <c r="A283" s="3">
        <v>44766</v>
      </c>
      <c r="B283" s="4" t="s">
        <v>210</v>
      </c>
      <c r="C283" s="10" t="s">
        <v>29</v>
      </c>
      <c r="D283" t="s">
        <v>475</v>
      </c>
      <c r="E283" s="8">
        <v>190</v>
      </c>
      <c r="F283" s="56" t="str">
        <f>VLOOKUP(D283,'Валидация данных'!$A$2:$B$138,2,0)</f>
        <v>Такси</v>
      </c>
      <c r="G283" t="str">
        <f>VLOOKUP(Транзакции[[#This Row],[Подкатегория]],Категории[#All],2,0)</f>
        <v>Транспорт</v>
      </c>
      <c r="H283" t="str">
        <f>VLOOKUP(Транзакции[[#This Row],[Подкатегория]],Категории[#All],3,0)</f>
        <v>Расход</v>
      </c>
      <c r="I283">
        <f>IF(Транзакции[[#This Row],[Тип категории]]="Доход",Транзакции[[#This Row],[Сумма]],0-Транзакции[[#This Row],[Сумма]])</f>
        <v>-190</v>
      </c>
    </row>
    <row r="284" spans="1:9" ht="14.1" customHeight="1" x14ac:dyDescent="0.2">
      <c r="A284" s="3">
        <v>44766</v>
      </c>
      <c r="B284" s="4" t="s">
        <v>211</v>
      </c>
      <c r="C284" s="10" t="s">
        <v>9</v>
      </c>
      <c r="D284" s="5" t="s">
        <v>541</v>
      </c>
      <c r="E284" s="8">
        <v>468</v>
      </c>
      <c r="F284" s="56" t="str">
        <f>VLOOKUP(D284,'Валидация данных'!$A$2:$B$138,2,0)</f>
        <v>Рестораны и кафе</v>
      </c>
      <c r="G284" t="str">
        <f>VLOOKUP(Транзакции[[#This Row],[Подкатегория]],Категории[#All],2,0)</f>
        <v>Еда</v>
      </c>
      <c r="H284" t="str">
        <f>VLOOKUP(Транзакции[[#This Row],[Подкатегория]],Категории[#All],3,0)</f>
        <v>Расход</v>
      </c>
      <c r="I284">
        <f>IF(Транзакции[[#This Row],[Тип категории]]="Доход",Транзакции[[#This Row],[Сумма]],0-Транзакции[[#This Row],[Сумма]])</f>
        <v>-468</v>
      </c>
    </row>
    <row r="285" spans="1:9" ht="15" customHeight="1" x14ac:dyDescent="0.2">
      <c r="A285" s="3">
        <v>44766</v>
      </c>
      <c r="B285" s="4" t="s">
        <v>211</v>
      </c>
      <c r="C285" s="10" t="s">
        <v>1</v>
      </c>
      <c r="D285" t="s">
        <v>428</v>
      </c>
      <c r="E285" s="8">
        <v>5000</v>
      </c>
      <c r="F285" s="56" t="str">
        <f>VLOOKUP(D285,'Валидация данных'!$A$2:$B$138,2,0)</f>
        <v>Пополнение</v>
      </c>
      <c r="G285" t="str">
        <f>VLOOKUP(Транзакции[[#This Row],[Подкатегория]],Категории[#All],2,0)</f>
        <v>Пополнение</v>
      </c>
      <c r="H285" t="str">
        <f>VLOOKUP(Транзакции[[#This Row],[Подкатегория]],Категории[#All],3,0)</f>
        <v>Доход</v>
      </c>
      <c r="I285">
        <f>IF(Транзакции[[#This Row],[Тип категории]]="Доход",Транзакции[[#This Row],[Сумма]],0-Транзакции[[#This Row],[Сумма]])</f>
        <v>5000</v>
      </c>
    </row>
    <row r="286" spans="1:9" ht="15" customHeight="1" x14ac:dyDescent="0.2">
      <c r="A286" s="3">
        <v>44765</v>
      </c>
      <c r="B286" s="4" t="s">
        <v>20</v>
      </c>
      <c r="C286" s="10" t="s">
        <v>9</v>
      </c>
      <c r="D286" t="s">
        <v>546</v>
      </c>
      <c r="E286" s="8">
        <v>149.99</v>
      </c>
      <c r="F286" s="56" t="str">
        <f>VLOOKUP(D286,'Валидация данных'!$A$2:$B$138,2,0)</f>
        <v>Рестораны и кафе</v>
      </c>
      <c r="G286" t="str">
        <f>VLOOKUP(Транзакции[[#This Row],[Подкатегория]],Категории[#All],2,0)</f>
        <v>Еда</v>
      </c>
      <c r="H286" t="str">
        <f>VLOOKUP(Транзакции[[#This Row],[Подкатегория]],Категории[#All],3,0)</f>
        <v>Расход</v>
      </c>
      <c r="I286">
        <f>IF(Транзакции[[#This Row],[Тип категории]]="Доход",Транзакции[[#This Row],[Сумма]],0-Транзакции[[#This Row],[Сумма]])</f>
        <v>-149.99</v>
      </c>
    </row>
    <row r="287" spans="1:9" ht="15" customHeight="1" x14ac:dyDescent="0.2">
      <c r="A287" s="3">
        <v>44765</v>
      </c>
      <c r="B287" s="4" t="s">
        <v>212</v>
      </c>
      <c r="C287" s="10" t="s">
        <v>9</v>
      </c>
      <c r="D287" t="s">
        <v>546</v>
      </c>
      <c r="E287" s="8">
        <v>619.96</v>
      </c>
      <c r="F287" s="56" t="str">
        <f>VLOOKUP(D287,'Валидация данных'!$A$2:$B$138,2,0)</f>
        <v>Рестораны и кафе</v>
      </c>
      <c r="G287" t="str">
        <f>VLOOKUP(Транзакции[[#This Row],[Подкатегория]],Категории[#All],2,0)</f>
        <v>Еда</v>
      </c>
      <c r="H287" t="str">
        <f>VLOOKUP(Транзакции[[#This Row],[Подкатегория]],Категории[#All],3,0)</f>
        <v>Расход</v>
      </c>
      <c r="I287">
        <f>IF(Транзакции[[#This Row],[Тип категории]]="Доход",Транзакции[[#This Row],[Сумма]],0-Транзакции[[#This Row],[Сумма]])</f>
        <v>-619.96</v>
      </c>
    </row>
    <row r="288" spans="1:9" ht="15" customHeight="1" x14ac:dyDescent="0.2">
      <c r="A288" s="3">
        <v>44765</v>
      </c>
      <c r="B288" s="4" t="s">
        <v>198</v>
      </c>
      <c r="C288" s="10" t="s">
        <v>6</v>
      </c>
      <c r="D288" t="s">
        <v>473</v>
      </c>
      <c r="E288" s="8">
        <v>380.8</v>
      </c>
      <c r="F288" s="56" t="str">
        <f>VLOOKUP(D288,'Валидация данных'!$A$2:$B$138,2,0)</f>
        <v>Зоомагазин</v>
      </c>
      <c r="G288" t="str">
        <f>VLOOKUP(Транзакции[[#This Row],[Подкатегория]],Категории[#All],2,0)</f>
        <v>Питомцы</v>
      </c>
      <c r="H288" t="str">
        <f>VLOOKUP(Транзакции[[#This Row],[Подкатегория]],Категории[#All],3,0)</f>
        <v>Расход</v>
      </c>
      <c r="I288">
        <f>IF(Транзакции[[#This Row],[Тип категории]]="Доход",Транзакции[[#This Row],[Сумма]],0-Транзакции[[#This Row],[Сумма]])</f>
        <v>-380.8</v>
      </c>
    </row>
    <row r="289" spans="1:9" ht="15" customHeight="1" x14ac:dyDescent="0.2">
      <c r="A289" s="3">
        <v>44764</v>
      </c>
      <c r="B289" s="4" t="s">
        <v>151</v>
      </c>
      <c r="C289" s="10" t="s">
        <v>9</v>
      </c>
      <c r="D289" t="s">
        <v>491</v>
      </c>
      <c r="E289" s="8">
        <v>295</v>
      </c>
      <c r="F289" s="56" t="str">
        <f>VLOOKUP(D289,'Валидация данных'!$A$2:$B$138,2,0)</f>
        <v>Рестораны и кафе</v>
      </c>
      <c r="G289" t="str">
        <f>VLOOKUP(Транзакции[[#This Row],[Подкатегория]],Категории[#All],2,0)</f>
        <v>Еда</v>
      </c>
      <c r="H289" t="str">
        <f>VLOOKUP(Транзакции[[#This Row],[Подкатегория]],Категории[#All],3,0)</f>
        <v>Расход</v>
      </c>
      <c r="I289">
        <f>IF(Транзакции[[#This Row],[Тип категории]]="Доход",Транзакции[[#This Row],[Сумма]],0-Транзакции[[#This Row],[Сумма]])</f>
        <v>-295</v>
      </c>
    </row>
    <row r="290" spans="1:9" ht="15" customHeight="1" x14ac:dyDescent="0.2">
      <c r="A290" s="3">
        <v>44764</v>
      </c>
      <c r="B290" s="4" t="s">
        <v>213</v>
      </c>
      <c r="C290" s="10" t="s">
        <v>29</v>
      </c>
      <c r="D290" t="s">
        <v>544</v>
      </c>
      <c r="E290" s="8">
        <v>1057</v>
      </c>
      <c r="F290" s="56" t="str">
        <f>VLOOKUP(D290,'Валидация данных'!$A$2:$B$138,2,0)</f>
        <v>Игры</v>
      </c>
      <c r="G290" t="str">
        <f>VLOOKUP(Транзакции[[#This Row],[Подкатегория]],Категории[#All],2,0)</f>
        <v>Игры</v>
      </c>
      <c r="H290" t="str">
        <f>VLOOKUP(Транзакции[[#This Row],[Подкатегория]],Категории[#All],3,0)</f>
        <v>Расход</v>
      </c>
      <c r="I290">
        <f>IF(Транзакции[[#This Row],[Тип категории]]="Доход",Транзакции[[#This Row],[Сумма]],0-Транзакции[[#This Row],[Сумма]])</f>
        <v>-1057</v>
      </c>
    </row>
    <row r="291" spans="1:9" ht="15" customHeight="1" x14ac:dyDescent="0.2">
      <c r="A291" s="3">
        <v>44764</v>
      </c>
      <c r="B291" s="4" t="s">
        <v>159</v>
      </c>
      <c r="C291" s="10" t="s">
        <v>4</v>
      </c>
      <c r="D291" t="s">
        <v>543</v>
      </c>
      <c r="E291" s="8">
        <v>671.45</v>
      </c>
      <c r="F291" s="56" t="str">
        <f>VLOOKUP(D291,'Валидация данных'!$A$2:$B$138,2,0)</f>
        <v>Супермаркеты</v>
      </c>
      <c r="G291" t="str">
        <f>VLOOKUP(Транзакции[[#This Row],[Подкатегория]],Категории[#All],2,0)</f>
        <v>Еда</v>
      </c>
      <c r="H291" t="str">
        <f>VLOOKUP(Транзакции[[#This Row],[Подкатегория]],Категории[#All],3,0)</f>
        <v>Расход</v>
      </c>
      <c r="I291">
        <f>IF(Транзакции[[#This Row],[Тип категории]]="Доход",Транзакции[[#This Row],[Сумма]],0-Транзакции[[#This Row],[Сумма]])</f>
        <v>-671.45</v>
      </c>
    </row>
    <row r="292" spans="1:9" ht="15" customHeight="1" x14ac:dyDescent="0.2">
      <c r="A292" s="3">
        <v>44764</v>
      </c>
      <c r="B292" s="4" t="s">
        <v>214</v>
      </c>
      <c r="C292" s="10" t="s">
        <v>9</v>
      </c>
      <c r="D292" t="s">
        <v>546</v>
      </c>
      <c r="E292" s="8">
        <v>409.99</v>
      </c>
      <c r="F292" s="56" t="str">
        <f>VLOOKUP(D292,'Валидация данных'!$A$2:$B$138,2,0)</f>
        <v>Рестораны и кафе</v>
      </c>
      <c r="G292" t="str">
        <f>VLOOKUP(Транзакции[[#This Row],[Подкатегория]],Категории[#All],2,0)</f>
        <v>Еда</v>
      </c>
      <c r="H292" t="str">
        <f>VLOOKUP(Транзакции[[#This Row],[Подкатегория]],Категории[#All],3,0)</f>
        <v>Расход</v>
      </c>
      <c r="I292">
        <f>IF(Транзакции[[#This Row],[Тип категории]]="Доход",Транзакции[[#This Row],[Сумма]],0-Транзакции[[#This Row],[Сумма]])</f>
        <v>-409.99</v>
      </c>
    </row>
    <row r="293" spans="1:9" ht="14.1" customHeight="1" x14ac:dyDescent="0.2">
      <c r="A293" s="3">
        <v>44764</v>
      </c>
      <c r="B293" s="4" t="s">
        <v>215</v>
      </c>
      <c r="C293" s="10" t="s">
        <v>29</v>
      </c>
      <c r="D293" t="s">
        <v>475</v>
      </c>
      <c r="E293" s="8">
        <v>293</v>
      </c>
      <c r="F293" s="56" t="str">
        <f>VLOOKUP(D293,'Валидация данных'!$A$2:$B$138,2,0)</f>
        <v>Такси</v>
      </c>
      <c r="G293" t="str">
        <f>VLOOKUP(Транзакции[[#This Row],[Подкатегория]],Категории[#All],2,0)</f>
        <v>Транспорт</v>
      </c>
      <c r="H293" t="str">
        <f>VLOOKUP(Транзакции[[#This Row],[Подкатегория]],Категории[#All],3,0)</f>
        <v>Расход</v>
      </c>
      <c r="I293">
        <f>IF(Транзакции[[#This Row],[Тип категории]]="Доход",Транзакции[[#This Row],[Сумма]],0-Транзакции[[#This Row],[Сумма]])</f>
        <v>-293</v>
      </c>
    </row>
    <row r="294" spans="1:9" ht="15" customHeight="1" x14ac:dyDescent="0.2">
      <c r="A294" s="3">
        <v>44764</v>
      </c>
      <c r="B294" s="4" t="s">
        <v>216</v>
      </c>
      <c r="C294" s="10" t="s">
        <v>1</v>
      </c>
      <c r="D294" t="s">
        <v>428</v>
      </c>
      <c r="E294" s="8">
        <v>2000</v>
      </c>
      <c r="F294" s="56" t="str">
        <f>VLOOKUP(D294,'Валидация данных'!$A$2:$B$138,2,0)</f>
        <v>Пополнение</v>
      </c>
      <c r="G294" t="str">
        <f>VLOOKUP(Транзакции[[#This Row],[Подкатегория]],Категории[#All],2,0)</f>
        <v>Пополнение</v>
      </c>
      <c r="H294" t="str">
        <f>VLOOKUP(Транзакции[[#This Row],[Подкатегория]],Категории[#All],3,0)</f>
        <v>Доход</v>
      </c>
      <c r="I294">
        <f>IF(Транзакции[[#This Row],[Тип категории]]="Доход",Транзакции[[#This Row],[Сумма]],0-Транзакции[[#This Row],[Сумма]])</f>
        <v>2000</v>
      </c>
    </row>
    <row r="295" spans="1:9" ht="18" customHeight="1" x14ac:dyDescent="0.2">
      <c r="A295" s="3">
        <v>44762</v>
      </c>
      <c r="B295" s="4" t="s">
        <v>206</v>
      </c>
      <c r="C295" s="10" t="s">
        <v>29</v>
      </c>
      <c r="D295" t="s">
        <v>544</v>
      </c>
      <c r="E295" s="8">
        <v>1535</v>
      </c>
      <c r="F295" s="56" t="str">
        <f>VLOOKUP(D295,'Валидация данных'!$A$2:$B$138,2,0)</f>
        <v>Игры</v>
      </c>
      <c r="G295" t="str">
        <f>VLOOKUP(Транзакции[[#This Row],[Подкатегория]],Категории[#All],2,0)</f>
        <v>Игры</v>
      </c>
      <c r="H295" t="str">
        <f>VLOOKUP(Транзакции[[#This Row],[Подкатегория]],Категории[#All],3,0)</f>
        <v>Расход</v>
      </c>
      <c r="I295">
        <f>IF(Транзакции[[#This Row],[Тип категории]]="Доход",Транзакции[[#This Row],[Сумма]],0-Транзакции[[#This Row],[Сумма]])</f>
        <v>-1535</v>
      </c>
    </row>
    <row r="296" spans="1:9" ht="15" customHeight="1" x14ac:dyDescent="0.2">
      <c r="A296" s="3">
        <v>44762</v>
      </c>
      <c r="B296" s="4" t="s">
        <v>106</v>
      </c>
      <c r="C296" s="10" t="s">
        <v>9</v>
      </c>
      <c r="D296" t="s">
        <v>484</v>
      </c>
      <c r="E296" s="8">
        <v>450</v>
      </c>
      <c r="F296" s="56" t="str">
        <f>VLOOKUP(D296,'Валидация данных'!$A$2:$B$138,2,0)</f>
        <v>Рестораны и кафе</v>
      </c>
      <c r="G296" t="str">
        <f>VLOOKUP(Транзакции[[#This Row],[Подкатегория]],Категории[#All],2,0)</f>
        <v>Еда</v>
      </c>
      <c r="H296" t="str">
        <f>VLOOKUP(Транзакции[[#This Row],[Подкатегория]],Категории[#All],3,0)</f>
        <v>Расход</v>
      </c>
      <c r="I296">
        <f>IF(Транзакции[[#This Row],[Тип категории]]="Доход",Транзакции[[#This Row],[Сумма]],0-Транзакции[[#This Row],[Сумма]])</f>
        <v>-450</v>
      </c>
    </row>
    <row r="297" spans="1:9" ht="15" customHeight="1" x14ac:dyDescent="0.2">
      <c r="A297" s="1">
        <v>44760</v>
      </c>
      <c r="B297" s="2" t="s">
        <v>102</v>
      </c>
      <c r="C297" s="9" t="s">
        <v>4</v>
      </c>
      <c r="D297" t="s">
        <v>542</v>
      </c>
      <c r="E297" s="7">
        <v>1022.96</v>
      </c>
      <c r="F297" s="56" t="str">
        <f>VLOOKUP(D297,'Валидация данных'!$A$2:$B$138,2,0)</f>
        <v>Супермаркеты</v>
      </c>
      <c r="G297" t="str">
        <f>VLOOKUP(Транзакции[[#This Row],[Подкатегория]],Категории[#All],2,0)</f>
        <v>Еда</v>
      </c>
      <c r="H297" t="str">
        <f>VLOOKUP(Транзакции[[#This Row],[Подкатегория]],Категории[#All],3,0)</f>
        <v>Расход</v>
      </c>
      <c r="I297">
        <f>IF(Транзакции[[#This Row],[Тип категории]]="Доход",Транзакции[[#This Row],[Сумма]],0-Транзакции[[#This Row],[Сумма]])</f>
        <v>-1022.96</v>
      </c>
    </row>
    <row r="298" spans="1:9" ht="15" customHeight="1" x14ac:dyDescent="0.2">
      <c r="A298" s="3">
        <v>44760</v>
      </c>
      <c r="B298" s="4" t="s">
        <v>217</v>
      </c>
      <c r="C298" s="10" t="s">
        <v>1</v>
      </c>
      <c r="D298" t="s">
        <v>468</v>
      </c>
      <c r="E298" s="8">
        <v>3000</v>
      </c>
      <c r="F298" s="56" t="str">
        <f>VLOOKUP(D298,'Валидация данных'!$A$2:$B$138,2,0)</f>
        <v>Пополнение</v>
      </c>
      <c r="G298" t="str">
        <f>VLOOKUP(Транзакции[[#This Row],[Подкатегория]],Категории[#All],2,0)</f>
        <v>Пополнение</v>
      </c>
      <c r="H298" t="str">
        <f>VLOOKUP(Транзакции[[#This Row],[Подкатегория]],Категории[#All],3,0)</f>
        <v>Доход</v>
      </c>
      <c r="I298">
        <f>IF(Транзакции[[#This Row],[Тип категории]]="Доход",Транзакции[[#This Row],[Сумма]],0-Транзакции[[#This Row],[Сумма]])</f>
        <v>3000</v>
      </c>
    </row>
    <row r="299" spans="1:9" ht="15" customHeight="1" x14ac:dyDescent="0.2">
      <c r="A299" s="3">
        <v>44760</v>
      </c>
      <c r="B299" s="4" t="s">
        <v>218</v>
      </c>
      <c r="C299" s="10" t="s">
        <v>29</v>
      </c>
      <c r="D299" t="s">
        <v>475</v>
      </c>
      <c r="E299" s="8">
        <v>270</v>
      </c>
      <c r="F299" s="56" t="str">
        <f>VLOOKUP(D299,'Валидация данных'!$A$2:$B$138,2,0)</f>
        <v>Такси</v>
      </c>
      <c r="G299" t="str">
        <f>VLOOKUP(Транзакции[[#This Row],[Подкатегория]],Категории[#All],2,0)</f>
        <v>Транспорт</v>
      </c>
      <c r="H299" t="str">
        <f>VLOOKUP(Транзакции[[#This Row],[Подкатегория]],Категории[#All],3,0)</f>
        <v>Расход</v>
      </c>
      <c r="I299">
        <f>IF(Транзакции[[#This Row],[Тип категории]]="Доход",Транзакции[[#This Row],[Сумма]],0-Транзакции[[#This Row],[Сумма]])</f>
        <v>-270</v>
      </c>
    </row>
    <row r="300" spans="1:9" ht="15" customHeight="1" x14ac:dyDescent="0.2">
      <c r="A300" s="3">
        <v>44760</v>
      </c>
      <c r="B300" s="4" t="s">
        <v>219</v>
      </c>
      <c r="C300" s="10" t="s">
        <v>6</v>
      </c>
      <c r="D300" t="s">
        <v>431</v>
      </c>
      <c r="E300" s="8">
        <v>1755</v>
      </c>
      <c r="F300" s="56" t="str">
        <f>VLOOKUP(D300,'Валидация данных'!$A$2:$B$138,2,0)</f>
        <v>Зоомагазин</v>
      </c>
      <c r="G300" t="str">
        <f>VLOOKUP(Транзакции[[#This Row],[Подкатегория]],Категории[#All],2,0)</f>
        <v>Питомцы</v>
      </c>
      <c r="H300" t="str">
        <f>VLOOKUP(Транзакции[[#This Row],[Подкатегория]],Категории[#All],3,0)</f>
        <v>Расход</v>
      </c>
      <c r="I300">
        <f>IF(Транзакции[[#This Row],[Тип категории]]="Доход",Транзакции[[#This Row],[Сумма]],0-Транзакции[[#This Row],[Сумма]])</f>
        <v>-1755</v>
      </c>
    </row>
    <row r="301" spans="1:9" ht="15" customHeight="1" x14ac:dyDescent="0.2">
      <c r="A301" s="3">
        <v>44760</v>
      </c>
      <c r="B301" s="4" t="s">
        <v>220</v>
      </c>
      <c r="C301" s="10" t="s">
        <v>60</v>
      </c>
      <c r="D301" t="s">
        <v>482</v>
      </c>
      <c r="E301" s="8">
        <v>2550</v>
      </c>
      <c r="F301" s="56" t="str">
        <f>VLOOKUP(D301,'Валидация данных'!$A$2:$B$138,2,0)</f>
        <v>Ветклиника</v>
      </c>
      <c r="G301" t="str">
        <f>VLOOKUP(Транзакции[[#This Row],[Подкатегория]],Категории[#All],2,0)</f>
        <v>Питомцы</v>
      </c>
      <c r="H301" t="str">
        <f>VLOOKUP(Транзакции[[#This Row],[Подкатегория]],Категории[#All],3,0)</f>
        <v>Расход</v>
      </c>
      <c r="I301">
        <f>IF(Транзакции[[#This Row],[Тип категории]]="Доход",Транзакции[[#This Row],[Сумма]],0-Транзакции[[#This Row],[Сумма]])</f>
        <v>-2550</v>
      </c>
    </row>
    <row r="302" spans="1:9" ht="14.1" customHeight="1" x14ac:dyDescent="0.2">
      <c r="A302" s="3">
        <v>44760</v>
      </c>
      <c r="B302" s="4" t="s">
        <v>221</v>
      </c>
      <c r="C302" s="10" t="s">
        <v>29</v>
      </c>
      <c r="D302" t="s">
        <v>475</v>
      </c>
      <c r="E302" s="8">
        <v>253</v>
      </c>
      <c r="F302" s="56" t="str">
        <f>VLOOKUP(D302,'Валидация данных'!$A$2:$B$138,2,0)</f>
        <v>Такси</v>
      </c>
      <c r="G302" t="str">
        <f>VLOOKUP(Транзакции[[#This Row],[Подкатегория]],Категории[#All],2,0)</f>
        <v>Транспорт</v>
      </c>
      <c r="H302" t="str">
        <f>VLOOKUP(Транзакции[[#This Row],[Подкатегория]],Категории[#All],3,0)</f>
        <v>Расход</v>
      </c>
      <c r="I302">
        <f>IF(Транзакции[[#This Row],[Тип категории]]="Доход",Транзакции[[#This Row],[Сумма]],0-Транзакции[[#This Row],[Сумма]])</f>
        <v>-253</v>
      </c>
    </row>
    <row r="303" spans="1:9" ht="15" customHeight="1" x14ac:dyDescent="0.2">
      <c r="A303" s="3">
        <v>44760</v>
      </c>
      <c r="B303" s="4" t="s">
        <v>222</v>
      </c>
      <c r="C303" s="10" t="s">
        <v>40</v>
      </c>
      <c r="D303" t="s">
        <v>500</v>
      </c>
      <c r="E303" s="8">
        <v>600</v>
      </c>
      <c r="F303" s="56" t="str">
        <f>VLOOKUP(D303,'Валидация данных'!$A$2:$B$138,2,0)</f>
        <v>Перевод</v>
      </c>
      <c r="G303" t="str">
        <f>VLOOKUP(Транзакции[[#This Row],[Подкатегория]],Категории[#All],2,0)</f>
        <v>Прочее</v>
      </c>
      <c r="H303" t="str">
        <f>VLOOKUP(Транзакции[[#This Row],[Подкатегория]],Категории[#All],3,0)</f>
        <v>Расход</v>
      </c>
      <c r="I303">
        <f>IF(Транзакции[[#This Row],[Тип категории]]="Доход",Транзакции[[#This Row],[Сумма]],0-Транзакции[[#This Row],[Сумма]])</f>
        <v>-600</v>
      </c>
    </row>
    <row r="304" spans="1:9" ht="15" customHeight="1" x14ac:dyDescent="0.2">
      <c r="A304" s="3">
        <v>44760</v>
      </c>
      <c r="B304" s="4" t="s">
        <v>223</v>
      </c>
      <c r="C304" s="10" t="s">
        <v>1</v>
      </c>
      <c r="D304" t="s">
        <v>468</v>
      </c>
      <c r="E304" s="8">
        <v>6000</v>
      </c>
      <c r="F304" s="56" t="str">
        <f>VLOOKUP(D304,'Валидация данных'!$A$2:$B$138,2,0)</f>
        <v>Пополнение</v>
      </c>
      <c r="G304" t="str">
        <f>VLOOKUP(Транзакции[[#This Row],[Подкатегория]],Категории[#All],2,0)</f>
        <v>Пополнение</v>
      </c>
      <c r="H304" t="str">
        <f>VLOOKUP(Транзакции[[#This Row],[Подкатегория]],Категории[#All],3,0)</f>
        <v>Доход</v>
      </c>
      <c r="I304">
        <f>IF(Транзакции[[#This Row],[Тип категории]]="Доход",Транзакции[[#This Row],[Сумма]],0-Транзакции[[#This Row],[Сумма]])</f>
        <v>6000</v>
      </c>
    </row>
    <row r="305" spans="1:9" ht="14.1" customHeight="1" x14ac:dyDescent="0.2">
      <c r="A305" s="3">
        <v>44760</v>
      </c>
      <c r="B305" s="4" t="s">
        <v>8</v>
      </c>
      <c r="C305" s="10" t="s">
        <v>9</v>
      </c>
      <c r="D305" t="s">
        <v>501</v>
      </c>
      <c r="E305" s="8">
        <v>225</v>
      </c>
      <c r="F305" s="56" t="str">
        <f>VLOOKUP(D305,'Валидация данных'!$A$2:$B$138,2,0)</f>
        <v>Рестораны и кафе</v>
      </c>
      <c r="G305" t="str">
        <f>VLOOKUP(Транзакции[[#This Row],[Подкатегория]],Категории[#All],2,0)</f>
        <v>Еда</v>
      </c>
      <c r="H305" t="str">
        <f>VLOOKUP(Транзакции[[#This Row],[Подкатегория]],Категории[#All],3,0)</f>
        <v>Расход</v>
      </c>
      <c r="I305">
        <f>IF(Транзакции[[#This Row],[Тип категории]]="Доход",Транзакции[[#This Row],[Сумма]],0-Транзакции[[#This Row],[Сумма]])</f>
        <v>-225</v>
      </c>
    </row>
    <row r="306" spans="1:9" ht="15" customHeight="1" x14ac:dyDescent="0.2">
      <c r="A306" s="3">
        <v>44758</v>
      </c>
      <c r="B306" s="4" t="s">
        <v>224</v>
      </c>
      <c r="C306" s="10" t="s">
        <v>40</v>
      </c>
      <c r="D306" t="s">
        <v>502</v>
      </c>
      <c r="E306" s="8">
        <v>490</v>
      </c>
      <c r="F306" s="56" t="str">
        <f>VLOOKUP(D306,'Валидация данных'!$A$2:$B$138,2,0)</f>
        <v>Перевод</v>
      </c>
      <c r="G306" t="str">
        <f>VLOOKUP(Транзакции[[#This Row],[Подкатегория]],Категории[#All],2,0)</f>
        <v>Прочее</v>
      </c>
      <c r="H306" t="str">
        <f>VLOOKUP(Транзакции[[#This Row],[Подкатегория]],Категории[#All],3,0)</f>
        <v>Расход</v>
      </c>
      <c r="I306">
        <f>IF(Транзакции[[#This Row],[Тип категории]]="Доход",Транзакции[[#This Row],[Сумма]],0-Транзакции[[#This Row],[Сумма]])</f>
        <v>-490</v>
      </c>
    </row>
    <row r="307" spans="1:9" ht="15" customHeight="1" x14ac:dyDescent="0.2">
      <c r="A307" s="3">
        <v>44758</v>
      </c>
      <c r="B307" s="4" t="s">
        <v>225</v>
      </c>
      <c r="C307" s="10" t="s">
        <v>6</v>
      </c>
      <c r="D307" t="s">
        <v>473</v>
      </c>
      <c r="E307" s="8">
        <v>2399.4</v>
      </c>
      <c r="F307" s="56" t="str">
        <f>VLOOKUP(D307,'Валидация данных'!$A$2:$B$138,2,0)</f>
        <v>Зоомагазин</v>
      </c>
      <c r="G307" t="str">
        <f>VLOOKUP(Транзакции[[#This Row],[Подкатегория]],Категории[#All],2,0)</f>
        <v>Питомцы</v>
      </c>
      <c r="H307" t="str">
        <f>VLOOKUP(Транзакции[[#This Row],[Подкатегория]],Категории[#All],3,0)</f>
        <v>Расход</v>
      </c>
      <c r="I307">
        <f>IF(Транзакции[[#This Row],[Тип категории]]="Доход",Транзакции[[#This Row],[Сумма]],0-Транзакции[[#This Row],[Сумма]])</f>
        <v>-2399.4</v>
      </c>
    </row>
    <row r="308" spans="1:9" ht="15" customHeight="1" x14ac:dyDescent="0.2">
      <c r="A308" s="3">
        <v>44758</v>
      </c>
      <c r="B308" s="4" t="s">
        <v>21</v>
      </c>
      <c r="C308" s="10" t="s">
        <v>4</v>
      </c>
      <c r="D308" t="s">
        <v>543</v>
      </c>
      <c r="E308" s="8">
        <v>1373.81</v>
      </c>
      <c r="F308" s="56" t="str">
        <f>VLOOKUP(D308,'Валидация данных'!$A$2:$B$138,2,0)</f>
        <v>Супермаркеты</v>
      </c>
      <c r="G308" t="str">
        <f>VLOOKUP(Транзакции[[#This Row],[Подкатегория]],Категории[#All],2,0)</f>
        <v>Еда</v>
      </c>
      <c r="H308" t="str">
        <f>VLOOKUP(Транзакции[[#This Row],[Подкатегория]],Категории[#All],3,0)</f>
        <v>Расход</v>
      </c>
      <c r="I308">
        <f>IF(Транзакции[[#This Row],[Тип категории]]="Доход",Транзакции[[#This Row],[Сумма]],0-Транзакции[[#This Row],[Сумма]])</f>
        <v>-1373.81</v>
      </c>
    </row>
    <row r="309" spans="1:9" ht="15" customHeight="1" x14ac:dyDescent="0.2">
      <c r="A309" s="3">
        <v>44758</v>
      </c>
      <c r="B309" s="4" t="s">
        <v>226</v>
      </c>
      <c r="C309" s="10" t="s">
        <v>29</v>
      </c>
      <c r="D309" t="s">
        <v>487</v>
      </c>
      <c r="E309" s="8">
        <v>640</v>
      </c>
      <c r="F309" s="56" t="str">
        <f>VLOOKUP(D309,'Валидация данных'!$A$2:$B$138,2,0)</f>
        <v>Хобби</v>
      </c>
      <c r="G309" t="str">
        <f>VLOOKUP(Транзакции[[#This Row],[Подкатегория]],Категории[#All],2,0)</f>
        <v>Развлечения и хобби</v>
      </c>
      <c r="H309" t="str">
        <f>VLOOKUP(Транзакции[[#This Row],[Подкатегория]],Категории[#All],3,0)</f>
        <v>Расход</v>
      </c>
      <c r="I309">
        <f>IF(Транзакции[[#This Row],[Тип категории]]="Доход",Транзакции[[#This Row],[Сумма]],0-Транзакции[[#This Row],[Сумма]])</f>
        <v>-640</v>
      </c>
    </row>
    <row r="310" spans="1:9" ht="15" customHeight="1" x14ac:dyDescent="0.2">
      <c r="A310" s="3">
        <v>44758</v>
      </c>
      <c r="B310" s="4" t="s">
        <v>218</v>
      </c>
      <c r="C310" s="10" t="s">
        <v>29</v>
      </c>
      <c r="D310" t="s">
        <v>503</v>
      </c>
      <c r="E310" s="8">
        <v>371.6</v>
      </c>
      <c r="F310" s="56" t="str">
        <f>VLOOKUP(D310,'Валидация данных'!$A$2:$B$138,2,0)</f>
        <v>Супермаркеты</v>
      </c>
      <c r="G310" t="str">
        <f>VLOOKUP(Транзакции[[#This Row],[Подкатегория]],Категории[#All],2,0)</f>
        <v>Еда</v>
      </c>
      <c r="H310" t="str">
        <f>VLOOKUP(Транзакции[[#This Row],[Подкатегория]],Категории[#All],3,0)</f>
        <v>Расход</v>
      </c>
      <c r="I310">
        <f>IF(Транзакции[[#This Row],[Тип категории]]="Доход",Транзакции[[#This Row],[Сумма]],0-Транзакции[[#This Row],[Сумма]])</f>
        <v>-371.6</v>
      </c>
    </row>
    <row r="311" spans="1:9" ht="15" customHeight="1" x14ac:dyDescent="0.2">
      <c r="A311" s="3">
        <v>44758</v>
      </c>
      <c r="B311" s="4" t="s">
        <v>227</v>
      </c>
      <c r="C311" s="10" t="s">
        <v>9</v>
      </c>
      <c r="D311" s="5" t="s">
        <v>546</v>
      </c>
      <c r="E311" s="8">
        <v>505.95</v>
      </c>
      <c r="F311" s="56" t="str">
        <f>VLOOKUP(D311,'Валидация данных'!$A$2:$B$138,2,0)</f>
        <v>Рестораны и кафе</v>
      </c>
      <c r="G311" t="str">
        <f>VLOOKUP(Транзакции[[#This Row],[Подкатегория]],Категории[#All],2,0)</f>
        <v>Еда</v>
      </c>
      <c r="H311" t="str">
        <f>VLOOKUP(Транзакции[[#This Row],[Подкатегория]],Категории[#All],3,0)</f>
        <v>Расход</v>
      </c>
      <c r="I311">
        <f>IF(Транзакции[[#This Row],[Тип категории]]="Доход",Транзакции[[#This Row],[Сумма]],0-Транзакции[[#This Row],[Сумма]])</f>
        <v>-505.95</v>
      </c>
    </row>
    <row r="312" spans="1:9" ht="14.1" customHeight="1" x14ac:dyDescent="0.2">
      <c r="A312" s="3">
        <v>44758</v>
      </c>
      <c r="B312" s="4" t="s">
        <v>228</v>
      </c>
      <c r="C312" s="10" t="s">
        <v>1</v>
      </c>
      <c r="D312" t="s">
        <v>468</v>
      </c>
      <c r="E312" s="8">
        <v>3000</v>
      </c>
      <c r="F312" s="56" t="str">
        <f>VLOOKUP(D312,'Валидация данных'!$A$2:$B$138,2,0)</f>
        <v>Пополнение</v>
      </c>
      <c r="G312" t="str">
        <f>VLOOKUP(Транзакции[[#This Row],[Подкатегория]],Категории[#All],2,0)</f>
        <v>Пополнение</v>
      </c>
      <c r="H312" t="str">
        <f>VLOOKUP(Транзакции[[#This Row],[Подкатегория]],Категории[#All],3,0)</f>
        <v>Доход</v>
      </c>
      <c r="I312">
        <f>IF(Транзакции[[#This Row],[Тип категории]]="Доход",Транзакции[[#This Row],[Сумма]],0-Транзакции[[#This Row],[Сумма]])</f>
        <v>3000</v>
      </c>
    </row>
    <row r="313" spans="1:9" ht="14.1" customHeight="1" x14ac:dyDescent="0.2">
      <c r="A313" s="3">
        <v>44757</v>
      </c>
      <c r="B313" s="4" t="s">
        <v>229</v>
      </c>
      <c r="C313" s="10" t="s">
        <v>40</v>
      </c>
      <c r="D313" t="s">
        <v>502</v>
      </c>
      <c r="E313" s="8">
        <v>45</v>
      </c>
      <c r="F313" s="56" t="str">
        <f>VLOOKUP(D313,'Валидация данных'!$A$2:$B$138,2,0)</f>
        <v>Перевод</v>
      </c>
      <c r="G313" t="str">
        <f>VLOOKUP(Транзакции[[#This Row],[Подкатегория]],Категории[#All],2,0)</f>
        <v>Прочее</v>
      </c>
      <c r="H313" t="str">
        <f>VLOOKUP(Транзакции[[#This Row],[Подкатегория]],Категории[#All],3,0)</f>
        <v>Расход</v>
      </c>
      <c r="I313">
        <f>IF(Транзакции[[#This Row],[Тип категории]]="Доход",Транзакции[[#This Row],[Сумма]],0-Транзакции[[#This Row],[Сумма]])</f>
        <v>-45</v>
      </c>
    </row>
    <row r="314" spans="1:9" ht="15" customHeight="1" x14ac:dyDescent="0.2">
      <c r="A314" s="3">
        <v>44757</v>
      </c>
      <c r="B314" s="4" t="s">
        <v>229</v>
      </c>
      <c r="C314" s="10" t="s">
        <v>40</v>
      </c>
      <c r="D314" t="s">
        <v>502</v>
      </c>
      <c r="E314" s="8">
        <v>235</v>
      </c>
      <c r="F314" s="56" t="str">
        <f>VLOOKUP(D314,'Валидация данных'!$A$2:$B$138,2,0)</f>
        <v>Перевод</v>
      </c>
      <c r="G314" t="str">
        <f>VLOOKUP(Транзакции[[#This Row],[Подкатегория]],Категории[#All],2,0)</f>
        <v>Прочее</v>
      </c>
      <c r="H314" t="str">
        <f>VLOOKUP(Транзакции[[#This Row],[Подкатегория]],Категории[#All],3,0)</f>
        <v>Расход</v>
      </c>
      <c r="I314">
        <f>IF(Транзакции[[#This Row],[Тип категории]]="Доход",Транзакции[[#This Row],[Сумма]],0-Транзакции[[#This Row],[Сумма]])</f>
        <v>-235</v>
      </c>
    </row>
    <row r="315" spans="1:9" ht="15" customHeight="1" x14ac:dyDescent="0.2">
      <c r="A315" s="3">
        <v>44755</v>
      </c>
      <c r="B315" s="4" t="s">
        <v>230</v>
      </c>
      <c r="C315" s="10" t="s">
        <v>4</v>
      </c>
      <c r="D315" t="s">
        <v>543</v>
      </c>
      <c r="E315" s="8">
        <v>856.55</v>
      </c>
      <c r="F315" s="56" t="str">
        <f>VLOOKUP(D315,'Валидация данных'!$A$2:$B$138,2,0)</f>
        <v>Супермаркеты</v>
      </c>
      <c r="G315" t="str">
        <f>VLOOKUP(Транзакции[[#This Row],[Подкатегория]],Категории[#All],2,0)</f>
        <v>Еда</v>
      </c>
      <c r="H315" t="str">
        <f>VLOOKUP(Транзакции[[#This Row],[Подкатегория]],Категории[#All],3,0)</f>
        <v>Расход</v>
      </c>
      <c r="I315">
        <f>IF(Транзакции[[#This Row],[Тип категории]]="Доход",Транзакции[[#This Row],[Сумма]],0-Транзакции[[#This Row],[Сумма]])</f>
        <v>-856.55</v>
      </c>
    </row>
    <row r="316" spans="1:9" ht="18" customHeight="1" x14ac:dyDescent="0.2">
      <c r="A316" s="3">
        <v>44755</v>
      </c>
      <c r="B316" s="4" t="s">
        <v>102</v>
      </c>
      <c r="C316" s="10" t="s">
        <v>29</v>
      </c>
      <c r="D316" s="5" t="s">
        <v>544</v>
      </c>
      <c r="E316" s="8">
        <v>2592</v>
      </c>
      <c r="F316" s="56" t="str">
        <f>VLOOKUP(D316,'Валидация данных'!$A$2:$B$138,2,0)</f>
        <v>Игры</v>
      </c>
      <c r="G316" t="str">
        <f>VLOOKUP(Транзакции[[#This Row],[Подкатегория]],Категории[#All],2,0)</f>
        <v>Игры</v>
      </c>
      <c r="H316" t="str">
        <f>VLOOKUP(Транзакции[[#This Row],[Подкатегория]],Категории[#All],3,0)</f>
        <v>Расход</v>
      </c>
      <c r="I316">
        <f>IF(Транзакции[[#This Row],[Тип категории]]="Доход",Транзакции[[#This Row],[Сумма]],0-Транзакции[[#This Row],[Сумма]])</f>
        <v>-2592</v>
      </c>
    </row>
    <row r="317" spans="1:9" ht="14.1" customHeight="1" x14ac:dyDescent="0.2">
      <c r="A317" s="3">
        <v>44755</v>
      </c>
      <c r="B317" s="4" t="s">
        <v>231</v>
      </c>
      <c r="C317" s="10" t="s">
        <v>1</v>
      </c>
      <c r="D317" t="s">
        <v>468</v>
      </c>
      <c r="E317" s="8">
        <v>5000</v>
      </c>
      <c r="F317" s="56" t="str">
        <f>VLOOKUP(D317,'Валидация данных'!$A$2:$B$138,2,0)</f>
        <v>Пополнение</v>
      </c>
      <c r="G317" t="str">
        <f>VLOOKUP(Транзакции[[#This Row],[Подкатегория]],Категории[#All],2,0)</f>
        <v>Пополнение</v>
      </c>
      <c r="H317" t="str">
        <f>VLOOKUP(Транзакции[[#This Row],[Подкатегория]],Категории[#All],3,0)</f>
        <v>Доход</v>
      </c>
      <c r="I317">
        <f>IF(Транзакции[[#This Row],[Тип категории]]="Доход",Транзакции[[#This Row],[Сумма]],0-Транзакции[[#This Row],[Сумма]])</f>
        <v>5000</v>
      </c>
    </row>
    <row r="318" spans="1:9" ht="15" customHeight="1" x14ac:dyDescent="0.2">
      <c r="A318" s="1">
        <v>44755</v>
      </c>
      <c r="B318" s="2" t="s">
        <v>232</v>
      </c>
      <c r="C318" s="9" t="s">
        <v>40</v>
      </c>
      <c r="D318" t="s">
        <v>502</v>
      </c>
      <c r="E318" s="7">
        <v>332</v>
      </c>
      <c r="F318" s="56" t="str">
        <f>VLOOKUP(D318,'Валидация данных'!$A$2:$B$138,2,0)</f>
        <v>Перевод</v>
      </c>
      <c r="G318" t="str">
        <f>VLOOKUP(Транзакции[[#This Row],[Подкатегория]],Категории[#All],2,0)</f>
        <v>Прочее</v>
      </c>
      <c r="H318" t="str">
        <f>VLOOKUP(Транзакции[[#This Row],[Подкатегория]],Категории[#All],3,0)</f>
        <v>Расход</v>
      </c>
      <c r="I318">
        <f>IF(Транзакции[[#This Row],[Тип категории]]="Доход",Транзакции[[#This Row],[Сумма]],0-Транзакции[[#This Row],[Сумма]])</f>
        <v>-332</v>
      </c>
    </row>
    <row r="319" spans="1:9" ht="15" customHeight="1" x14ac:dyDescent="0.2">
      <c r="A319" s="3">
        <v>44753</v>
      </c>
      <c r="B319" s="4" t="s">
        <v>233</v>
      </c>
      <c r="C319" s="10" t="s">
        <v>4</v>
      </c>
      <c r="D319" t="s">
        <v>542</v>
      </c>
      <c r="E319" s="8">
        <v>1680.07</v>
      </c>
      <c r="F319" s="56" t="str">
        <f>VLOOKUP(D319,'Валидация данных'!$A$2:$B$138,2,0)</f>
        <v>Супермаркеты</v>
      </c>
      <c r="G319" t="str">
        <f>VLOOKUP(Транзакции[[#This Row],[Подкатегория]],Категории[#All],2,0)</f>
        <v>Еда</v>
      </c>
      <c r="H319" t="str">
        <f>VLOOKUP(Транзакции[[#This Row],[Подкатегория]],Категории[#All],3,0)</f>
        <v>Расход</v>
      </c>
      <c r="I319">
        <f>IF(Транзакции[[#This Row],[Тип категории]]="Доход",Транзакции[[#This Row],[Сумма]],0-Транзакции[[#This Row],[Сумма]])</f>
        <v>-1680.07</v>
      </c>
    </row>
    <row r="320" spans="1:9" ht="15" customHeight="1" x14ac:dyDescent="0.2">
      <c r="A320" s="3">
        <v>44753</v>
      </c>
      <c r="B320" s="4" t="s">
        <v>234</v>
      </c>
      <c r="C320" s="10" t="s">
        <v>4</v>
      </c>
      <c r="D320" t="s">
        <v>499</v>
      </c>
      <c r="E320" s="8">
        <v>260</v>
      </c>
      <c r="F320" s="56" t="str">
        <f>VLOOKUP(D320,'Валидация данных'!$A$2:$B$138,2,0)</f>
        <v>Супермаркеты</v>
      </c>
      <c r="G320" t="str">
        <f>VLOOKUP(Транзакции[[#This Row],[Подкатегория]],Категории[#All],2,0)</f>
        <v>Еда</v>
      </c>
      <c r="H320" t="str">
        <f>VLOOKUP(Транзакции[[#This Row],[Подкатегория]],Категории[#All],3,0)</f>
        <v>Расход</v>
      </c>
      <c r="I320">
        <f>IF(Транзакции[[#This Row],[Тип категории]]="Доход",Транзакции[[#This Row],[Сумма]],0-Транзакции[[#This Row],[Сумма]])</f>
        <v>-260</v>
      </c>
    </row>
    <row r="321" spans="1:9" ht="15" customHeight="1" x14ac:dyDescent="0.2">
      <c r="A321" s="3">
        <v>44753</v>
      </c>
      <c r="B321" s="4" t="s">
        <v>235</v>
      </c>
      <c r="C321" s="10" t="s">
        <v>1</v>
      </c>
      <c r="D321" t="s">
        <v>468</v>
      </c>
      <c r="E321" s="8">
        <v>5000</v>
      </c>
      <c r="F321" s="56" t="str">
        <f>VLOOKUP(D321,'Валидация данных'!$A$2:$B$138,2,0)</f>
        <v>Пополнение</v>
      </c>
      <c r="G321" t="str">
        <f>VLOOKUP(Транзакции[[#This Row],[Подкатегория]],Категории[#All],2,0)</f>
        <v>Пополнение</v>
      </c>
      <c r="H321" t="str">
        <f>VLOOKUP(Транзакции[[#This Row],[Подкатегория]],Категории[#All],3,0)</f>
        <v>Доход</v>
      </c>
      <c r="I321">
        <f>IF(Транзакции[[#This Row],[Тип категории]]="Доход",Транзакции[[#This Row],[Сумма]],0-Транзакции[[#This Row],[Сумма]])</f>
        <v>5000</v>
      </c>
    </row>
    <row r="322" spans="1:9" ht="14.1" customHeight="1" x14ac:dyDescent="0.2">
      <c r="A322" s="3">
        <v>44753</v>
      </c>
      <c r="B322" s="4" t="s">
        <v>236</v>
      </c>
      <c r="C322" s="10" t="s">
        <v>60</v>
      </c>
      <c r="D322" t="s">
        <v>455</v>
      </c>
      <c r="E322" s="8">
        <v>199</v>
      </c>
      <c r="F322" s="56" t="str">
        <f>VLOOKUP(D322,'Валидация данных'!$A$2:$B$138,2,0)</f>
        <v>Подписка</v>
      </c>
      <c r="G322" t="str">
        <f>VLOOKUP(Транзакции[[#This Row],[Подкатегория]],Категории[#All],2,0)</f>
        <v>Интернет и связь</v>
      </c>
      <c r="H322" t="str">
        <f>VLOOKUP(Транзакции[[#This Row],[Подкатегория]],Категории[#All],3,0)</f>
        <v>Расход</v>
      </c>
      <c r="I322">
        <f>IF(Транзакции[[#This Row],[Тип категории]]="Доход",Транзакции[[#This Row],[Сумма]],0-Транзакции[[#This Row],[Сумма]])</f>
        <v>-199</v>
      </c>
    </row>
    <row r="323" spans="1:9" ht="15" customHeight="1" x14ac:dyDescent="0.2">
      <c r="A323" s="3">
        <v>44752</v>
      </c>
      <c r="B323" s="4" t="s">
        <v>237</v>
      </c>
      <c r="C323" s="10" t="s">
        <v>40</v>
      </c>
      <c r="D323" t="s">
        <v>502</v>
      </c>
      <c r="E323" s="8">
        <v>605</v>
      </c>
      <c r="F323" s="56" t="str">
        <f>VLOOKUP(D323,'Валидация данных'!$A$2:$B$138,2,0)</f>
        <v>Перевод</v>
      </c>
      <c r="G323" t="str">
        <f>VLOOKUP(Транзакции[[#This Row],[Подкатегория]],Категории[#All],2,0)</f>
        <v>Прочее</v>
      </c>
      <c r="H323" t="str">
        <f>VLOOKUP(Транзакции[[#This Row],[Подкатегория]],Категории[#All],3,0)</f>
        <v>Расход</v>
      </c>
      <c r="I323">
        <f>IF(Транзакции[[#This Row],[Тип категории]]="Доход",Транзакции[[#This Row],[Сумма]],0-Транзакции[[#This Row],[Сумма]])</f>
        <v>-605</v>
      </c>
    </row>
    <row r="324" spans="1:9" ht="15" customHeight="1" x14ac:dyDescent="0.2">
      <c r="A324" s="3">
        <v>44752</v>
      </c>
      <c r="B324" s="4" t="s">
        <v>238</v>
      </c>
      <c r="C324" s="10" t="s">
        <v>1</v>
      </c>
      <c r="D324" t="s">
        <v>468</v>
      </c>
      <c r="E324" s="8">
        <v>1000</v>
      </c>
      <c r="F324" s="56" t="str">
        <f>VLOOKUP(D324,'Валидация данных'!$A$2:$B$138,2,0)</f>
        <v>Пополнение</v>
      </c>
      <c r="G324" t="str">
        <f>VLOOKUP(Транзакции[[#This Row],[Подкатегория]],Категории[#All],2,0)</f>
        <v>Пополнение</v>
      </c>
      <c r="H324" t="str">
        <f>VLOOKUP(Транзакции[[#This Row],[Подкатегория]],Категории[#All],3,0)</f>
        <v>Доход</v>
      </c>
      <c r="I324">
        <f>IF(Транзакции[[#This Row],[Тип категории]]="Доход",Транзакции[[#This Row],[Сумма]],0-Транзакции[[#This Row],[Сумма]])</f>
        <v>1000</v>
      </c>
    </row>
    <row r="325" spans="1:9" ht="15" customHeight="1" x14ac:dyDescent="0.2">
      <c r="A325" s="3">
        <v>44752</v>
      </c>
      <c r="B325" s="4" t="s">
        <v>8</v>
      </c>
      <c r="C325" s="10" t="s">
        <v>40</v>
      </c>
      <c r="D325" t="s">
        <v>565</v>
      </c>
      <c r="E325" s="8">
        <v>2000</v>
      </c>
      <c r="F325" s="56" t="str">
        <f>VLOOKUP(D325,'Валидация данных'!$A$2:$B$138,2,0)</f>
        <v>Аренда</v>
      </c>
      <c r="G325" t="str">
        <f>VLOOKUP(Транзакции[[#This Row],[Подкатегория]],Категории[#All],2,0)</f>
        <v>Аренда</v>
      </c>
      <c r="H325" t="str">
        <f>VLOOKUP(Транзакции[[#This Row],[Подкатегория]],Категории[#All],3,0)</f>
        <v>Расход</v>
      </c>
      <c r="I325">
        <f>IF(Транзакции[[#This Row],[Тип категории]]="Доход",Транзакции[[#This Row],[Сумма]],0-Транзакции[[#This Row],[Сумма]])</f>
        <v>-2000</v>
      </c>
    </row>
    <row r="326" spans="1:9" ht="14.1" customHeight="1" x14ac:dyDescent="0.2">
      <c r="A326" s="3">
        <v>44751</v>
      </c>
      <c r="B326" s="4" t="s">
        <v>8</v>
      </c>
      <c r="C326" s="10" t="s">
        <v>239</v>
      </c>
      <c r="D326" t="s">
        <v>535</v>
      </c>
      <c r="E326" s="8">
        <v>500</v>
      </c>
      <c r="F326" s="56" t="str">
        <f>VLOOKUP(D326,'Валидация данных'!$A$2:$B$138,2,0)</f>
        <v>Связь</v>
      </c>
      <c r="G326" t="str">
        <f>VLOOKUP(Транзакции[[#This Row],[Подкатегория]],Категории[#All],2,0)</f>
        <v>Интернет и связь</v>
      </c>
      <c r="H326" t="str">
        <f>VLOOKUP(Транзакции[[#This Row],[Подкатегория]],Категории[#All],3,0)</f>
        <v>Расход</v>
      </c>
      <c r="I326">
        <f>IF(Транзакции[[#This Row],[Тип категории]]="Доход",Транзакции[[#This Row],[Сумма]],0-Транзакции[[#This Row],[Сумма]])</f>
        <v>-500</v>
      </c>
    </row>
    <row r="327" spans="1:9" ht="15" customHeight="1" x14ac:dyDescent="0.2">
      <c r="A327" s="3">
        <v>44750</v>
      </c>
      <c r="B327" s="4" t="s">
        <v>240</v>
      </c>
      <c r="C327" s="10" t="s">
        <v>40</v>
      </c>
      <c r="D327" t="s">
        <v>502</v>
      </c>
      <c r="E327" s="8">
        <v>155</v>
      </c>
      <c r="F327" s="56" t="str">
        <f>VLOOKUP(D327,'Валидация данных'!$A$2:$B$138,2,0)</f>
        <v>Перевод</v>
      </c>
      <c r="G327" t="str">
        <f>VLOOKUP(Транзакции[[#This Row],[Подкатегория]],Категории[#All],2,0)</f>
        <v>Прочее</v>
      </c>
      <c r="H327" t="str">
        <f>VLOOKUP(Транзакции[[#This Row],[Подкатегория]],Категории[#All],3,0)</f>
        <v>Расход</v>
      </c>
      <c r="I327">
        <f>IF(Транзакции[[#This Row],[Тип категории]]="Доход",Транзакции[[#This Row],[Сумма]],0-Транзакции[[#This Row],[Сумма]])</f>
        <v>-155</v>
      </c>
    </row>
    <row r="328" spans="1:9" ht="15" customHeight="1" x14ac:dyDescent="0.2">
      <c r="A328" s="3">
        <v>44750</v>
      </c>
      <c r="B328" s="4" t="s">
        <v>241</v>
      </c>
      <c r="C328" s="10" t="s">
        <v>9</v>
      </c>
      <c r="D328" t="s">
        <v>491</v>
      </c>
      <c r="E328" s="8">
        <v>190</v>
      </c>
      <c r="F328" s="56" t="str">
        <f>VLOOKUP(D328,'Валидация данных'!$A$2:$B$138,2,0)</f>
        <v>Рестораны и кафе</v>
      </c>
      <c r="G328" t="str">
        <f>VLOOKUP(Транзакции[[#This Row],[Подкатегория]],Категории[#All],2,0)</f>
        <v>Еда</v>
      </c>
      <c r="H328" t="str">
        <f>VLOOKUP(Транзакции[[#This Row],[Подкатегория]],Категории[#All],3,0)</f>
        <v>Расход</v>
      </c>
      <c r="I328">
        <f>IF(Транзакции[[#This Row],[Тип категории]]="Доход",Транзакции[[#This Row],[Сумма]],0-Транзакции[[#This Row],[Сумма]])</f>
        <v>-190</v>
      </c>
    </row>
    <row r="329" spans="1:9" ht="15" customHeight="1" x14ac:dyDescent="0.2">
      <c r="A329" s="3">
        <v>44750</v>
      </c>
      <c r="B329" s="4" t="s">
        <v>242</v>
      </c>
      <c r="C329" s="10" t="s">
        <v>9</v>
      </c>
      <c r="D329" t="s">
        <v>575</v>
      </c>
      <c r="E329" s="8">
        <v>240</v>
      </c>
      <c r="F329" s="56" t="str">
        <f>VLOOKUP(D329,'Валидация данных'!$A$2:$B$138,2,0)</f>
        <v>Рестораны и кафе</v>
      </c>
      <c r="G329" t="str">
        <f>VLOOKUP(Транзакции[[#This Row],[Подкатегория]],Категории[#All],2,0)</f>
        <v>Еда</v>
      </c>
      <c r="H329" t="str">
        <f>VLOOKUP(Транзакции[[#This Row],[Подкатегория]],Категории[#All],3,0)</f>
        <v>Расход</v>
      </c>
      <c r="I329">
        <f>IF(Транзакции[[#This Row],[Тип категории]]="Доход",Транзакции[[#This Row],[Сумма]],0-Транзакции[[#This Row],[Сумма]])</f>
        <v>-240</v>
      </c>
    </row>
    <row r="330" spans="1:9" ht="15" customHeight="1" x14ac:dyDescent="0.2">
      <c r="A330" s="3">
        <v>44750</v>
      </c>
      <c r="B330" s="4" t="s">
        <v>243</v>
      </c>
      <c r="C330" s="10" t="s">
        <v>9</v>
      </c>
      <c r="D330" t="s">
        <v>484</v>
      </c>
      <c r="E330" s="8">
        <v>390</v>
      </c>
      <c r="F330" s="56" t="str">
        <f>VLOOKUP(D330,'Валидация данных'!$A$2:$B$138,2,0)</f>
        <v>Рестораны и кафе</v>
      </c>
      <c r="G330" t="str">
        <f>VLOOKUP(Транзакции[[#This Row],[Подкатегория]],Категории[#All],2,0)</f>
        <v>Еда</v>
      </c>
      <c r="H330" t="str">
        <f>VLOOKUP(Транзакции[[#This Row],[Подкатегория]],Категории[#All],3,0)</f>
        <v>Расход</v>
      </c>
      <c r="I330">
        <f>IF(Транзакции[[#This Row],[Тип категории]]="Доход",Транзакции[[#This Row],[Сумма]],0-Транзакции[[#This Row],[Сумма]])</f>
        <v>-390</v>
      </c>
    </row>
    <row r="331" spans="1:9" ht="15" customHeight="1" x14ac:dyDescent="0.2">
      <c r="A331" s="3">
        <v>44750</v>
      </c>
      <c r="B331" s="4" t="s">
        <v>244</v>
      </c>
      <c r="C331" s="10" t="s">
        <v>9</v>
      </c>
      <c r="D331" t="s">
        <v>504</v>
      </c>
      <c r="E331" s="8">
        <v>180</v>
      </c>
      <c r="F331" s="56" t="str">
        <f>VLOOKUP(D331,'Валидация данных'!$A$2:$B$138,2,0)</f>
        <v>Рестораны и кафе</v>
      </c>
      <c r="G331" t="str">
        <f>VLOOKUP(Транзакции[[#This Row],[Подкатегория]],Категории[#All],2,0)</f>
        <v>Еда</v>
      </c>
      <c r="H331" t="str">
        <f>VLOOKUP(Транзакции[[#This Row],[Подкатегория]],Категории[#All],3,0)</f>
        <v>Расход</v>
      </c>
      <c r="I331">
        <f>IF(Транзакции[[#This Row],[Тип категории]]="Доход",Транзакции[[#This Row],[Сумма]],0-Транзакции[[#This Row],[Сумма]])</f>
        <v>-180</v>
      </c>
    </row>
    <row r="332" spans="1:9" ht="15" customHeight="1" x14ac:dyDescent="0.2">
      <c r="A332" s="3">
        <v>44750</v>
      </c>
      <c r="B332" s="4" t="s">
        <v>8</v>
      </c>
      <c r="C332" s="10" t="s">
        <v>66</v>
      </c>
      <c r="D332" t="s">
        <v>478</v>
      </c>
      <c r="E332" s="8">
        <v>329.2</v>
      </c>
      <c r="F332" s="56" t="str">
        <f>VLOOKUP(D332,'Валидация данных'!$A$2:$B$138,2,0)</f>
        <v>Электричка</v>
      </c>
      <c r="G332" t="str">
        <f>VLOOKUP(Транзакции[[#This Row],[Подкатегория]],Категории[#All],2,0)</f>
        <v>Транспорт</v>
      </c>
      <c r="H332" t="str">
        <f>VLOOKUP(Транзакции[[#This Row],[Подкатегория]],Категории[#All],3,0)</f>
        <v>Расход</v>
      </c>
      <c r="I332">
        <f>IF(Транзакции[[#This Row],[Тип категории]]="Доход",Транзакции[[#This Row],[Сумма]],0-Транзакции[[#This Row],[Сумма]])</f>
        <v>-329.2</v>
      </c>
    </row>
    <row r="333" spans="1:9" ht="15" customHeight="1" x14ac:dyDescent="0.2">
      <c r="A333" s="3">
        <v>44750</v>
      </c>
      <c r="B333" s="4" t="s">
        <v>8</v>
      </c>
      <c r="C333" s="10" t="s">
        <v>9</v>
      </c>
      <c r="D333" t="s">
        <v>505</v>
      </c>
      <c r="E333" s="8">
        <v>750</v>
      </c>
      <c r="F333" s="56" t="str">
        <f>VLOOKUP(D333,'Валидация данных'!$A$2:$B$138,2,0)</f>
        <v>Игры</v>
      </c>
      <c r="G333" t="str">
        <f>VLOOKUP(Транзакции[[#This Row],[Подкатегория]],Категории[#All],2,0)</f>
        <v>Игры</v>
      </c>
      <c r="H333" t="str">
        <f>VLOOKUP(Транзакции[[#This Row],[Подкатегория]],Категории[#All],3,0)</f>
        <v>Расход</v>
      </c>
      <c r="I333">
        <f>IF(Транзакции[[#This Row],[Тип категории]]="Доход",Транзакции[[#This Row],[Сумма]],0-Транзакции[[#This Row],[Сумма]])</f>
        <v>-750</v>
      </c>
    </row>
    <row r="334" spans="1:9" ht="15" customHeight="1" x14ac:dyDescent="0.2">
      <c r="A334" s="3">
        <v>44749</v>
      </c>
      <c r="B334" s="4" t="s">
        <v>245</v>
      </c>
      <c r="C334" s="10" t="s">
        <v>1</v>
      </c>
      <c r="D334" t="s">
        <v>468</v>
      </c>
      <c r="E334" s="8">
        <v>5000</v>
      </c>
      <c r="F334" s="56" t="str">
        <f>VLOOKUP(D334,'Валидация данных'!$A$2:$B$138,2,0)</f>
        <v>Пополнение</v>
      </c>
      <c r="G334" t="str">
        <f>VLOOKUP(Транзакции[[#This Row],[Подкатегория]],Категории[#All],2,0)</f>
        <v>Пополнение</v>
      </c>
      <c r="H334" t="str">
        <f>VLOOKUP(Транзакции[[#This Row],[Подкатегория]],Категории[#All],3,0)</f>
        <v>Доход</v>
      </c>
      <c r="I334">
        <f>IF(Транзакции[[#This Row],[Тип категории]]="Доход",Транзакции[[#This Row],[Сумма]],0-Транзакции[[#This Row],[Сумма]])</f>
        <v>5000</v>
      </c>
    </row>
    <row r="335" spans="1:9" ht="15" customHeight="1" x14ac:dyDescent="0.2">
      <c r="A335" s="3">
        <v>44749</v>
      </c>
      <c r="B335" s="4" t="s">
        <v>8</v>
      </c>
      <c r="C335" s="10" t="s">
        <v>9</v>
      </c>
      <c r="D335" s="70" t="s">
        <v>435</v>
      </c>
      <c r="E335" s="8">
        <v>1128</v>
      </c>
      <c r="F335" s="56" t="str">
        <f>VLOOKUP(D335,'Валидация данных'!$A$2:$B$138,2,0)</f>
        <v>Доставка</v>
      </c>
      <c r="G335" t="str">
        <f>VLOOKUP(Транзакции[[#This Row],[Подкатегория]],Категории[#All],2,0)</f>
        <v>Еда</v>
      </c>
      <c r="H335" t="str">
        <f>VLOOKUP(Транзакции[[#This Row],[Подкатегория]],Категории[#All],3,0)</f>
        <v>Расход</v>
      </c>
      <c r="I335">
        <f>IF(Транзакции[[#This Row],[Тип категории]]="Доход",Транзакции[[#This Row],[Сумма]],0-Транзакции[[#This Row],[Сумма]])</f>
        <v>-1128</v>
      </c>
    </row>
    <row r="336" spans="1:9" ht="15" customHeight="1" x14ac:dyDescent="0.2">
      <c r="A336" s="3">
        <v>44747</v>
      </c>
      <c r="B336" s="4" t="s">
        <v>383</v>
      </c>
      <c r="C336" s="23" t="s">
        <v>377</v>
      </c>
      <c r="D336" t="s">
        <v>535</v>
      </c>
      <c r="E336" s="8">
        <v>700</v>
      </c>
      <c r="F336" s="56" t="str">
        <f>VLOOKUP(D336,'Валидация данных'!$A$2:$B$138,2,0)</f>
        <v>Связь</v>
      </c>
      <c r="G336" s="18" t="str">
        <f>VLOOKUP(Транзакции[[#This Row],[Подкатегория]],Категории[#All],2,0)</f>
        <v>Интернет и связь</v>
      </c>
      <c r="H336" s="18" t="str">
        <f>VLOOKUP(Транзакции[[#This Row],[Подкатегория]],Категории[#All],3,0)</f>
        <v>Расход</v>
      </c>
      <c r="I336">
        <f>IF(Транзакции[[#This Row],[Тип категории]]="Доход",Транзакции[[#This Row],[Сумма]],0-Транзакции[[#This Row],[Сумма]])</f>
        <v>-700</v>
      </c>
    </row>
    <row r="337" spans="1:9" ht="15" customHeight="1" x14ac:dyDescent="0.2">
      <c r="A337" s="3">
        <v>44748</v>
      </c>
      <c r="B337" s="4" t="s">
        <v>68</v>
      </c>
      <c r="C337" s="10" t="s">
        <v>4</v>
      </c>
      <c r="D337" t="s">
        <v>506</v>
      </c>
      <c r="E337" s="8">
        <v>824</v>
      </c>
      <c r="F337" s="56" t="str">
        <f>VLOOKUP(D337,'Валидация данных'!$A$2:$B$138,2,0)</f>
        <v>Супермаркеты</v>
      </c>
      <c r="G337" t="str">
        <f>VLOOKUP(Транзакции[[#This Row],[Подкатегория]],Категории[#All],2,0)</f>
        <v>Еда</v>
      </c>
      <c r="H337" t="str">
        <f>VLOOKUP(Транзакции[[#This Row],[Подкатегория]],Категории[#All],3,0)</f>
        <v>Расход</v>
      </c>
      <c r="I337">
        <f>IF(Транзакции[[#This Row],[Тип категории]]="Доход",Транзакции[[#This Row],[Сумма]],0-Транзакции[[#This Row],[Сумма]])</f>
        <v>-824</v>
      </c>
    </row>
    <row r="338" spans="1:9" ht="18" customHeight="1" x14ac:dyDescent="0.2">
      <c r="A338" s="3">
        <v>44748</v>
      </c>
      <c r="B338" s="4" t="s">
        <v>246</v>
      </c>
      <c r="C338" s="10" t="s">
        <v>66</v>
      </c>
      <c r="D338" t="s">
        <v>507</v>
      </c>
      <c r="E338" s="8">
        <v>407</v>
      </c>
      <c r="F338" s="56" t="str">
        <f>VLOOKUP(D338,'Валидация данных'!$A$2:$B$138,2,0)</f>
        <v>Автобус</v>
      </c>
      <c r="G338" t="str">
        <f>VLOOKUP(Транзакции[[#This Row],[Подкатегория]],Категории[#All],2,0)</f>
        <v>Транспорт</v>
      </c>
      <c r="H338" t="str">
        <f>VLOOKUP(Транзакции[[#This Row],[Подкатегория]],Категории[#All],3,0)</f>
        <v>Расход</v>
      </c>
      <c r="I338">
        <f>IF(Транзакции[[#This Row],[Тип категории]]="Доход",Транзакции[[#This Row],[Сумма]],0-Транзакции[[#This Row],[Сумма]])</f>
        <v>-407</v>
      </c>
    </row>
    <row r="339" spans="1:9" ht="15" customHeight="1" x14ac:dyDescent="0.2">
      <c r="A339" s="3">
        <v>44748</v>
      </c>
      <c r="B339" s="4" t="s">
        <v>77</v>
      </c>
      <c r="C339" s="10" t="s">
        <v>4</v>
      </c>
      <c r="D339" t="s">
        <v>508</v>
      </c>
      <c r="E339" s="8">
        <v>53.1</v>
      </c>
      <c r="F339" s="56" t="str">
        <f>VLOOKUP(D339,'Валидация данных'!$A$2:$B$138,2,0)</f>
        <v>Игры</v>
      </c>
      <c r="G339" t="str">
        <f>VLOOKUP(Транзакции[[#This Row],[Подкатегория]],Категории[#All],2,0)</f>
        <v>Игры</v>
      </c>
      <c r="H339" t="str">
        <f>VLOOKUP(Транзакции[[#This Row],[Подкатегория]],Категории[#All],3,0)</f>
        <v>Расход</v>
      </c>
      <c r="I339">
        <f>IF(Транзакции[[#This Row],[Тип категории]]="Доход",Транзакции[[#This Row],[Сумма]],0-Транзакции[[#This Row],[Сумма]])</f>
        <v>-53.1</v>
      </c>
    </row>
    <row r="340" spans="1:9" ht="15" customHeight="1" x14ac:dyDescent="0.2">
      <c r="A340" s="3">
        <v>44748</v>
      </c>
      <c r="B340" s="4" t="s">
        <v>247</v>
      </c>
      <c r="C340" s="10" t="s">
        <v>9</v>
      </c>
      <c r="D340" s="70" t="s">
        <v>578</v>
      </c>
      <c r="E340" s="8">
        <v>168</v>
      </c>
      <c r="F340" s="56" t="str">
        <f>VLOOKUP(D340,'Валидация данных'!$A$2:$B$138,2,0)</f>
        <v>Рестораны и кафе</v>
      </c>
      <c r="G340" t="str">
        <f>VLOOKUP(Транзакции[[#This Row],[Подкатегория]],Категории[#All],2,0)</f>
        <v>Еда</v>
      </c>
      <c r="H340" t="str">
        <f>VLOOKUP(Транзакции[[#This Row],[Подкатегория]],Категории[#All],3,0)</f>
        <v>Расход</v>
      </c>
      <c r="I340">
        <f>IF(Транзакции[[#This Row],[Тип категории]]="Доход",Транзакции[[#This Row],[Сумма]],0-Транзакции[[#This Row],[Сумма]])</f>
        <v>-168</v>
      </c>
    </row>
    <row r="341" spans="1:9" ht="15" customHeight="1" x14ac:dyDescent="0.2">
      <c r="A341" s="1">
        <v>44748</v>
      </c>
      <c r="B341" s="2" t="s">
        <v>248</v>
      </c>
      <c r="C341" s="9" t="s">
        <v>40</v>
      </c>
      <c r="D341" t="s">
        <v>509</v>
      </c>
      <c r="E341" s="7">
        <v>1300</v>
      </c>
      <c r="F341" s="56" t="str">
        <f>VLOOKUP(D341,'Валидация данных'!$A$2:$B$138,2,0)</f>
        <v>Перевод</v>
      </c>
      <c r="G341" t="str">
        <f>VLOOKUP(Транзакции[[#This Row],[Подкатегория]],Категории[#All],2,0)</f>
        <v>Прочее</v>
      </c>
      <c r="H341" t="str">
        <f>VLOOKUP(Транзакции[[#This Row],[Подкатегория]],Категории[#All],3,0)</f>
        <v>Расход</v>
      </c>
      <c r="I341">
        <f>IF(Транзакции[[#This Row],[Тип категории]]="Доход",Транзакции[[#This Row],[Сумма]],0-Транзакции[[#This Row],[Сумма]])</f>
        <v>-1300</v>
      </c>
    </row>
    <row r="342" spans="1:9" ht="15" customHeight="1" x14ac:dyDescent="0.2">
      <c r="A342" s="3">
        <v>44748</v>
      </c>
      <c r="B342" s="4" t="s">
        <v>249</v>
      </c>
      <c r="C342" s="10" t="s">
        <v>73</v>
      </c>
      <c r="D342" s="5" t="s">
        <v>571</v>
      </c>
      <c r="E342" s="8">
        <v>646.4</v>
      </c>
      <c r="F342" s="56" t="str">
        <f>VLOOKUP(D342,'Валидация данных'!$A$2:$B$138,2,0)</f>
        <v>Аптека</v>
      </c>
      <c r="G342" t="str">
        <f>VLOOKUP(Транзакции[[#This Row],[Подкатегория]],Категории[#All],2,0)</f>
        <v>Медицина</v>
      </c>
      <c r="H342" t="str">
        <f>VLOOKUP(Транзакции[[#This Row],[Подкатегория]],Категории[#All],3,0)</f>
        <v>Расход</v>
      </c>
      <c r="I342">
        <f>IF(Транзакции[[#This Row],[Тип категории]]="Доход",Транзакции[[#This Row],[Сумма]],0-Транзакции[[#This Row],[Сумма]])</f>
        <v>-646.4</v>
      </c>
    </row>
    <row r="343" spans="1:9" ht="15" customHeight="1" x14ac:dyDescent="0.2">
      <c r="A343" s="3">
        <v>44748</v>
      </c>
      <c r="B343" s="4" t="s">
        <v>220</v>
      </c>
      <c r="C343" s="10" t="s">
        <v>250</v>
      </c>
      <c r="D343" t="s">
        <v>507</v>
      </c>
      <c r="E343" s="8">
        <v>314.5</v>
      </c>
      <c r="F343" s="56" t="str">
        <f>VLOOKUP(D343,'Валидация данных'!$A$2:$B$138,2,0)</f>
        <v>Автобус</v>
      </c>
      <c r="G343" t="str">
        <f>VLOOKUP(Транзакции[[#This Row],[Подкатегория]],Категории[#All],2,0)</f>
        <v>Транспорт</v>
      </c>
      <c r="H343" t="str">
        <f>VLOOKUP(Транзакции[[#This Row],[Подкатегория]],Категории[#All],3,0)</f>
        <v>Расход</v>
      </c>
      <c r="I343">
        <f>IF(Транзакции[[#This Row],[Тип категории]]="Доход",Транзакции[[#This Row],[Сумма]],0-Транзакции[[#This Row],[Сумма]])</f>
        <v>-314.5</v>
      </c>
    </row>
    <row r="344" spans="1:9" ht="15" customHeight="1" x14ac:dyDescent="0.2">
      <c r="A344" s="3">
        <v>44748</v>
      </c>
      <c r="B344" s="4" t="s">
        <v>251</v>
      </c>
      <c r="C344" s="10" t="s">
        <v>66</v>
      </c>
      <c r="D344" t="s">
        <v>507</v>
      </c>
      <c r="E344" s="8">
        <v>407</v>
      </c>
      <c r="F344" s="56" t="str">
        <f>VLOOKUP(D344,'Валидация данных'!$A$2:$B$138,2,0)</f>
        <v>Автобус</v>
      </c>
      <c r="G344" t="str">
        <f>VLOOKUP(Транзакции[[#This Row],[Подкатегория]],Категории[#All],2,0)</f>
        <v>Транспорт</v>
      </c>
      <c r="H344" t="str">
        <f>VLOOKUP(Транзакции[[#This Row],[Подкатегория]],Категории[#All],3,0)</f>
        <v>Расход</v>
      </c>
      <c r="I344">
        <f>IF(Транзакции[[#This Row],[Тип категории]]="Доход",Транзакции[[#This Row],[Сумма]],0-Транзакции[[#This Row],[Сумма]])</f>
        <v>-407</v>
      </c>
    </row>
    <row r="345" spans="1:9" ht="15" customHeight="1" x14ac:dyDescent="0.2">
      <c r="A345" s="3">
        <v>44748</v>
      </c>
      <c r="B345" s="4" t="s">
        <v>244</v>
      </c>
      <c r="C345" s="10" t="s">
        <v>250</v>
      </c>
      <c r="D345" t="s">
        <v>507</v>
      </c>
      <c r="E345" s="8">
        <v>314.5</v>
      </c>
      <c r="F345" s="56" t="str">
        <f>VLOOKUP(D345,'Валидация данных'!$A$2:$B$138,2,0)</f>
        <v>Автобус</v>
      </c>
      <c r="G345" t="str">
        <f>VLOOKUP(Транзакции[[#This Row],[Подкатегория]],Категории[#All],2,0)</f>
        <v>Транспорт</v>
      </c>
      <c r="H345" t="str">
        <f>VLOOKUP(Транзакции[[#This Row],[Подкатегория]],Категории[#All],3,0)</f>
        <v>Расход</v>
      </c>
      <c r="I345">
        <f>IF(Транзакции[[#This Row],[Тип категории]]="Доход",Транзакции[[#This Row],[Сумма]],0-Транзакции[[#This Row],[Сумма]])</f>
        <v>-314.5</v>
      </c>
    </row>
    <row r="346" spans="1:9" ht="15" customHeight="1" x14ac:dyDescent="0.2">
      <c r="A346" s="3">
        <v>44748</v>
      </c>
      <c r="B346" s="4" t="s">
        <v>252</v>
      </c>
      <c r="C346" s="10" t="s">
        <v>66</v>
      </c>
      <c r="D346" t="s">
        <v>507</v>
      </c>
      <c r="E346" s="8">
        <v>616</v>
      </c>
      <c r="F346" s="56" t="str">
        <f>VLOOKUP(D346,'Валидация данных'!$A$2:$B$138,2,0)</f>
        <v>Автобус</v>
      </c>
      <c r="G346" t="str">
        <f>VLOOKUP(Транзакции[[#This Row],[Подкатегория]],Категории[#All],2,0)</f>
        <v>Транспорт</v>
      </c>
      <c r="H346" t="str">
        <f>VLOOKUP(Транзакции[[#This Row],[Подкатегория]],Категории[#All],3,0)</f>
        <v>Расход</v>
      </c>
      <c r="I346">
        <f>IF(Транзакции[[#This Row],[Тип категории]]="Доход",Транзакции[[#This Row],[Сумма]],0-Транзакции[[#This Row],[Сумма]])</f>
        <v>-616</v>
      </c>
    </row>
    <row r="347" spans="1:9" ht="15" customHeight="1" x14ac:dyDescent="0.2">
      <c r="A347" s="3">
        <v>44748</v>
      </c>
      <c r="B347" s="4" t="s">
        <v>253</v>
      </c>
      <c r="C347" s="10" t="s">
        <v>66</v>
      </c>
      <c r="D347" t="s">
        <v>507</v>
      </c>
      <c r="E347" s="8">
        <v>407</v>
      </c>
      <c r="F347" s="56" t="str">
        <f>VLOOKUP(D347,'Валидация данных'!$A$2:$B$138,2,0)</f>
        <v>Автобус</v>
      </c>
      <c r="G347" t="str">
        <f>VLOOKUP(Транзакции[[#This Row],[Подкатегория]],Категории[#All],2,0)</f>
        <v>Транспорт</v>
      </c>
      <c r="H347" t="str">
        <f>VLOOKUP(Транзакции[[#This Row],[Подкатегория]],Категории[#All],3,0)</f>
        <v>Расход</v>
      </c>
      <c r="I347">
        <f>IF(Транзакции[[#This Row],[Тип категории]]="Доход",Транзакции[[#This Row],[Сумма]],0-Транзакции[[#This Row],[Сумма]])</f>
        <v>-407</v>
      </c>
    </row>
    <row r="348" spans="1:9" ht="15" customHeight="1" x14ac:dyDescent="0.2">
      <c r="A348" s="3">
        <v>44748</v>
      </c>
      <c r="B348" s="4" t="s">
        <v>254</v>
      </c>
      <c r="C348" s="10" t="s">
        <v>250</v>
      </c>
      <c r="D348" t="s">
        <v>507</v>
      </c>
      <c r="E348" s="8">
        <v>351.5</v>
      </c>
      <c r="F348" s="56" t="str">
        <f>VLOOKUP(D348,'Валидация данных'!$A$2:$B$138,2,0)</f>
        <v>Автобус</v>
      </c>
      <c r="G348" t="str">
        <f>VLOOKUP(Транзакции[[#This Row],[Подкатегория]],Категории[#All],2,0)</f>
        <v>Транспорт</v>
      </c>
      <c r="H348" t="str">
        <f>VLOOKUP(Транзакции[[#This Row],[Подкатегория]],Категории[#All],3,0)</f>
        <v>Расход</v>
      </c>
      <c r="I348">
        <f>IF(Транзакции[[#This Row],[Тип категории]]="Доход",Транзакции[[#This Row],[Сумма]],0-Транзакции[[#This Row],[Сумма]])</f>
        <v>-351.5</v>
      </c>
    </row>
    <row r="349" spans="1:9" ht="15" customHeight="1" x14ac:dyDescent="0.2">
      <c r="A349" s="3">
        <v>44748</v>
      </c>
      <c r="B349" s="4" t="s">
        <v>255</v>
      </c>
      <c r="C349" s="10" t="s">
        <v>9</v>
      </c>
      <c r="D349" s="70" t="s">
        <v>548</v>
      </c>
      <c r="E349" s="8">
        <v>180</v>
      </c>
      <c r="F349" s="56" t="str">
        <f>VLOOKUP(D349,'Валидация данных'!$A$2:$B$138,2,0)</f>
        <v>Рестораны и кафе</v>
      </c>
      <c r="G349" t="str">
        <f>VLOOKUP(Транзакции[[#This Row],[Подкатегория]],Категории[#All],2,0)</f>
        <v>Еда</v>
      </c>
      <c r="H349" t="str">
        <f>VLOOKUP(Транзакции[[#This Row],[Подкатегория]],Категории[#All],3,0)</f>
        <v>Расход</v>
      </c>
      <c r="I349">
        <f>IF(Транзакции[[#This Row],[Тип категории]]="Доход",Транзакции[[#This Row],[Сумма]],0-Транзакции[[#This Row],[Сумма]])</f>
        <v>-180</v>
      </c>
    </row>
    <row r="350" spans="1:9" ht="15" customHeight="1" x14ac:dyDescent="0.2">
      <c r="A350" s="3">
        <v>44748</v>
      </c>
      <c r="B350" s="4" t="s">
        <v>256</v>
      </c>
      <c r="C350" s="10" t="s">
        <v>9</v>
      </c>
      <c r="D350" s="70" t="s">
        <v>577</v>
      </c>
      <c r="E350" s="8">
        <v>145</v>
      </c>
      <c r="F350" s="56" t="str">
        <f>VLOOKUP(D350,'Валидация данных'!$A$2:$B$138,2,0)</f>
        <v>Рестораны и кафе</v>
      </c>
      <c r="G350" t="str">
        <f>VLOOKUP(Транзакции[[#This Row],[Подкатегория]],Категории[#All],2,0)</f>
        <v>Еда</v>
      </c>
      <c r="H350" t="str">
        <f>VLOOKUP(Транзакции[[#This Row],[Подкатегория]],Категории[#All],3,0)</f>
        <v>Расход</v>
      </c>
      <c r="I350">
        <f>IF(Транзакции[[#This Row],[Тип категории]]="Доход",Транзакции[[#This Row],[Сумма]],0-Транзакции[[#This Row],[Сумма]])</f>
        <v>-145</v>
      </c>
    </row>
    <row r="351" spans="1:9" ht="15" customHeight="1" x14ac:dyDescent="0.2">
      <c r="A351" s="3">
        <v>44748</v>
      </c>
      <c r="B351" s="4" t="s">
        <v>257</v>
      </c>
      <c r="C351" s="10" t="s">
        <v>1</v>
      </c>
      <c r="D351" t="s">
        <v>468</v>
      </c>
      <c r="E351" s="8">
        <v>5000</v>
      </c>
      <c r="F351" s="56" t="str">
        <f>VLOOKUP(D351,'Валидация данных'!$A$2:$B$138,2,0)</f>
        <v>Пополнение</v>
      </c>
      <c r="G351" t="str">
        <f>VLOOKUP(Транзакции[[#This Row],[Подкатегория]],Категории[#All],2,0)</f>
        <v>Пополнение</v>
      </c>
      <c r="H351" t="str">
        <f>VLOOKUP(Транзакции[[#This Row],[Подкатегория]],Категории[#All],3,0)</f>
        <v>Доход</v>
      </c>
      <c r="I351">
        <f>IF(Транзакции[[#This Row],[Тип категории]]="Доход",Транзакции[[#This Row],[Сумма]],0-Транзакции[[#This Row],[Сумма]])</f>
        <v>5000</v>
      </c>
    </row>
    <row r="352" spans="1:9" ht="15" customHeight="1" x14ac:dyDescent="0.2">
      <c r="A352" s="3">
        <v>44748</v>
      </c>
      <c r="B352" s="4" t="s">
        <v>258</v>
      </c>
      <c r="C352" s="10" t="s">
        <v>66</v>
      </c>
      <c r="D352" t="s">
        <v>507</v>
      </c>
      <c r="E352" s="8">
        <v>407</v>
      </c>
      <c r="F352" s="56" t="str">
        <f>VLOOKUP(D352,'Валидация данных'!$A$2:$B$138,2,0)</f>
        <v>Автобус</v>
      </c>
      <c r="G352" t="str">
        <f>VLOOKUP(Транзакции[[#This Row],[Подкатегория]],Категории[#All],2,0)</f>
        <v>Транспорт</v>
      </c>
      <c r="H352" t="str">
        <f>VLOOKUP(Транзакции[[#This Row],[Подкатегория]],Категории[#All],3,0)</f>
        <v>Расход</v>
      </c>
      <c r="I352">
        <f>IF(Транзакции[[#This Row],[Тип категории]]="Доход",Транзакции[[#This Row],[Сумма]],0-Транзакции[[#This Row],[Сумма]])</f>
        <v>-407</v>
      </c>
    </row>
    <row r="353" spans="1:9" ht="15" customHeight="1" x14ac:dyDescent="0.2">
      <c r="A353" s="3">
        <v>44748</v>
      </c>
      <c r="B353" s="4" t="s">
        <v>8</v>
      </c>
      <c r="C353" s="10" t="s">
        <v>66</v>
      </c>
      <c r="D353" s="5" t="s">
        <v>570</v>
      </c>
      <c r="E353" s="8">
        <v>123</v>
      </c>
      <c r="F353" s="56" t="str">
        <f>VLOOKUP(D353,'Валидация данных'!$A$2:$B$138,2,0)</f>
        <v>Электричка</v>
      </c>
      <c r="G353" t="str">
        <f>VLOOKUP(Транзакции[[#This Row],[Подкатегория]],Категории[#All],2,0)</f>
        <v>Транспорт</v>
      </c>
      <c r="H353" t="str">
        <f>VLOOKUP(Транзакции[[#This Row],[Подкатегория]],Категории[#All],3,0)</f>
        <v>Расход</v>
      </c>
      <c r="I353">
        <f>IF(Транзакции[[#This Row],[Тип категории]]="Доход",Транзакции[[#This Row],[Сумма]],0-Транзакции[[#This Row],[Сумма]])</f>
        <v>-123</v>
      </c>
    </row>
    <row r="354" spans="1:9" ht="15" customHeight="1" x14ac:dyDescent="0.2">
      <c r="A354" s="3">
        <v>44748</v>
      </c>
      <c r="B354" s="4" t="s">
        <v>8</v>
      </c>
      <c r="C354" s="10" t="s">
        <v>66</v>
      </c>
      <c r="D354" t="s">
        <v>510</v>
      </c>
      <c r="E354" s="8">
        <v>610</v>
      </c>
      <c r="F354" s="56" t="str">
        <f>VLOOKUP(D354,'Валидация данных'!$A$2:$B$138,2,0)</f>
        <v>Электричка</v>
      </c>
      <c r="G354" t="str">
        <f>VLOOKUP(Транзакции[[#This Row],[Подкатегория]],Категории[#All],2,0)</f>
        <v>Транспорт</v>
      </c>
      <c r="H354" t="str">
        <f>VLOOKUP(Транзакции[[#This Row],[Подкатегория]],Категории[#All],3,0)</f>
        <v>Расход</v>
      </c>
      <c r="I354">
        <f>IF(Транзакции[[#This Row],[Тип категории]]="Доход",Транзакции[[#This Row],[Сумма]],0-Транзакции[[#This Row],[Сумма]])</f>
        <v>-610</v>
      </c>
    </row>
    <row r="355" spans="1:9" ht="14.1" customHeight="1" x14ac:dyDescent="0.2">
      <c r="A355" s="3">
        <v>44748</v>
      </c>
      <c r="B355" s="4" t="s">
        <v>8</v>
      </c>
      <c r="C355" s="10" t="s">
        <v>66</v>
      </c>
      <c r="D355" s="70" t="s">
        <v>569</v>
      </c>
      <c r="E355" s="8">
        <v>459</v>
      </c>
      <c r="F355" s="56" t="str">
        <f>VLOOKUP(D355,'Валидация данных'!$A$2:$B$138,2,0)</f>
        <v>Электричка</v>
      </c>
      <c r="G355" t="str">
        <f>VLOOKUP(Транзакции[[#This Row],[Подкатегория]],Категории[#All],2,0)</f>
        <v>Транспорт</v>
      </c>
      <c r="H355" t="str">
        <f>VLOOKUP(Транзакции[[#This Row],[Подкатегория]],Категории[#All],3,0)</f>
        <v>Расход</v>
      </c>
      <c r="I355">
        <f>IF(Транзакции[[#This Row],[Тип категории]]="Доход",Транзакции[[#This Row],[Сумма]],0-Транзакции[[#This Row],[Сумма]])</f>
        <v>-459</v>
      </c>
    </row>
    <row r="356" spans="1:9" ht="14.1" customHeight="1" x14ac:dyDescent="0.2">
      <c r="A356" s="3">
        <v>44747</v>
      </c>
      <c r="B356" s="4" t="s">
        <v>24</v>
      </c>
      <c r="C356" s="10" t="s">
        <v>29</v>
      </c>
      <c r="D356" t="s">
        <v>475</v>
      </c>
      <c r="E356" s="8">
        <v>309</v>
      </c>
      <c r="F356" s="56" t="str">
        <f>VLOOKUP(D356,'Валидация данных'!$A$2:$B$138,2,0)</f>
        <v>Такси</v>
      </c>
      <c r="G356" t="str">
        <f>VLOOKUP(Транзакции[[#This Row],[Подкатегория]],Категории[#All],2,0)</f>
        <v>Транспорт</v>
      </c>
      <c r="H356" t="str">
        <f>VLOOKUP(Транзакции[[#This Row],[Подкатегория]],Категории[#All],3,0)</f>
        <v>Расход</v>
      </c>
      <c r="I356">
        <f>IF(Транзакции[[#This Row],[Тип категории]]="Доход",Транзакции[[#This Row],[Сумма]],0-Транзакции[[#This Row],[Сумма]])</f>
        <v>-309</v>
      </c>
    </row>
    <row r="357" spans="1:9" ht="15" customHeight="1" x14ac:dyDescent="0.2">
      <c r="A357" s="3">
        <v>44747</v>
      </c>
      <c r="B357" s="4" t="s">
        <v>259</v>
      </c>
      <c r="C357" s="10" t="s">
        <v>1</v>
      </c>
      <c r="D357" t="s">
        <v>428</v>
      </c>
      <c r="E357" s="8">
        <v>1200</v>
      </c>
      <c r="F357" s="56" t="str">
        <f>VLOOKUP(D357,'Валидация данных'!$A$2:$B$138,2,0)</f>
        <v>Пополнение</v>
      </c>
      <c r="G357" t="str">
        <f>VLOOKUP(Транзакции[[#This Row],[Подкатегория]],Категории[#All],2,0)</f>
        <v>Пополнение</v>
      </c>
      <c r="H357" t="str">
        <f>VLOOKUP(Транзакции[[#This Row],[Подкатегория]],Категории[#All],3,0)</f>
        <v>Доход</v>
      </c>
      <c r="I357">
        <f>IF(Транзакции[[#This Row],[Тип категории]]="Доход",Транзакции[[#This Row],[Сумма]],0-Транзакции[[#This Row],[Сумма]])</f>
        <v>1200</v>
      </c>
    </row>
    <row r="358" spans="1:9" ht="15" customHeight="1" x14ac:dyDescent="0.2">
      <c r="A358" s="3">
        <v>44747</v>
      </c>
      <c r="B358" s="4" t="s">
        <v>137</v>
      </c>
      <c r="C358" s="10" t="s">
        <v>40</v>
      </c>
      <c r="D358" t="s">
        <v>502</v>
      </c>
      <c r="E358" s="8">
        <v>150</v>
      </c>
      <c r="F358" s="56" t="str">
        <f>VLOOKUP(D358,'Валидация данных'!$A$2:$B$138,2,0)</f>
        <v>Перевод</v>
      </c>
      <c r="G358" t="str">
        <f>VLOOKUP(Транзакции[[#This Row],[Подкатегория]],Категории[#All],2,0)</f>
        <v>Прочее</v>
      </c>
      <c r="H358" t="str">
        <f>VLOOKUP(Транзакции[[#This Row],[Подкатегория]],Категории[#All],3,0)</f>
        <v>Расход</v>
      </c>
      <c r="I358">
        <f>IF(Транзакции[[#This Row],[Тип категории]]="Доход",Транзакции[[#This Row],[Сумма]],0-Транзакции[[#This Row],[Сумма]])</f>
        <v>-150</v>
      </c>
    </row>
    <row r="359" spans="1:9" ht="14.1" customHeight="1" x14ac:dyDescent="0.2">
      <c r="A359" s="3">
        <v>44747</v>
      </c>
      <c r="B359" s="4" t="s">
        <v>8</v>
      </c>
      <c r="C359" s="10" t="s">
        <v>66</v>
      </c>
      <c r="D359" t="s">
        <v>478</v>
      </c>
      <c r="E359" s="8">
        <v>329.2</v>
      </c>
      <c r="F359" s="56" t="str">
        <f>VLOOKUP(D359,'Валидация данных'!$A$2:$B$138,2,0)</f>
        <v>Электричка</v>
      </c>
      <c r="G359" t="str">
        <f>VLOOKUP(Транзакции[[#This Row],[Подкатегория]],Категории[#All],2,0)</f>
        <v>Транспорт</v>
      </c>
      <c r="H359" t="str">
        <f>VLOOKUP(Транзакции[[#This Row],[Подкатегория]],Категории[#All],3,0)</f>
        <v>Расход</v>
      </c>
      <c r="I359">
        <f>IF(Транзакции[[#This Row],[Тип категории]]="Доход",Транзакции[[#This Row],[Сумма]],0-Транзакции[[#This Row],[Сумма]])</f>
        <v>-329.2</v>
      </c>
    </row>
    <row r="360" spans="1:9" ht="18" customHeight="1" x14ac:dyDescent="0.2">
      <c r="A360" s="3">
        <v>44746</v>
      </c>
      <c r="B360" s="4" t="s">
        <v>260</v>
      </c>
      <c r="C360" s="10" t="s">
        <v>4</v>
      </c>
      <c r="D360" t="s">
        <v>542</v>
      </c>
      <c r="E360" s="8">
        <v>2074.27</v>
      </c>
      <c r="F360" s="56" t="str">
        <f>VLOOKUP(D360,'Валидация данных'!$A$2:$B$138,2,0)</f>
        <v>Супермаркеты</v>
      </c>
      <c r="G360" t="str">
        <f>VLOOKUP(Транзакции[[#This Row],[Подкатегория]],Категории[#All],2,0)</f>
        <v>Еда</v>
      </c>
      <c r="H360" t="str">
        <f>VLOOKUP(Транзакции[[#This Row],[Подкатегория]],Категории[#All],3,0)</f>
        <v>Расход</v>
      </c>
      <c r="I360">
        <f>IF(Транзакции[[#This Row],[Тип категории]]="Доход",Транзакции[[#This Row],[Сумма]],0-Транзакции[[#This Row],[Сумма]])</f>
        <v>-2074.27</v>
      </c>
    </row>
    <row r="361" spans="1:9" ht="15" customHeight="1" x14ac:dyDescent="0.2">
      <c r="A361" s="3">
        <v>44746</v>
      </c>
      <c r="B361" s="4" t="s">
        <v>174</v>
      </c>
      <c r="C361" s="10" t="s">
        <v>1</v>
      </c>
      <c r="D361" t="s">
        <v>428</v>
      </c>
      <c r="E361" s="8">
        <v>2000</v>
      </c>
      <c r="F361" s="56" t="str">
        <f>VLOOKUP(D361,'Валидация данных'!$A$2:$B$138,2,0)</f>
        <v>Пополнение</v>
      </c>
      <c r="G361" t="str">
        <f>VLOOKUP(Транзакции[[#This Row],[Подкатегория]],Категории[#All],2,0)</f>
        <v>Пополнение</v>
      </c>
      <c r="H361" t="str">
        <f>VLOOKUP(Транзакции[[#This Row],[Подкатегория]],Категории[#All],3,0)</f>
        <v>Доход</v>
      </c>
      <c r="I361">
        <f>IF(Транзакции[[#This Row],[Тип категории]]="Доход",Транзакции[[#This Row],[Сумма]],0-Транзакции[[#This Row],[Сумма]])</f>
        <v>2000</v>
      </c>
    </row>
    <row r="362" spans="1:9" ht="15" customHeight="1" x14ac:dyDescent="0.2">
      <c r="A362" s="3">
        <v>44745</v>
      </c>
      <c r="B362" s="4" t="s">
        <v>260</v>
      </c>
      <c r="C362" s="10" t="s">
        <v>1</v>
      </c>
      <c r="D362" t="s">
        <v>428</v>
      </c>
      <c r="E362" s="8">
        <v>1000</v>
      </c>
      <c r="F362" s="56" t="str">
        <f>VLOOKUP(D362,'Валидация данных'!$A$2:$B$138,2,0)</f>
        <v>Пополнение</v>
      </c>
      <c r="G362" t="str">
        <f>VLOOKUP(Транзакции[[#This Row],[Подкатегория]],Категории[#All],2,0)</f>
        <v>Пополнение</v>
      </c>
      <c r="H362" t="str">
        <f>VLOOKUP(Транзакции[[#This Row],[Подкатегория]],Категории[#All],3,0)</f>
        <v>Доход</v>
      </c>
      <c r="I362">
        <f>IF(Транзакции[[#This Row],[Тип категории]]="Доход",Транзакции[[#This Row],[Сумма]],0-Транзакции[[#This Row],[Сумма]])</f>
        <v>1000</v>
      </c>
    </row>
    <row r="363" spans="1:9" ht="14.1" customHeight="1" x14ac:dyDescent="0.2">
      <c r="A363" s="1">
        <v>44745</v>
      </c>
      <c r="B363" s="2" t="s">
        <v>261</v>
      </c>
      <c r="C363" s="9" t="s">
        <v>9</v>
      </c>
      <c r="D363" t="s">
        <v>575</v>
      </c>
      <c r="E363" s="7">
        <v>240</v>
      </c>
      <c r="F363" s="56" t="str">
        <f>VLOOKUP(D363,'Валидация данных'!$A$2:$B$138,2,0)</f>
        <v>Рестораны и кафе</v>
      </c>
      <c r="G363" t="str">
        <f>VLOOKUP(Транзакции[[#This Row],[Подкатегория]],Категории[#All],2,0)</f>
        <v>Еда</v>
      </c>
      <c r="H363" t="str">
        <f>VLOOKUP(Транзакции[[#This Row],[Подкатегория]],Категории[#All],3,0)</f>
        <v>Расход</v>
      </c>
      <c r="I363">
        <f>IF(Транзакции[[#This Row],[Тип категории]]="Доход",Транзакции[[#This Row],[Сумма]],0-Транзакции[[#This Row],[Сумма]])</f>
        <v>-240</v>
      </c>
    </row>
    <row r="364" spans="1:9" ht="15" customHeight="1" x14ac:dyDescent="0.2">
      <c r="A364" s="3">
        <v>44745</v>
      </c>
      <c r="B364" s="4" t="s">
        <v>174</v>
      </c>
      <c r="C364" s="10" t="s">
        <v>9</v>
      </c>
      <c r="D364" t="s">
        <v>484</v>
      </c>
      <c r="E364" s="8">
        <v>380</v>
      </c>
      <c r="F364" s="56" t="str">
        <f>VLOOKUP(D364,'Валидация данных'!$A$2:$B$138,2,0)</f>
        <v>Рестораны и кафе</v>
      </c>
      <c r="G364" t="str">
        <f>VLOOKUP(Транзакции[[#This Row],[Подкатегория]],Категории[#All],2,0)</f>
        <v>Еда</v>
      </c>
      <c r="H364" t="str">
        <f>VLOOKUP(Транзакции[[#This Row],[Подкатегория]],Категории[#All],3,0)</f>
        <v>Расход</v>
      </c>
      <c r="I364">
        <f>IF(Транзакции[[#This Row],[Тип категории]]="Доход",Транзакции[[#This Row],[Сумма]],0-Транзакции[[#This Row],[Сумма]])</f>
        <v>-380</v>
      </c>
    </row>
    <row r="365" spans="1:9" ht="14.1" customHeight="1" x14ac:dyDescent="0.2">
      <c r="A365" s="3">
        <v>44745</v>
      </c>
      <c r="B365" s="4" t="s">
        <v>103</v>
      </c>
      <c r="C365" s="10" t="s">
        <v>1</v>
      </c>
      <c r="D365" t="s">
        <v>428</v>
      </c>
      <c r="E365" s="8">
        <v>1000</v>
      </c>
      <c r="F365" s="56" t="str">
        <f>VLOOKUP(D365,'Валидация данных'!$A$2:$B$138,2,0)</f>
        <v>Пополнение</v>
      </c>
      <c r="G365" t="str">
        <f>VLOOKUP(Транзакции[[#This Row],[Подкатегория]],Категории[#All],2,0)</f>
        <v>Пополнение</v>
      </c>
      <c r="H365" t="str">
        <f>VLOOKUP(Транзакции[[#This Row],[Подкатегория]],Категории[#All],3,0)</f>
        <v>Доход</v>
      </c>
      <c r="I365">
        <f>IF(Транзакции[[#This Row],[Тип категории]]="Доход",Транзакции[[#This Row],[Сумма]],0-Транзакции[[#This Row],[Сумма]])</f>
        <v>1000</v>
      </c>
    </row>
    <row r="366" spans="1:9" ht="15" customHeight="1" x14ac:dyDescent="0.2">
      <c r="A366" s="3">
        <v>44745</v>
      </c>
      <c r="B366" s="4" t="s">
        <v>262</v>
      </c>
      <c r="C366" s="10" t="s">
        <v>29</v>
      </c>
      <c r="D366" t="s">
        <v>487</v>
      </c>
      <c r="E366" s="8">
        <v>2450</v>
      </c>
      <c r="F366" s="56" t="str">
        <f>VLOOKUP(D366,'Валидация данных'!$A$2:$B$138,2,0)</f>
        <v>Хобби</v>
      </c>
      <c r="G366" t="str">
        <f>VLOOKUP(Транзакции[[#This Row],[Подкатегория]],Категории[#All],2,0)</f>
        <v>Развлечения и хобби</v>
      </c>
      <c r="H366" t="str">
        <f>VLOOKUP(Транзакции[[#This Row],[Подкатегория]],Категории[#All],3,0)</f>
        <v>Расход</v>
      </c>
      <c r="I366">
        <f>IF(Транзакции[[#This Row],[Тип категории]]="Доход",Транзакции[[#This Row],[Сумма]],0-Транзакции[[#This Row],[Сумма]])</f>
        <v>-2450</v>
      </c>
    </row>
    <row r="367" spans="1:9" ht="15" customHeight="1" x14ac:dyDescent="0.2">
      <c r="A367" s="3">
        <v>44745</v>
      </c>
      <c r="B367" s="4" t="s">
        <v>177</v>
      </c>
      <c r="C367" s="10" t="s">
        <v>1</v>
      </c>
      <c r="D367" t="s">
        <v>428</v>
      </c>
      <c r="E367" s="8">
        <v>2000</v>
      </c>
      <c r="F367" s="56" t="str">
        <f>VLOOKUP(D367,'Валидация данных'!$A$2:$B$138,2,0)</f>
        <v>Пополнение</v>
      </c>
      <c r="G367" t="str">
        <f>VLOOKUP(Транзакции[[#This Row],[Подкатегория]],Категории[#All],2,0)</f>
        <v>Пополнение</v>
      </c>
      <c r="H367" t="str">
        <f>VLOOKUP(Транзакции[[#This Row],[Подкатегория]],Категории[#All],3,0)</f>
        <v>Доход</v>
      </c>
      <c r="I367">
        <f>IF(Транзакции[[#This Row],[Тип категории]]="Доход",Транзакции[[#This Row],[Сумма]],0-Транзакции[[#This Row],[Сумма]])</f>
        <v>2000</v>
      </c>
    </row>
    <row r="368" spans="1:9" ht="15" customHeight="1" x14ac:dyDescent="0.2">
      <c r="A368" s="3">
        <v>44745</v>
      </c>
      <c r="B368" s="4" t="s">
        <v>8</v>
      </c>
      <c r="C368" s="10" t="s">
        <v>9</v>
      </c>
      <c r="D368" t="s">
        <v>505</v>
      </c>
      <c r="E368" s="8">
        <v>750</v>
      </c>
      <c r="F368" s="56" t="str">
        <f>VLOOKUP(D368,'Валидация данных'!$A$2:$B$138,2,0)</f>
        <v>Игры</v>
      </c>
      <c r="G368" t="str">
        <f>VLOOKUP(Транзакции[[#This Row],[Подкатегория]],Категории[#All],2,0)</f>
        <v>Игры</v>
      </c>
      <c r="H368" t="str">
        <f>VLOOKUP(Транзакции[[#This Row],[Подкатегория]],Категории[#All],3,0)</f>
        <v>Расход</v>
      </c>
      <c r="I368">
        <f>IF(Транзакции[[#This Row],[Тип категории]]="Доход",Транзакции[[#This Row],[Сумма]],0-Транзакции[[#This Row],[Сумма]])</f>
        <v>-750</v>
      </c>
    </row>
    <row r="369" spans="1:9" ht="15" customHeight="1" x14ac:dyDescent="0.2">
      <c r="A369" s="3">
        <v>44745</v>
      </c>
      <c r="B369" s="4" t="s">
        <v>8</v>
      </c>
      <c r="C369" s="10" t="s">
        <v>197</v>
      </c>
      <c r="D369" t="s">
        <v>576</v>
      </c>
      <c r="E369" s="8">
        <v>888</v>
      </c>
      <c r="F369" s="56" t="str">
        <f>VLOOKUP(D369,'Валидация данных'!$A$2:$B$138,2,0)</f>
        <v>Одежда</v>
      </c>
      <c r="G369" t="str">
        <f>VLOOKUP(Транзакции[[#This Row],[Подкатегория]],Категории[#All],2,0)</f>
        <v>Одежда</v>
      </c>
      <c r="H369" t="str">
        <f>VLOOKUP(Транзакции[[#This Row],[Подкатегория]],Категории[#All],3,0)</f>
        <v>Расход</v>
      </c>
      <c r="I369">
        <f>IF(Транзакции[[#This Row],[Тип категории]]="Доход",Транзакции[[#This Row],[Сумма]],0-Транзакции[[#This Row],[Сумма]])</f>
        <v>-888</v>
      </c>
    </row>
    <row r="370" spans="1:9" ht="15" customHeight="1" x14ac:dyDescent="0.2">
      <c r="A370" s="3">
        <v>44743</v>
      </c>
      <c r="B370" s="4" t="s">
        <v>263</v>
      </c>
      <c r="C370" s="10" t="s">
        <v>4</v>
      </c>
      <c r="D370" s="70" t="s">
        <v>549</v>
      </c>
      <c r="E370" s="8">
        <v>133.80000000000001</v>
      </c>
      <c r="F370" s="56" t="str">
        <f>VLOOKUP(D370,'Валидация данных'!$A$2:$B$138,2,0)</f>
        <v>Супермаркеты</v>
      </c>
      <c r="G370" t="str">
        <f>VLOOKUP(Транзакции[[#This Row],[Подкатегория]],Категории[#All],2,0)</f>
        <v>Еда</v>
      </c>
      <c r="H370" t="str">
        <f>VLOOKUP(Транзакции[[#This Row],[Подкатегория]],Категории[#All],3,0)</f>
        <v>Расход</v>
      </c>
      <c r="I370">
        <f>IF(Транзакции[[#This Row],[Тип категории]]="Доход",Транзакции[[#This Row],[Сумма]],0-Транзакции[[#This Row],[Сумма]])</f>
        <v>-133.80000000000001</v>
      </c>
    </row>
    <row r="371" spans="1:9" ht="15" customHeight="1" x14ac:dyDescent="0.2">
      <c r="A371" s="3">
        <v>44743</v>
      </c>
      <c r="B371" s="4" t="s">
        <v>264</v>
      </c>
      <c r="C371" s="10" t="s">
        <v>9</v>
      </c>
      <c r="D371" s="70" t="s">
        <v>575</v>
      </c>
      <c r="E371" s="8">
        <v>440</v>
      </c>
      <c r="F371" s="56" t="str">
        <f>VLOOKUP(D371,'Валидация данных'!$A$2:$B$138,2,0)</f>
        <v>Рестораны и кафе</v>
      </c>
      <c r="G371" t="str">
        <f>VLOOKUP(Транзакции[[#This Row],[Подкатегория]],Категории[#All],2,0)</f>
        <v>Еда</v>
      </c>
      <c r="H371" t="str">
        <f>VLOOKUP(Транзакции[[#This Row],[Подкатегория]],Категории[#All],3,0)</f>
        <v>Расход</v>
      </c>
      <c r="I371">
        <f>IF(Транзакции[[#This Row],[Тип категории]]="Доход",Транзакции[[#This Row],[Сумма]],0-Транзакции[[#This Row],[Сумма]])</f>
        <v>-440</v>
      </c>
    </row>
    <row r="372" spans="1:9" ht="15" customHeight="1" x14ac:dyDescent="0.2">
      <c r="A372" s="3">
        <v>44743</v>
      </c>
      <c r="B372" s="4" t="s">
        <v>265</v>
      </c>
      <c r="C372" s="10" t="s">
        <v>29</v>
      </c>
      <c r="D372" t="s">
        <v>487</v>
      </c>
      <c r="E372" s="8">
        <v>149</v>
      </c>
      <c r="F372" s="56" t="str">
        <f>VLOOKUP(D372,'Валидация данных'!$A$2:$B$138,2,0)</f>
        <v>Хобби</v>
      </c>
      <c r="G372" t="str">
        <f>VLOOKUP(Транзакции[[#This Row],[Подкатегория]],Категории[#All],2,0)</f>
        <v>Развлечения и хобби</v>
      </c>
      <c r="H372" t="str">
        <f>VLOOKUP(Транзакции[[#This Row],[Подкатегория]],Категории[#All],3,0)</f>
        <v>Расход</v>
      </c>
      <c r="I372">
        <f>IF(Транзакции[[#This Row],[Тип категории]]="Доход",Транзакции[[#This Row],[Сумма]],0-Транзакции[[#This Row],[Сумма]])</f>
        <v>-149</v>
      </c>
    </row>
    <row r="373" spans="1:9" ht="15" customHeight="1" x14ac:dyDescent="0.2">
      <c r="A373" s="3">
        <v>44743</v>
      </c>
      <c r="B373" s="4" t="s">
        <v>124</v>
      </c>
      <c r="C373" s="10" t="s">
        <v>29</v>
      </c>
      <c r="D373" t="s">
        <v>481</v>
      </c>
      <c r="E373" s="8">
        <v>325</v>
      </c>
      <c r="F373" s="56" t="str">
        <f>VLOOKUP(D373,'Валидация данных'!$A$2:$B$138,2,0)</f>
        <v>Такси</v>
      </c>
      <c r="G373" t="str">
        <f>VLOOKUP(Транзакции[[#This Row],[Подкатегория]],Категории[#All],2,0)</f>
        <v>Транспорт</v>
      </c>
      <c r="H373" t="str">
        <f>VLOOKUP(Транзакции[[#This Row],[Подкатегория]],Категории[#All],3,0)</f>
        <v>Расход</v>
      </c>
      <c r="I373">
        <f>IF(Транзакции[[#This Row],[Тип категории]]="Доход",Транзакции[[#This Row],[Сумма]],0-Транзакции[[#This Row],[Сумма]])</f>
        <v>-325</v>
      </c>
    </row>
    <row r="374" spans="1:9" ht="15" customHeight="1" x14ac:dyDescent="0.2">
      <c r="A374" s="3">
        <v>44743</v>
      </c>
      <c r="B374" s="4" t="s">
        <v>8</v>
      </c>
      <c r="C374" s="10" t="s">
        <v>4</v>
      </c>
      <c r="D374" t="s">
        <v>489</v>
      </c>
      <c r="E374" s="8">
        <v>529</v>
      </c>
      <c r="F374" s="56" t="str">
        <f>VLOOKUP(D374,'Валидация данных'!$A$2:$B$138,2,0)</f>
        <v>Супермаркеты</v>
      </c>
      <c r="G374" t="str">
        <f>VLOOKUP(Транзакции[[#This Row],[Подкатегория]],Категории[#All],2,0)</f>
        <v>Еда</v>
      </c>
      <c r="H374" t="str">
        <f>VLOOKUP(Транзакции[[#This Row],[Подкатегория]],Категории[#All],3,0)</f>
        <v>Расход</v>
      </c>
      <c r="I374">
        <f>IF(Транзакции[[#This Row],[Тип категории]]="Доход",Транзакции[[#This Row],[Сумма]],0-Транзакции[[#This Row],[Сумма]])</f>
        <v>-529</v>
      </c>
    </row>
    <row r="375" spans="1:9" ht="15" customHeight="1" x14ac:dyDescent="0.2">
      <c r="A375" s="3">
        <v>44742</v>
      </c>
      <c r="B375" s="4" t="s">
        <v>266</v>
      </c>
      <c r="C375" s="10" t="s">
        <v>29</v>
      </c>
      <c r="D375" t="s">
        <v>475</v>
      </c>
      <c r="E375" s="8">
        <v>164</v>
      </c>
      <c r="F375" s="56" t="str">
        <f>VLOOKUP(D375,'Валидация данных'!$A$2:$B$138,2,0)</f>
        <v>Такси</v>
      </c>
      <c r="G375" t="str">
        <f>VLOOKUP(Транзакции[[#This Row],[Подкатегория]],Категории[#All],2,0)</f>
        <v>Транспорт</v>
      </c>
      <c r="H375" t="str">
        <f>VLOOKUP(Транзакции[[#This Row],[Подкатегория]],Категории[#All],3,0)</f>
        <v>Расход</v>
      </c>
      <c r="I375">
        <f>IF(Транзакции[[#This Row],[Тип категории]]="Доход",Транзакции[[#This Row],[Сумма]],0-Транзакции[[#This Row],[Сумма]])</f>
        <v>-164</v>
      </c>
    </row>
    <row r="376" spans="1:9" ht="15" customHeight="1" x14ac:dyDescent="0.2">
      <c r="A376" s="3">
        <v>44742</v>
      </c>
      <c r="B376" s="4" t="s">
        <v>267</v>
      </c>
      <c r="C376" s="10" t="s">
        <v>60</v>
      </c>
      <c r="D376" t="s">
        <v>482</v>
      </c>
      <c r="E376" s="8">
        <v>1900</v>
      </c>
      <c r="F376" s="56" t="str">
        <f>VLOOKUP(D376,'Валидация данных'!$A$2:$B$138,2,0)</f>
        <v>Ветклиника</v>
      </c>
      <c r="G376" t="str">
        <f>VLOOKUP(Транзакции[[#This Row],[Подкатегория]],Категории[#All],2,0)</f>
        <v>Питомцы</v>
      </c>
      <c r="H376" t="str">
        <f>VLOOKUP(Транзакции[[#This Row],[Подкатегория]],Категории[#All],3,0)</f>
        <v>Расход</v>
      </c>
      <c r="I376">
        <f>IF(Транзакции[[#This Row],[Тип категории]]="Доход",Транзакции[[#This Row],[Сумма]],0-Транзакции[[#This Row],[Сумма]])</f>
        <v>-1900</v>
      </c>
    </row>
    <row r="377" spans="1:9" ht="15" customHeight="1" x14ac:dyDescent="0.2">
      <c r="A377" s="3">
        <v>44742</v>
      </c>
      <c r="B377" s="4" t="s">
        <v>268</v>
      </c>
      <c r="C377" s="10" t="s">
        <v>29</v>
      </c>
      <c r="D377" t="s">
        <v>475</v>
      </c>
      <c r="E377" s="8">
        <v>151</v>
      </c>
      <c r="F377" s="56" t="str">
        <f>VLOOKUP(D377,'Валидация данных'!$A$2:$B$138,2,0)</f>
        <v>Такси</v>
      </c>
      <c r="G377" t="str">
        <f>VLOOKUP(Транзакции[[#This Row],[Подкатегория]],Категории[#All],2,0)</f>
        <v>Транспорт</v>
      </c>
      <c r="H377" t="str">
        <f>VLOOKUP(Транзакции[[#This Row],[Подкатегория]],Категории[#All],3,0)</f>
        <v>Расход</v>
      </c>
      <c r="I377">
        <f>IF(Транзакции[[#This Row],[Тип категории]]="Доход",Транзакции[[#This Row],[Сумма]],0-Транзакции[[#This Row],[Сумма]])</f>
        <v>-151</v>
      </c>
    </row>
    <row r="378" spans="1:9" ht="15" customHeight="1" x14ac:dyDescent="0.2">
      <c r="A378" s="3">
        <v>44742</v>
      </c>
      <c r="B378" s="4" t="s">
        <v>269</v>
      </c>
      <c r="C378" s="10" t="s">
        <v>1</v>
      </c>
      <c r="D378" t="s">
        <v>429</v>
      </c>
      <c r="E378" s="8">
        <v>60</v>
      </c>
      <c r="F378" s="56" t="str">
        <f>VLOOKUP(D378,'Валидация данных'!$A$2:$B$138,2,0)</f>
        <v>Комиссия</v>
      </c>
      <c r="G378" t="str">
        <f>VLOOKUP(Транзакции[[#This Row],[Подкатегория]],Категории[#All],2,0)</f>
        <v>Прочее</v>
      </c>
      <c r="H378" t="str">
        <f>VLOOKUP(Транзакции[[#This Row],[Подкатегория]],Категории[#All],3,0)</f>
        <v>Расход</v>
      </c>
      <c r="I378">
        <f>IF(Транзакции[[#This Row],[Тип категории]]="Доход",Транзакции[[#This Row],[Сумма]],0-Транзакции[[#This Row],[Сумма]])</f>
        <v>-60</v>
      </c>
    </row>
    <row r="379" spans="1:9" ht="14.1" customHeight="1" x14ac:dyDescent="0.2">
      <c r="A379" s="3">
        <v>44740</v>
      </c>
      <c r="B379" s="4" t="s">
        <v>77</v>
      </c>
      <c r="C379" s="10" t="s">
        <v>1</v>
      </c>
      <c r="D379" t="s">
        <v>511</v>
      </c>
      <c r="E379" s="8">
        <v>1916</v>
      </c>
      <c r="F379" s="56" t="str">
        <f>VLOOKUP(D379,'Валидация данных'!$A$2:$B$138,2,0)</f>
        <v>Зоомагазин</v>
      </c>
      <c r="G379" t="str">
        <f>VLOOKUP(Транзакции[[#This Row],[Подкатегория]],Категории[#All],2,0)</f>
        <v>Питомцы</v>
      </c>
      <c r="H379" t="str">
        <f>VLOOKUP(Транзакции[[#This Row],[Подкатегория]],Категории[#All],3,0)</f>
        <v>Расход</v>
      </c>
      <c r="I379">
        <f>IF(Транзакции[[#This Row],[Тип категории]]="Доход",Транзакции[[#This Row],[Сумма]],0-Транзакции[[#This Row],[Сумма]])</f>
        <v>-1916</v>
      </c>
    </row>
    <row r="380" spans="1:9" ht="15" customHeight="1" x14ac:dyDescent="0.2">
      <c r="A380" s="3">
        <v>44739</v>
      </c>
      <c r="B380" s="4" t="s">
        <v>270</v>
      </c>
      <c r="C380" s="10" t="s">
        <v>4</v>
      </c>
      <c r="D380" s="70" t="s">
        <v>542</v>
      </c>
      <c r="E380" s="8">
        <v>1491.58</v>
      </c>
      <c r="F380" s="56" t="str">
        <f>VLOOKUP(D380,'Валидация данных'!$A$2:$B$138,2,0)</f>
        <v>Супермаркеты</v>
      </c>
      <c r="G380" t="str">
        <f>VLOOKUP(Транзакции[[#This Row],[Подкатегория]],Категории[#All],2,0)</f>
        <v>Еда</v>
      </c>
      <c r="H380" t="str">
        <f>VLOOKUP(Транзакции[[#This Row],[Подкатегория]],Категории[#All],3,0)</f>
        <v>Расход</v>
      </c>
      <c r="I380">
        <f>IF(Транзакции[[#This Row],[Тип категории]]="Доход",Транзакции[[#This Row],[Сумма]],0-Транзакции[[#This Row],[Сумма]])</f>
        <v>-1491.58</v>
      </c>
    </row>
    <row r="381" spans="1:9" ht="15" customHeight="1" x14ac:dyDescent="0.2">
      <c r="A381" s="3">
        <v>44739</v>
      </c>
      <c r="B381" s="4" t="s">
        <v>195</v>
      </c>
      <c r="C381" s="10" t="s">
        <v>1</v>
      </c>
      <c r="D381" t="s">
        <v>428</v>
      </c>
      <c r="E381" s="8">
        <v>5000</v>
      </c>
      <c r="F381" s="56" t="str">
        <f>VLOOKUP(D381,'Валидация данных'!$A$2:$B$138,2,0)</f>
        <v>Пополнение</v>
      </c>
      <c r="G381" t="str">
        <f>VLOOKUP(Транзакции[[#This Row],[Подкатегория]],Категории[#All],2,0)</f>
        <v>Пополнение</v>
      </c>
      <c r="H381" t="str">
        <f>VLOOKUP(Транзакции[[#This Row],[Подкатегория]],Категории[#All],3,0)</f>
        <v>Доход</v>
      </c>
      <c r="I381">
        <f>IF(Транзакции[[#This Row],[Тип категории]]="Доход",Транзакции[[#This Row],[Сумма]],0-Транзакции[[#This Row],[Сумма]])</f>
        <v>5000</v>
      </c>
    </row>
    <row r="382" spans="1:9" ht="18" customHeight="1" x14ac:dyDescent="0.2">
      <c r="A382" s="3">
        <v>44737</v>
      </c>
      <c r="B382" s="4" t="s">
        <v>177</v>
      </c>
      <c r="C382" s="10" t="s">
        <v>29</v>
      </c>
      <c r="D382" t="s">
        <v>475</v>
      </c>
      <c r="E382" s="8">
        <v>162</v>
      </c>
      <c r="F382" s="56" t="str">
        <f>VLOOKUP(D382,'Валидация данных'!$A$2:$B$138,2,0)</f>
        <v>Такси</v>
      </c>
      <c r="G382" t="str">
        <f>VLOOKUP(Транзакции[[#This Row],[Подкатегория]],Категории[#All],2,0)</f>
        <v>Транспорт</v>
      </c>
      <c r="H382" t="str">
        <f>VLOOKUP(Транзакции[[#This Row],[Подкатегория]],Категории[#All],3,0)</f>
        <v>Расход</v>
      </c>
      <c r="I382">
        <f>IF(Транзакции[[#This Row],[Тип категории]]="Доход",Транзакции[[#This Row],[Сумма]],0-Транзакции[[#This Row],[Сумма]])</f>
        <v>-162</v>
      </c>
    </row>
    <row r="383" spans="1:9" ht="15" customHeight="1" x14ac:dyDescent="0.2">
      <c r="A383" s="3">
        <v>44737</v>
      </c>
      <c r="B383" s="4" t="s">
        <v>271</v>
      </c>
      <c r="C383" s="10" t="s">
        <v>6</v>
      </c>
      <c r="D383" t="s">
        <v>473</v>
      </c>
      <c r="E383" s="8">
        <v>511</v>
      </c>
      <c r="F383" s="56" t="str">
        <f>VLOOKUP(D383,'Валидация данных'!$A$2:$B$138,2,0)</f>
        <v>Зоомагазин</v>
      </c>
      <c r="G383" t="str">
        <f>VLOOKUP(Транзакции[[#This Row],[Подкатегория]],Категории[#All],2,0)</f>
        <v>Питомцы</v>
      </c>
      <c r="H383" t="str">
        <f>VLOOKUP(Транзакции[[#This Row],[Подкатегория]],Категории[#All],3,0)</f>
        <v>Расход</v>
      </c>
      <c r="I383">
        <f>IF(Транзакции[[#This Row],[Тип категории]]="Доход",Транзакции[[#This Row],[Сумма]],0-Транзакции[[#This Row],[Сумма]])</f>
        <v>-511</v>
      </c>
    </row>
    <row r="384" spans="1:9" ht="14.1" customHeight="1" x14ac:dyDescent="0.2">
      <c r="A384" s="3">
        <v>44737</v>
      </c>
      <c r="B384" s="4" t="s">
        <v>186</v>
      </c>
      <c r="C384" s="10" t="s">
        <v>4</v>
      </c>
      <c r="D384" s="70" t="s">
        <v>543</v>
      </c>
      <c r="E384" s="8">
        <v>794.43</v>
      </c>
      <c r="F384" s="56" t="str">
        <f>VLOOKUP(D384,'Валидация данных'!$A$2:$B$138,2,0)</f>
        <v>Супермаркеты</v>
      </c>
      <c r="G384" t="str">
        <f>VLOOKUP(Транзакции[[#This Row],[Подкатегория]],Категории[#All],2,0)</f>
        <v>Еда</v>
      </c>
      <c r="H384" t="str">
        <f>VLOOKUP(Транзакции[[#This Row],[Подкатегория]],Категории[#All],3,0)</f>
        <v>Расход</v>
      </c>
      <c r="I384">
        <f>IF(Транзакции[[#This Row],[Тип категории]]="Доход",Транзакции[[#This Row],[Сумма]],0-Транзакции[[#This Row],[Сумма]])</f>
        <v>-794.43</v>
      </c>
    </row>
    <row r="385" spans="1:9" ht="15" customHeight="1" x14ac:dyDescent="0.2">
      <c r="A385" s="1">
        <v>44737</v>
      </c>
      <c r="B385" s="2" t="s">
        <v>164</v>
      </c>
      <c r="C385" s="9" t="s">
        <v>197</v>
      </c>
      <c r="D385" t="s">
        <v>512</v>
      </c>
      <c r="E385" s="7">
        <v>1299</v>
      </c>
      <c r="F385" s="56" t="str">
        <f>VLOOKUP(D385,'Валидация данных'!$A$2:$B$138,2,0)</f>
        <v>Одежда</v>
      </c>
      <c r="G385" t="str">
        <f>VLOOKUP(Транзакции[[#This Row],[Подкатегория]],Категории[#All],2,0)</f>
        <v>Одежда</v>
      </c>
      <c r="H385" t="str">
        <f>VLOOKUP(Транзакции[[#This Row],[Подкатегория]],Категории[#All],3,0)</f>
        <v>Расход</v>
      </c>
      <c r="I385">
        <f>IF(Транзакции[[#This Row],[Тип категории]]="Доход",Транзакции[[#This Row],[Сумма]],0-Транзакции[[#This Row],[Сумма]])</f>
        <v>-1299</v>
      </c>
    </row>
    <row r="386" spans="1:9" ht="15" customHeight="1" x14ac:dyDescent="0.2">
      <c r="A386" s="3">
        <v>44737</v>
      </c>
      <c r="B386" s="4" t="s">
        <v>144</v>
      </c>
      <c r="C386" s="10" t="s">
        <v>1</v>
      </c>
      <c r="D386" t="s">
        <v>428</v>
      </c>
      <c r="E386" s="8">
        <v>5000</v>
      </c>
      <c r="F386" s="56" t="str">
        <f>VLOOKUP(D386,'Валидация данных'!$A$2:$B$138,2,0)</f>
        <v>Пополнение</v>
      </c>
      <c r="G386" t="str">
        <f>VLOOKUP(Транзакции[[#This Row],[Подкатегория]],Категории[#All],2,0)</f>
        <v>Пополнение</v>
      </c>
      <c r="H386" t="str">
        <f>VLOOKUP(Транзакции[[#This Row],[Подкатегория]],Категории[#All],3,0)</f>
        <v>Доход</v>
      </c>
      <c r="I386">
        <f>IF(Транзакции[[#This Row],[Тип категории]]="Доход",Транзакции[[#This Row],[Сумма]],0-Транзакции[[#This Row],[Сумма]])</f>
        <v>5000</v>
      </c>
    </row>
    <row r="387" spans="1:9" ht="15" customHeight="1" x14ac:dyDescent="0.2">
      <c r="A387" s="3">
        <v>44737</v>
      </c>
      <c r="B387" s="4" t="s">
        <v>8</v>
      </c>
      <c r="C387" s="10" t="s">
        <v>40</v>
      </c>
      <c r="D387" t="s">
        <v>565</v>
      </c>
      <c r="E387" s="8">
        <v>3500</v>
      </c>
      <c r="F387" s="56" t="str">
        <f>VLOOKUP(D387,'Валидация данных'!$A$2:$B$138,2,0)</f>
        <v>Аренда</v>
      </c>
      <c r="G387" t="str">
        <f>VLOOKUP(Транзакции[[#This Row],[Подкатегория]],Категории[#All],2,0)</f>
        <v>Аренда</v>
      </c>
      <c r="H387" t="str">
        <f>VLOOKUP(Транзакции[[#This Row],[Подкатегория]],Категории[#All],3,0)</f>
        <v>Расход</v>
      </c>
      <c r="I387">
        <f>IF(Транзакции[[#This Row],[Тип категории]]="Доход",Транзакции[[#This Row],[Сумма]],0-Транзакции[[#This Row],[Сумма]])</f>
        <v>-3500</v>
      </c>
    </row>
    <row r="388" spans="1:9" ht="14.1" customHeight="1" x14ac:dyDescent="0.2">
      <c r="A388" s="3">
        <v>44735</v>
      </c>
      <c r="B388" s="4" t="s">
        <v>272</v>
      </c>
      <c r="C388" s="10" t="s">
        <v>9</v>
      </c>
      <c r="D388" s="70" t="s">
        <v>575</v>
      </c>
      <c r="E388" s="8">
        <v>505</v>
      </c>
      <c r="F388" s="56" t="str">
        <f>VLOOKUP(D388,'Валидация данных'!$A$2:$B$138,2,0)</f>
        <v>Рестораны и кафе</v>
      </c>
      <c r="G388" t="str">
        <f>VLOOKUP(Транзакции[[#This Row],[Подкатегория]],Категории[#All],2,0)</f>
        <v>Еда</v>
      </c>
      <c r="H388" t="str">
        <f>VLOOKUP(Транзакции[[#This Row],[Подкатегория]],Категории[#All],3,0)</f>
        <v>Расход</v>
      </c>
      <c r="I388">
        <f>IF(Транзакции[[#This Row],[Тип категории]]="Доход",Транзакции[[#This Row],[Сумма]],0-Транзакции[[#This Row],[Сумма]])</f>
        <v>-505</v>
      </c>
    </row>
    <row r="389" spans="1:9" ht="15" customHeight="1" x14ac:dyDescent="0.2">
      <c r="A389" s="3">
        <v>44735</v>
      </c>
      <c r="B389" s="4" t="s">
        <v>273</v>
      </c>
      <c r="C389" s="10" t="s">
        <v>6</v>
      </c>
      <c r="D389" t="s">
        <v>473</v>
      </c>
      <c r="E389" s="8">
        <v>2210</v>
      </c>
      <c r="F389" s="56" t="str">
        <f>VLOOKUP(D389,'Валидация данных'!$A$2:$B$138,2,0)</f>
        <v>Зоомагазин</v>
      </c>
      <c r="G389" t="str">
        <f>VLOOKUP(Транзакции[[#This Row],[Подкатегория]],Категории[#All],2,0)</f>
        <v>Питомцы</v>
      </c>
      <c r="H389" t="str">
        <f>VLOOKUP(Транзакции[[#This Row],[Подкатегория]],Категории[#All],3,0)</f>
        <v>Расход</v>
      </c>
      <c r="I389">
        <f>IF(Транзакции[[#This Row],[Тип категории]]="Доход",Транзакции[[#This Row],[Сумма]],0-Транзакции[[#This Row],[Сумма]])</f>
        <v>-2210</v>
      </c>
    </row>
    <row r="390" spans="1:9" ht="15" customHeight="1" x14ac:dyDescent="0.2">
      <c r="A390" s="3">
        <v>44735</v>
      </c>
      <c r="B390" s="4" t="s">
        <v>264</v>
      </c>
      <c r="C390" s="10" t="s">
        <v>1</v>
      </c>
      <c r="D390" t="s">
        <v>428</v>
      </c>
      <c r="E390" s="8">
        <v>2000</v>
      </c>
      <c r="F390" s="56" t="str">
        <f>VLOOKUP(D390,'Валидация данных'!$A$2:$B$138,2,0)</f>
        <v>Пополнение</v>
      </c>
      <c r="G390" t="str">
        <f>VLOOKUP(Транзакции[[#This Row],[Подкатегория]],Категории[#All],2,0)</f>
        <v>Пополнение</v>
      </c>
      <c r="H390" t="str">
        <f>VLOOKUP(Транзакции[[#This Row],[Подкатегория]],Категории[#All],3,0)</f>
        <v>Доход</v>
      </c>
      <c r="I390">
        <f>IF(Транзакции[[#This Row],[Тип категории]]="Доход",Транзакции[[#This Row],[Сумма]],0-Транзакции[[#This Row],[Сумма]])</f>
        <v>2000</v>
      </c>
    </row>
    <row r="391" spans="1:9" ht="15" customHeight="1" x14ac:dyDescent="0.2">
      <c r="A391" s="3">
        <v>44734</v>
      </c>
      <c r="B391" s="4" t="s">
        <v>158</v>
      </c>
      <c r="C391" s="10" t="s">
        <v>29</v>
      </c>
      <c r="D391" t="s">
        <v>475</v>
      </c>
      <c r="E391" s="8">
        <v>244</v>
      </c>
      <c r="F391" s="56" t="str">
        <f>VLOOKUP(D391,'Валидация данных'!$A$2:$B$138,2,0)</f>
        <v>Такси</v>
      </c>
      <c r="G391" t="str">
        <f>VLOOKUP(Транзакции[[#This Row],[Подкатегория]],Категории[#All],2,0)</f>
        <v>Транспорт</v>
      </c>
      <c r="H391" t="str">
        <f>VLOOKUP(Транзакции[[#This Row],[Подкатегория]],Категории[#All],3,0)</f>
        <v>Расход</v>
      </c>
      <c r="I391">
        <f>IF(Транзакции[[#This Row],[Тип категории]]="Доход",Транзакции[[#This Row],[Сумма]],0-Транзакции[[#This Row],[Сумма]])</f>
        <v>-244</v>
      </c>
    </row>
    <row r="392" spans="1:9" ht="14.1" customHeight="1" x14ac:dyDescent="0.2">
      <c r="A392" s="3">
        <v>44734</v>
      </c>
      <c r="B392" s="4" t="s">
        <v>274</v>
      </c>
      <c r="C392" s="10" t="s">
        <v>4</v>
      </c>
      <c r="D392" t="s">
        <v>513</v>
      </c>
      <c r="E392" s="8">
        <v>385</v>
      </c>
      <c r="F392" s="56" t="str">
        <f>VLOOKUP(D392,'Валидация данных'!$A$2:$B$138,2,0)</f>
        <v>Супермаркеты</v>
      </c>
      <c r="G392" t="str">
        <f>VLOOKUP(Транзакции[[#This Row],[Подкатегория]],Категории[#All],2,0)</f>
        <v>Еда</v>
      </c>
      <c r="H392" t="str">
        <f>VLOOKUP(Транзакции[[#This Row],[Подкатегория]],Категории[#All],3,0)</f>
        <v>Расход</v>
      </c>
      <c r="I392">
        <f>IF(Транзакции[[#This Row],[Тип категории]]="Доход",Транзакции[[#This Row],[Сумма]],0-Транзакции[[#This Row],[Сумма]])</f>
        <v>-385</v>
      </c>
    </row>
    <row r="393" spans="1:9" ht="15" customHeight="1" x14ac:dyDescent="0.2">
      <c r="A393" s="3">
        <v>44734</v>
      </c>
      <c r="B393" s="4" t="s">
        <v>275</v>
      </c>
      <c r="C393" s="10" t="s">
        <v>60</v>
      </c>
      <c r="D393" t="s">
        <v>514</v>
      </c>
      <c r="E393" s="8">
        <v>2750</v>
      </c>
      <c r="F393" s="56" t="str">
        <f>VLOOKUP(D393,'Валидация данных'!$A$2:$B$138,2,0)</f>
        <v>Ветклиника</v>
      </c>
      <c r="G393" t="str">
        <f>VLOOKUP(Транзакции[[#This Row],[Подкатегория]],Категории[#All],2,0)</f>
        <v>Питомцы</v>
      </c>
      <c r="H393" t="str">
        <f>VLOOKUP(Транзакции[[#This Row],[Подкатегория]],Категории[#All],3,0)</f>
        <v>Расход</v>
      </c>
      <c r="I393">
        <f>IF(Транзакции[[#This Row],[Тип категории]]="Доход",Транзакции[[#This Row],[Сумма]],0-Транзакции[[#This Row],[Сумма]])</f>
        <v>-2750</v>
      </c>
    </row>
    <row r="394" spans="1:9" ht="15" customHeight="1" x14ac:dyDescent="0.2">
      <c r="A394" s="3">
        <v>44734</v>
      </c>
      <c r="B394" s="4" t="s">
        <v>276</v>
      </c>
      <c r="C394" s="10" t="s">
        <v>1</v>
      </c>
      <c r="D394" t="s">
        <v>428</v>
      </c>
      <c r="E394" s="8">
        <v>5000</v>
      </c>
      <c r="F394" s="56" t="str">
        <f>VLOOKUP(D394,'Валидация данных'!$A$2:$B$138,2,0)</f>
        <v>Пополнение</v>
      </c>
      <c r="G394" t="str">
        <f>VLOOKUP(Транзакции[[#This Row],[Подкатегория]],Категории[#All],2,0)</f>
        <v>Пополнение</v>
      </c>
      <c r="H394" t="str">
        <f>VLOOKUP(Транзакции[[#This Row],[Подкатегория]],Категории[#All],3,0)</f>
        <v>Доход</v>
      </c>
      <c r="I394">
        <f>IF(Транзакции[[#This Row],[Тип категории]]="Доход",Транзакции[[#This Row],[Сумма]],0-Транзакции[[#This Row],[Сумма]])</f>
        <v>5000</v>
      </c>
    </row>
    <row r="395" spans="1:9" ht="15" customHeight="1" x14ac:dyDescent="0.2">
      <c r="A395" s="3">
        <v>44734</v>
      </c>
      <c r="B395" s="4" t="s">
        <v>277</v>
      </c>
      <c r="C395" s="10" t="s">
        <v>29</v>
      </c>
      <c r="D395" t="s">
        <v>481</v>
      </c>
      <c r="E395" s="8">
        <v>252</v>
      </c>
      <c r="F395" s="56" t="str">
        <f>VLOOKUP(D395,'Валидация данных'!$A$2:$B$138,2,0)</f>
        <v>Такси</v>
      </c>
      <c r="G395" t="str">
        <f>VLOOKUP(Транзакции[[#This Row],[Подкатегория]],Категории[#All],2,0)</f>
        <v>Транспорт</v>
      </c>
      <c r="H395" t="str">
        <f>VLOOKUP(Транзакции[[#This Row],[Подкатегория]],Категории[#All],3,0)</f>
        <v>Расход</v>
      </c>
      <c r="I395">
        <f>IF(Транзакции[[#This Row],[Тип категории]]="Доход",Транзакции[[#This Row],[Сумма]],0-Транзакции[[#This Row],[Сумма]])</f>
        <v>-252</v>
      </c>
    </row>
    <row r="396" spans="1:9" ht="15" customHeight="1" x14ac:dyDescent="0.2">
      <c r="A396" s="3">
        <v>44733</v>
      </c>
      <c r="B396" s="4" t="s">
        <v>226</v>
      </c>
      <c r="C396" s="10" t="s">
        <v>4</v>
      </c>
      <c r="D396" s="70" t="s">
        <v>542</v>
      </c>
      <c r="E396" s="8">
        <v>956.95</v>
      </c>
      <c r="F396" s="56" t="str">
        <f>VLOOKUP(D396,'Валидация данных'!$A$2:$B$138,2,0)</f>
        <v>Супермаркеты</v>
      </c>
      <c r="G396" t="str">
        <f>VLOOKUP(Транзакции[[#This Row],[Подкатегория]],Категории[#All],2,0)</f>
        <v>Еда</v>
      </c>
      <c r="H396" t="str">
        <f>VLOOKUP(Транзакции[[#This Row],[Подкатегория]],Категории[#All],3,0)</f>
        <v>Расход</v>
      </c>
      <c r="I396">
        <f>IF(Транзакции[[#This Row],[Тип категории]]="Доход",Транзакции[[#This Row],[Сумма]],0-Транзакции[[#This Row],[Сумма]])</f>
        <v>-956.95</v>
      </c>
    </row>
    <row r="397" spans="1:9" ht="15" customHeight="1" x14ac:dyDescent="0.2">
      <c r="A397" s="3">
        <v>44733</v>
      </c>
      <c r="B397" s="4" t="s">
        <v>278</v>
      </c>
      <c r="C397" s="10" t="s">
        <v>73</v>
      </c>
      <c r="D397" s="5" t="s">
        <v>574</v>
      </c>
      <c r="E397" s="8">
        <v>95</v>
      </c>
      <c r="F397" s="56" t="str">
        <f>VLOOKUP(D397,'Валидация данных'!$A$2:$B$138,2,0)</f>
        <v>Аптека</v>
      </c>
      <c r="G397" t="str">
        <f>VLOOKUP(Транзакции[[#This Row],[Подкатегория]],Категории[#All],2,0)</f>
        <v>Медицина</v>
      </c>
      <c r="H397" t="str">
        <f>VLOOKUP(Транзакции[[#This Row],[Подкатегория]],Категории[#All],3,0)</f>
        <v>Расход</v>
      </c>
      <c r="I397">
        <f>IF(Транзакции[[#This Row],[Тип категории]]="Доход",Транзакции[[#This Row],[Сумма]],0-Транзакции[[#This Row],[Сумма]])</f>
        <v>-95</v>
      </c>
    </row>
    <row r="398" spans="1:9" ht="15" customHeight="1" x14ac:dyDescent="0.2">
      <c r="A398" s="3">
        <v>44732</v>
      </c>
      <c r="B398" s="4" t="s">
        <v>148</v>
      </c>
      <c r="C398" s="10" t="s">
        <v>29</v>
      </c>
      <c r="D398" t="s">
        <v>475</v>
      </c>
      <c r="E398" s="8">
        <v>125</v>
      </c>
      <c r="F398" s="56" t="str">
        <f>VLOOKUP(D398,'Валидация данных'!$A$2:$B$138,2,0)</f>
        <v>Такси</v>
      </c>
      <c r="G398" t="str">
        <f>VLOOKUP(Транзакции[[#This Row],[Подкатегория]],Категории[#All],2,0)</f>
        <v>Транспорт</v>
      </c>
      <c r="H398" t="str">
        <f>VLOOKUP(Транзакции[[#This Row],[Подкатегория]],Категории[#All],3,0)</f>
        <v>Расход</v>
      </c>
      <c r="I398">
        <f>IF(Транзакции[[#This Row],[Тип категории]]="Доход",Транзакции[[#This Row],[Сумма]],0-Транзакции[[#This Row],[Сумма]])</f>
        <v>-125</v>
      </c>
    </row>
    <row r="399" spans="1:9" ht="15" customHeight="1" x14ac:dyDescent="0.2">
      <c r="A399" s="3">
        <v>44732</v>
      </c>
      <c r="B399" s="4" t="s">
        <v>279</v>
      </c>
      <c r="C399" s="10" t="s">
        <v>4</v>
      </c>
      <c r="D399" s="70" t="s">
        <v>542</v>
      </c>
      <c r="E399" s="8">
        <v>2831.95</v>
      </c>
      <c r="F399" s="56" t="str">
        <f>VLOOKUP(D399,'Валидация данных'!$A$2:$B$138,2,0)</f>
        <v>Супермаркеты</v>
      </c>
      <c r="G399" t="str">
        <f>VLOOKUP(Транзакции[[#This Row],[Подкатегория]],Категории[#All],2,0)</f>
        <v>Еда</v>
      </c>
      <c r="H399" t="str">
        <f>VLOOKUP(Транзакции[[#This Row],[Подкатегория]],Категории[#All],3,0)</f>
        <v>Расход</v>
      </c>
      <c r="I399">
        <f>IF(Транзакции[[#This Row],[Тип категории]]="Доход",Транзакции[[#This Row],[Сумма]],0-Транзакции[[#This Row],[Сумма]])</f>
        <v>-2831.95</v>
      </c>
    </row>
    <row r="400" spans="1:9" ht="15" customHeight="1" x14ac:dyDescent="0.2">
      <c r="A400" s="3">
        <v>44732</v>
      </c>
      <c r="B400" s="4" t="s">
        <v>59</v>
      </c>
      <c r="C400" s="10" t="s">
        <v>4</v>
      </c>
      <c r="D400" t="s">
        <v>499</v>
      </c>
      <c r="E400" s="8">
        <v>123</v>
      </c>
      <c r="F400" s="56" t="str">
        <f>VLOOKUP(D400,'Валидация данных'!$A$2:$B$138,2,0)</f>
        <v>Супермаркеты</v>
      </c>
      <c r="G400" t="str">
        <f>VLOOKUP(Транзакции[[#This Row],[Подкатегория]],Категории[#All],2,0)</f>
        <v>Еда</v>
      </c>
      <c r="H400" t="str">
        <f>VLOOKUP(Транзакции[[#This Row],[Подкатегория]],Категории[#All],3,0)</f>
        <v>Расход</v>
      </c>
      <c r="I400">
        <f>IF(Транзакции[[#This Row],[Тип категории]]="Доход",Транзакции[[#This Row],[Сумма]],0-Транзакции[[#This Row],[Сумма]])</f>
        <v>-123</v>
      </c>
    </row>
    <row r="401" spans="1:9" ht="14.1" customHeight="1" x14ac:dyDescent="0.2">
      <c r="A401" s="3">
        <v>44732</v>
      </c>
      <c r="B401" s="4" t="s">
        <v>149</v>
      </c>
      <c r="C401" s="10" t="s">
        <v>4</v>
      </c>
      <c r="D401" t="s">
        <v>472</v>
      </c>
      <c r="E401" s="8">
        <v>385</v>
      </c>
      <c r="F401" s="56" t="str">
        <f>VLOOKUP(D401,'Валидация данных'!$A$2:$B$138,2,0)</f>
        <v>Супермаркеты</v>
      </c>
      <c r="G401" t="str">
        <f>VLOOKUP(Транзакции[[#This Row],[Подкатегория]],Категории[#All],2,0)</f>
        <v>Еда</v>
      </c>
      <c r="H401" t="str">
        <f>VLOOKUP(Транзакции[[#This Row],[Подкатегория]],Категории[#All],3,0)</f>
        <v>Расход</v>
      </c>
      <c r="I401">
        <f>IF(Транзакции[[#This Row],[Тип категории]]="Доход",Транзакции[[#This Row],[Сумма]],0-Транзакции[[#This Row],[Сумма]])</f>
        <v>-385</v>
      </c>
    </row>
    <row r="402" spans="1:9" ht="14.1" customHeight="1" x14ac:dyDescent="0.2">
      <c r="A402" s="3">
        <v>44732</v>
      </c>
      <c r="B402" s="4" t="s">
        <v>70</v>
      </c>
      <c r="C402" s="10" t="s">
        <v>73</v>
      </c>
      <c r="D402" s="5" t="s">
        <v>574</v>
      </c>
      <c r="E402" s="8">
        <v>829</v>
      </c>
      <c r="F402" s="56" t="str">
        <f>VLOOKUP(D402,'Валидация данных'!$A$2:$B$138,2,0)</f>
        <v>Аптека</v>
      </c>
      <c r="G402" t="str">
        <f>VLOOKUP(Транзакции[[#This Row],[Подкатегория]],Категории[#All],2,0)</f>
        <v>Медицина</v>
      </c>
      <c r="H402" t="str">
        <f>VLOOKUP(Транзакции[[#This Row],[Подкатегория]],Категории[#All],3,0)</f>
        <v>Расход</v>
      </c>
      <c r="I402">
        <f>IF(Транзакции[[#This Row],[Тип категории]]="Доход",Транзакции[[#This Row],[Сумма]],0-Транзакции[[#This Row],[Сумма]])</f>
        <v>-829</v>
      </c>
    </row>
    <row r="403" spans="1:9" ht="18" customHeight="1" x14ac:dyDescent="0.2">
      <c r="A403" s="3">
        <v>44732</v>
      </c>
      <c r="B403" s="4" t="s">
        <v>280</v>
      </c>
      <c r="C403" s="10" t="s">
        <v>1</v>
      </c>
      <c r="D403" t="s">
        <v>428</v>
      </c>
      <c r="E403" s="8">
        <v>5000</v>
      </c>
      <c r="F403" s="56" t="str">
        <f>VLOOKUP(D403,'Валидация данных'!$A$2:$B$138,2,0)</f>
        <v>Пополнение</v>
      </c>
      <c r="G403" t="str">
        <f>VLOOKUP(Транзакции[[#This Row],[Подкатегория]],Категории[#All],2,0)</f>
        <v>Пополнение</v>
      </c>
      <c r="H403" t="str">
        <f>VLOOKUP(Транзакции[[#This Row],[Подкатегория]],Категории[#All],3,0)</f>
        <v>Доход</v>
      </c>
      <c r="I403">
        <f>IF(Транзакции[[#This Row],[Тип категории]]="Доход",Транзакции[[#This Row],[Сумма]],0-Транзакции[[#This Row],[Сумма]])</f>
        <v>5000</v>
      </c>
    </row>
    <row r="404" spans="1:9" ht="15" customHeight="1" x14ac:dyDescent="0.2">
      <c r="A404" s="3">
        <v>44731</v>
      </c>
      <c r="B404" s="4" t="s">
        <v>281</v>
      </c>
      <c r="C404" s="10" t="s">
        <v>40</v>
      </c>
      <c r="D404" t="s">
        <v>502</v>
      </c>
      <c r="E404" s="8">
        <v>90</v>
      </c>
      <c r="F404" s="56" t="str">
        <f>VLOOKUP(D404,'Валидация данных'!$A$2:$B$138,2,0)</f>
        <v>Перевод</v>
      </c>
      <c r="G404" t="str">
        <f>VLOOKUP(Транзакции[[#This Row],[Подкатегория]],Категории[#All],2,0)</f>
        <v>Прочее</v>
      </c>
      <c r="H404" t="str">
        <f>VLOOKUP(Транзакции[[#This Row],[Подкатегория]],Категории[#All],3,0)</f>
        <v>Расход</v>
      </c>
      <c r="I404">
        <f>IF(Транзакции[[#This Row],[Тип категории]]="Доход",Транзакции[[#This Row],[Сумма]],0-Транзакции[[#This Row],[Сумма]])</f>
        <v>-90</v>
      </c>
    </row>
    <row r="405" spans="1:9" ht="15" customHeight="1" x14ac:dyDescent="0.2">
      <c r="A405" s="3">
        <v>44730</v>
      </c>
      <c r="B405" s="4" t="s">
        <v>282</v>
      </c>
      <c r="C405" s="10" t="s">
        <v>40</v>
      </c>
      <c r="D405" t="s">
        <v>511</v>
      </c>
      <c r="E405" s="8">
        <v>1000</v>
      </c>
      <c r="F405" s="56" t="str">
        <f>VLOOKUP(D405,'Валидация данных'!$A$2:$B$138,2,0)</f>
        <v>Зоомагазин</v>
      </c>
      <c r="G405" t="str">
        <f>VLOOKUP(Транзакции[[#This Row],[Подкатегория]],Категории[#All],2,0)</f>
        <v>Питомцы</v>
      </c>
      <c r="H405" t="str">
        <f>VLOOKUP(Транзакции[[#This Row],[Подкатегория]],Категории[#All],3,0)</f>
        <v>Расход</v>
      </c>
      <c r="I405">
        <f>IF(Транзакции[[#This Row],[Тип категории]]="Доход",Транзакции[[#This Row],[Сумма]],0-Транзакции[[#This Row],[Сумма]])</f>
        <v>-1000</v>
      </c>
    </row>
    <row r="406" spans="1:9" ht="15" customHeight="1" x14ac:dyDescent="0.2">
      <c r="A406" s="1">
        <v>44730</v>
      </c>
      <c r="B406" s="2" t="s">
        <v>77</v>
      </c>
      <c r="C406" s="9" t="s">
        <v>40</v>
      </c>
      <c r="D406" t="s">
        <v>511</v>
      </c>
      <c r="E406" s="7">
        <v>751</v>
      </c>
      <c r="F406" s="56" t="str">
        <f>VLOOKUP(D406,'Валидация данных'!$A$2:$B$138,2,0)</f>
        <v>Зоомагазин</v>
      </c>
      <c r="G406" t="str">
        <f>VLOOKUP(Транзакции[[#This Row],[Подкатегория]],Категории[#All],2,0)</f>
        <v>Питомцы</v>
      </c>
      <c r="H406" t="str">
        <f>VLOOKUP(Транзакции[[#This Row],[Подкатегория]],Категории[#All],3,0)</f>
        <v>Расход</v>
      </c>
      <c r="I406">
        <f>IF(Транзакции[[#This Row],[Тип категории]]="Доход",Транзакции[[#This Row],[Сумма]],0-Транзакции[[#This Row],[Сумма]])</f>
        <v>-751</v>
      </c>
    </row>
    <row r="407" spans="1:9" ht="15" customHeight="1" x14ac:dyDescent="0.2">
      <c r="A407" s="3">
        <v>44730</v>
      </c>
      <c r="B407" s="4" t="s">
        <v>283</v>
      </c>
      <c r="C407" s="10" t="s">
        <v>73</v>
      </c>
      <c r="D407" s="5" t="s">
        <v>574</v>
      </c>
      <c r="E407" s="8">
        <v>376</v>
      </c>
      <c r="F407" s="56" t="str">
        <f>VLOOKUP(D407,'Валидация данных'!$A$2:$B$138,2,0)</f>
        <v>Аптека</v>
      </c>
      <c r="G407" t="str">
        <f>VLOOKUP(Транзакции[[#This Row],[Подкатегория]],Категории[#All],2,0)</f>
        <v>Медицина</v>
      </c>
      <c r="H407" t="str">
        <f>VLOOKUP(Транзакции[[#This Row],[Подкатегория]],Категории[#All],3,0)</f>
        <v>Расход</v>
      </c>
      <c r="I407">
        <f>IF(Транзакции[[#This Row],[Тип категории]]="Доход",Транзакции[[#This Row],[Сумма]],0-Транзакции[[#This Row],[Сумма]])</f>
        <v>-376</v>
      </c>
    </row>
    <row r="408" spans="1:9" ht="15" customHeight="1" x14ac:dyDescent="0.2">
      <c r="A408" s="3">
        <v>44729</v>
      </c>
      <c r="B408" s="4" t="s">
        <v>284</v>
      </c>
      <c r="C408" s="10" t="s">
        <v>40</v>
      </c>
      <c r="D408" t="s">
        <v>511</v>
      </c>
      <c r="E408" s="8">
        <v>1000</v>
      </c>
      <c r="F408" s="56" t="str">
        <f>VLOOKUP(D408,'Валидация данных'!$A$2:$B$138,2,0)</f>
        <v>Зоомагазин</v>
      </c>
      <c r="G408" t="str">
        <f>VLOOKUP(Транзакции[[#This Row],[Подкатегория]],Категории[#All],2,0)</f>
        <v>Питомцы</v>
      </c>
      <c r="H408" t="str">
        <f>VLOOKUP(Транзакции[[#This Row],[Подкатегория]],Категории[#All],3,0)</f>
        <v>Расход</v>
      </c>
      <c r="I408">
        <f>IF(Транзакции[[#This Row],[Тип категории]]="Доход",Транзакции[[#This Row],[Сумма]],0-Транзакции[[#This Row],[Сумма]])</f>
        <v>-1000</v>
      </c>
    </row>
    <row r="409" spans="1:9" ht="15" customHeight="1" x14ac:dyDescent="0.2">
      <c r="A409" s="3">
        <v>44728</v>
      </c>
      <c r="B409" s="4" t="s">
        <v>285</v>
      </c>
      <c r="C409" s="10" t="s">
        <v>4</v>
      </c>
      <c r="D409" s="5" t="s">
        <v>573</v>
      </c>
      <c r="E409" s="8">
        <v>140</v>
      </c>
      <c r="F409" s="56" t="str">
        <f>VLOOKUP(D409,'Валидация данных'!$A$2:$B$138,2,0)</f>
        <v>Супермаркеты</v>
      </c>
      <c r="G409" t="str">
        <f>VLOOKUP(Транзакции[[#This Row],[Подкатегория]],Категории[#All],2,0)</f>
        <v>Еда</v>
      </c>
      <c r="H409" t="str">
        <f>VLOOKUP(Транзакции[[#This Row],[Подкатегория]],Категории[#All],3,0)</f>
        <v>Расход</v>
      </c>
      <c r="I409">
        <f>IF(Транзакции[[#This Row],[Тип категории]]="Доход",Транзакции[[#This Row],[Сумма]],0-Транзакции[[#This Row],[Сумма]])</f>
        <v>-140</v>
      </c>
    </row>
    <row r="410" spans="1:9" ht="15" customHeight="1" x14ac:dyDescent="0.2">
      <c r="A410" s="3">
        <v>44728</v>
      </c>
      <c r="B410" s="4" t="s">
        <v>286</v>
      </c>
      <c r="C410" s="10" t="s">
        <v>1</v>
      </c>
      <c r="D410" t="s">
        <v>511</v>
      </c>
      <c r="E410" s="8">
        <v>5000</v>
      </c>
      <c r="F410" s="56" t="str">
        <f>VLOOKUP(D410,'Валидация данных'!$A$2:$B$138,2,0)</f>
        <v>Зоомагазин</v>
      </c>
      <c r="G410" t="str">
        <f>VLOOKUP(Транзакции[[#This Row],[Подкатегория]],Категории[#All],2,0)</f>
        <v>Питомцы</v>
      </c>
      <c r="H410" t="str">
        <f>VLOOKUP(Транзакции[[#This Row],[Подкатегория]],Категории[#All],3,0)</f>
        <v>Расход</v>
      </c>
      <c r="I410">
        <f>IF(Транзакции[[#This Row],[Тип категории]]="Доход",Транзакции[[#This Row],[Сумма]],0-Транзакции[[#This Row],[Сумма]])</f>
        <v>-5000</v>
      </c>
    </row>
    <row r="411" spans="1:9" ht="15" customHeight="1" x14ac:dyDescent="0.2">
      <c r="A411" s="3">
        <v>44728</v>
      </c>
      <c r="B411" s="4" t="s">
        <v>287</v>
      </c>
      <c r="C411" s="10" t="s">
        <v>29</v>
      </c>
      <c r="D411" t="s">
        <v>475</v>
      </c>
      <c r="E411" s="8">
        <v>193</v>
      </c>
      <c r="F411" s="56" t="str">
        <f>VLOOKUP(D411,'Валидация данных'!$A$2:$B$138,2,0)</f>
        <v>Такси</v>
      </c>
      <c r="G411" t="str">
        <f>VLOOKUP(Транзакции[[#This Row],[Подкатегория]],Категории[#All],2,0)</f>
        <v>Транспорт</v>
      </c>
      <c r="H411" t="str">
        <f>VLOOKUP(Транзакции[[#This Row],[Подкатегория]],Категории[#All],3,0)</f>
        <v>Расход</v>
      </c>
      <c r="I411">
        <f>IF(Транзакции[[#This Row],[Тип категории]]="Доход",Транзакции[[#This Row],[Сумма]],0-Транзакции[[#This Row],[Сумма]])</f>
        <v>-193</v>
      </c>
    </row>
    <row r="412" spans="1:9" ht="15" customHeight="1" x14ac:dyDescent="0.2">
      <c r="A412" s="3">
        <v>44728</v>
      </c>
      <c r="B412" s="4" t="s">
        <v>288</v>
      </c>
      <c r="C412" s="10" t="s">
        <v>6</v>
      </c>
      <c r="D412" t="s">
        <v>515</v>
      </c>
      <c r="E412" s="8">
        <v>206</v>
      </c>
      <c r="F412" s="56" t="str">
        <f>VLOOKUP(D412,'Валидация данных'!$A$2:$B$138,2,0)</f>
        <v>Зоомагазин</v>
      </c>
      <c r="G412" t="str">
        <f>VLOOKUP(Транзакции[[#This Row],[Подкатегория]],Категории[#All],2,0)</f>
        <v>Питомцы</v>
      </c>
      <c r="H412" t="str">
        <f>VLOOKUP(Транзакции[[#This Row],[Подкатегория]],Категории[#All],3,0)</f>
        <v>Расход</v>
      </c>
      <c r="I412">
        <f>IF(Транзакции[[#This Row],[Тип категории]]="Доход",Транзакции[[#This Row],[Сумма]],0-Транзакции[[#This Row],[Сумма]])</f>
        <v>-206</v>
      </c>
    </row>
    <row r="413" spans="1:9" ht="15" customHeight="1" x14ac:dyDescent="0.2">
      <c r="A413" s="3">
        <v>44728</v>
      </c>
      <c r="B413" s="4" t="s">
        <v>289</v>
      </c>
      <c r="C413" s="10" t="s">
        <v>6</v>
      </c>
      <c r="D413" t="s">
        <v>515</v>
      </c>
      <c r="E413" s="8">
        <v>1790</v>
      </c>
      <c r="F413" s="56" t="str">
        <f>VLOOKUP(D413,'Валидация данных'!$A$2:$B$138,2,0)</f>
        <v>Зоомагазин</v>
      </c>
      <c r="G413" t="str">
        <f>VLOOKUP(Транзакции[[#This Row],[Подкатегория]],Категории[#All],2,0)</f>
        <v>Питомцы</v>
      </c>
      <c r="H413" t="str">
        <f>VLOOKUP(Транзакции[[#This Row],[Подкатегория]],Категории[#All],3,0)</f>
        <v>Расход</v>
      </c>
      <c r="I413">
        <f>IF(Транзакции[[#This Row],[Тип категории]]="Доход",Транзакции[[#This Row],[Сумма]],0-Транзакции[[#This Row],[Сумма]])</f>
        <v>-1790</v>
      </c>
    </row>
    <row r="414" spans="1:9" ht="14.1" customHeight="1" x14ac:dyDescent="0.2">
      <c r="A414" s="3">
        <v>44728</v>
      </c>
      <c r="B414" s="4" t="s">
        <v>229</v>
      </c>
      <c r="C414" s="10" t="s">
        <v>60</v>
      </c>
      <c r="D414" t="s">
        <v>482</v>
      </c>
      <c r="E414" s="8">
        <v>4900</v>
      </c>
      <c r="F414" s="56" t="str">
        <f>VLOOKUP(D414,'Валидация данных'!$A$2:$B$138,2,0)</f>
        <v>Ветклиника</v>
      </c>
      <c r="G414" t="str">
        <f>VLOOKUP(Транзакции[[#This Row],[Подкатегория]],Категории[#All],2,0)</f>
        <v>Питомцы</v>
      </c>
      <c r="H414" t="str">
        <f>VLOOKUP(Транзакции[[#This Row],[Подкатегория]],Категории[#All],3,0)</f>
        <v>Расход</v>
      </c>
      <c r="I414">
        <f>IF(Транзакции[[#This Row],[Тип категории]]="Доход",Транзакции[[#This Row],[Сумма]],0-Транзакции[[#This Row],[Сумма]])</f>
        <v>-4900</v>
      </c>
    </row>
    <row r="415" spans="1:9" ht="15" customHeight="1" x14ac:dyDescent="0.2">
      <c r="A415" s="3">
        <v>44728</v>
      </c>
      <c r="B415" s="4" t="s">
        <v>159</v>
      </c>
      <c r="C415" s="10" t="s">
        <v>29</v>
      </c>
      <c r="D415" t="s">
        <v>475</v>
      </c>
      <c r="E415" s="8">
        <v>249</v>
      </c>
      <c r="F415" s="56" t="str">
        <f>VLOOKUP(D415,'Валидация данных'!$A$2:$B$138,2,0)</f>
        <v>Такси</v>
      </c>
      <c r="G415" t="str">
        <f>VLOOKUP(Транзакции[[#This Row],[Подкатегория]],Категории[#All],2,0)</f>
        <v>Транспорт</v>
      </c>
      <c r="H415" t="str">
        <f>VLOOKUP(Транзакции[[#This Row],[Подкатегория]],Категории[#All],3,0)</f>
        <v>Расход</v>
      </c>
      <c r="I415">
        <f>IF(Транзакции[[#This Row],[Тип категории]]="Доход",Транзакции[[#This Row],[Сумма]],0-Транзакции[[#This Row],[Сумма]])</f>
        <v>-249</v>
      </c>
    </row>
    <row r="416" spans="1:9" ht="15" customHeight="1" x14ac:dyDescent="0.2">
      <c r="A416" s="3">
        <v>44728</v>
      </c>
      <c r="B416" s="4" t="s">
        <v>290</v>
      </c>
      <c r="C416" s="10" t="s">
        <v>1</v>
      </c>
      <c r="D416" t="s">
        <v>516</v>
      </c>
      <c r="E416" s="8">
        <v>2000</v>
      </c>
      <c r="F416" s="56" t="str">
        <f>VLOOKUP(D416,'Валидация данных'!$A$2:$B$138,2,0)</f>
        <v>Перевод</v>
      </c>
      <c r="G416" t="str">
        <f>VLOOKUP(Транзакции[[#This Row],[Подкатегория]],Категории[#All],2,0)</f>
        <v>Прочее</v>
      </c>
      <c r="H416" t="str">
        <f>VLOOKUP(Транзакции[[#This Row],[Подкатегория]],Категории[#All],3,0)</f>
        <v>Расход</v>
      </c>
      <c r="I416">
        <f>IF(Транзакции[[#This Row],[Тип категории]]="Доход",Транзакции[[#This Row],[Сумма]],0-Транзакции[[#This Row],[Сумма]])</f>
        <v>-2000</v>
      </c>
    </row>
    <row r="417" spans="1:9" ht="15" customHeight="1" x14ac:dyDescent="0.2">
      <c r="A417" s="3">
        <v>44728</v>
      </c>
      <c r="B417" s="4" t="s">
        <v>291</v>
      </c>
      <c r="C417" s="10" t="s">
        <v>4</v>
      </c>
      <c r="D417" s="5" t="s">
        <v>573</v>
      </c>
      <c r="E417" s="8">
        <v>887</v>
      </c>
      <c r="F417" s="56" t="str">
        <f>VLOOKUP(D417,'Валидация данных'!$A$2:$B$138,2,0)</f>
        <v>Супермаркеты</v>
      </c>
      <c r="G417" t="str">
        <f>VLOOKUP(Транзакции[[#This Row],[Подкатегория]],Категории[#All],2,0)</f>
        <v>Еда</v>
      </c>
      <c r="H417" t="str">
        <f>VLOOKUP(Транзакции[[#This Row],[Подкатегория]],Категории[#All],3,0)</f>
        <v>Расход</v>
      </c>
      <c r="I417">
        <f>IF(Транзакции[[#This Row],[Тип категории]]="Доход",Транзакции[[#This Row],[Сумма]],0-Транзакции[[#This Row],[Сумма]])</f>
        <v>-887</v>
      </c>
    </row>
    <row r="418" spans="1:9" ht="15" customHeight="1" x14ac:dyDescent="0.2">
      <c r="A418" s="3">
        <v>44728</v>
      </c>
      <c r="B418" s="4" t="s">
        <v>292</v>
      </c>
      <c r="C418" s="10" t="s">
        <v>73</v>
      </c>
      <c r="D418" s="5" t="s">
        <v>574</v>
      </c>
      <c r="E418" s="8">
        <v>108.6</v>
      </c>
      <c r="F418" s="56" t="str">
        <f>VLOOKUP(D418,'Валидация данных'!$A$2:$B$138,2,0)</f>
        <v>Аптека</v>
      </c>
      <c r="G418" t="str">
        <f>VLOOKUP(Транзакции[[#This Row],[Подкатегория]],Категории[#All],2,0)</f>
        <v>Медицина</v>
      </c>
      <c r="H418" t="str">
        <f>VLOOKUP(Транзакции[[#This Row],[Подкатегория]],Категории[#All],3,0)</f>
        <v>Расход</v>
      </c>
      <c r="I418">
        <f>IF(Транзакции[[#This Row],[Тип категории]]="Доход",Транзакции[[#This Row],[Сумма]],0-Транзакции[[#This Row],[Сумма]])</f>
        <v>-108.6</v>
      </c>
    </row>
    <row r="419" spans="1:9" ht="15" customHeight="1" x14ac:dyDescent="0.2">
      <c r="A419" s="3">
        <v>44728</v>
      </c>
      <c r="B419" s="4" t="s">
        <v>293</v>
      </c>
      <c r="C419" s="10" t="s">
        <v>1</v>
      </c>
      <c r="D419" t="s">
        <v>468</v>
      </c>
      <c r="E419" s="8">
        <v>2400</v>
      </c>
      <c r="F419" s="56" t="str">
        <f>VLOOKUP(D419,'Валидация данных'!$A$2:$B$138,2,0)</f>
        <v>Пополнение</v>
      </c>
      <c r="G419" t="str">
        <f>VLOOKUP(Транзакции[[#This Row],[Подкатегория]],Категории[#All],2,0)</f>
        <v>Пополнение</v>
      </c>
      <c r="H419" t="str">
        <f>VLOOKUP(Транзакции[[#This Row],[Подкатегория]],Категории[#All],3,0)</f>
        <v>Доход</v>
      </c>
      <c r="I419">
        <f>IF(Транзакции[[#This Row],[Тип категории]]="Доход",Транзакции[[#This Row],[Сумма]],0-Транзакции[[#This Row],[Сумма]])</f>
        <v>2400</v>
      </c>
    </row>
    <row r="420" spans="1:9" ht="14.1" customHeight="1" x14ac:dyDescent="0.2">
      <c r="A420" s="3">
        <v>44728</v>
      </c>
      <c r="B420" s="4" t="s">
        <v>294</v>
      </c>
      <c r="C420" s="10" t="s">
        <v>6</v>
      </c>
      <c r="D420" t="s">
        <v>440</v>
      </c>
      <c r="E420" s="8">
        <v>4222</v>
      </c>
      <c r="F420" s="56" t="str">
        <f>VLOOKUP(D420,'Валидация данных'!$A$2:$B$138,2,0)</f>
        <v>Яндекс Маркет</v>
      </c>
      <c r="G420" t="str">
        <f>VLOOKUP(Транзакции[[#This Row],[Подкатегория]],Категории[#All],2,0)</f>
        <v>Маркетплейсы</v>
      </c>
      <c r="H420" t="str">
        <f>VLOOKUP(Транзакции[[#This Row],[Подкатегория]],Категории[#All],3,0)</f>
        <v>Расход</v>
      </c>
      <c r="I420">
        <f>IF(Транзакции[[#This Row],[Тип категории]]="Доход",Транзакции[[#This Row],[Сумма]],0-Транзакции[[#This Row],[Сумма]])</f>
        <v>-4222</v>
      </c>
    </row>
    <row r="421" spans="1:9" ht="15" customHeight="1" x14ac:dyDescent="0.2">
      <c r="A421" s="3">
        <v>44728</v>
      </c>
      <c r="B421" s="4" t="s">
        <v>295</v>
      </c>
      <c r="C421" s="10" t="s">
        <v>1</v>
      </c>
      <c r="D421" t="s">
        <v>511</v>
      </c>
      <c r="E421" s="8">
        <v>2000</v>
      </c>
      <c r="F421" s="56" t="str">
        <f>VLOOKUP(D421,'Валидация данных'!$A$2:$B$138,2,0)</f>
        <v>Зоомагазин</v>
      </c>
      <c r="G421" t="str">
        <f>VLOOKUP(Транзакции[[#This Row],[Подкатегория]],Категории[#All],2,0)</f>
        <v>Питомцы</v>
      </c>
      <c r="H421" t="str">
        <f>VLOOKUP(Транзакции[[#This Row],[Подкатегория]],Категории[#All],3,0)</f>
        <v>Расход</v>
      </c>
      <c r="I421">
        <f>IF(Транзакции[[#This Row],[Тип категории]]="Доход",Транзакции[[#This Row],[Сумма]],0-Транзакции[[#This Row],[Сумма]])</f>
        <v>-2000</v>
      </c>
    </row>
    <row r="422" spans="1:9" ht="15" customHeight="1" x14ac:dyDescent="0.2">
      <c r="A422" s="3">
        <v>44727</v>
      </c>
      <c r="B422" s="4" t="s">
        <v>296</v>
      </c>
      <c r="C422" s="10" t="s">
        <v>40</v>
      </c>
      <c r="D422" t="s">
        <v>502</v>
      </c>
      <c r="E422" s="8">
        <v>533</v>
      </c>
      <c r="F422" s="56" t="str">
        <f>VLOOKUP(D422,'Валидация данных'!$A$2:$B$138,2,0)</f>
        <v>Перевод</v>
      </c>
      <c r="G422" t="str">
        <f>VLOOKUP(Транзакции[[#This Row],[Подкатегория]],Категории[#All],2,0)</f>
        <v>Прочее</v>
      </c>
      <c r="H422" t="str">
        <f>VLOOKUP(Транзакции[[#This Row],[Подкатегория]],Категории[#All],3,0)</f>
        <v>Расход</v>
      </c>
      <c r="I422">
        <f>IF(Транзакции[[#This Row],[Тип категории]]="Доход",Транзакции[[#This Row],[Сумма]],0-Транзакции[[#This Row],[Сумма]])</f>
        <v>-533</v>
      </c>
    </row>
    <row r="423" spans="1:9" ht="15" customHeight="1" x14ac:dyDescent="0.2">
      <c r="A423" s="3">
        <v>44727</v>
      </c>
      <c r="B423" s="4" t="s">
        <v>297</v>
      </c>
      <c r="C423" s="10" t="s">
        <v>60</v>
      </c>
      <c r="D423" t="s">
        <v>471</v>
      </c>
      <c r="E423" s="8">
        <v>450</v>
      </c>
      <c r="F423" s="56" t="str">
        <f>VLOOKUP(D423,'Валидация данных'!$A$2:$B$138,2,0)</f>
        <v>Игры</v>
      </c>
      <c r="G423" t="str">
        <f>VLOOKUP(Транзакции[[#This Row],[Подкатегория]],Категории[#All],2,0)</f>
        <v>Игры</v>
      </c>
      <c r="H423" t="str">
        <f>VLOOKUP(Транзакции[[#This Row],[Подкатегория]],Категории[#All],3,0)</f>
        <v>Расход</v>
      </c>
      <c r="I423">
        <f>IF(Транзакции[[#This Row],[Тип категории]]="Доход",Транзакции[[#This Row],[Сумма]],0-Транзакции[[#This Row],[Сумма]])</f>
        <v>-450</v>
      </c>
    </row>
    <row r="424" spans="1:9" ht="15" customHeight="1" x14ac:dyDescent="0.2">
      <c r="A424" s="3">
        <v>44727</v>
      </c>
      <c r="B424" s="4" t="s">
        <v>298</v>
      </c>
      <c r="C424" s="10" t="s">
        <v>73</v>
      </c>
      <c r="D424" s="5" t="s">
        <v>574</v>
      </c>
      <c r="E424" s="8">
        <v>746</v>
      </c>
      <c r="F424" s="56" t="str">
        <f>VLOOKUP(D424,'Валидация данных'!$A$2:$B$138,2,0)</f>
        <v>Аптека</v>
      </c>
      <c r="G424" t="str">
        <f>VLOOKUP(Транзакции[[#This Row],[Подкатегория]],Категории[#All],2,0)</f>
        <v>Медицина</v>
      </c>
      <c r="H424" t="str">
        <f>VLOOKUP(Транзакции[[#This Row],[Подкатегория]],Категории[#All],3,0)</f>
        <v>Расход</v>
      </c>
      <c r="I424">
        <f>IF(Транзакции[[#This Row],[Тип категории]]="Доход",Транзакции[[#This Row],[Сумма]],0-Транзакции[[#This Row],[Сумма]])</f>
        <v>-746</v>
      </c>
    </row>
    <row r="425" spans="1:9" ht="18" customHeight="1" x14ac:dyDescent="0.2">
      <c r="A425" s="3">
        <v>44726</v>
      </c>
      <c r="B425" s="4" t="s">
        <v>299</v>
      </c>
      <c r="C425" s="10" t="s">
        <v>73</v>
      </c>
      <c r="D425" t="s">
        <v>550</v>
      </c>
      <c r="E425" s="8">
        <v>635</v>
      </c>
      <c r="F425" s="56" t="str">
        <f>VLOOKUP(D425,'Валидация данных'!$A$2:$B$138,2,0)</f>
        <v>Аптека</v>
      </c>
      <c r="G425" t="str">
        <f>VLOOKUP(Транзакции[[#This Row],[Подкатегория]],Категории[#All],2,0)</f>
        <v>Медицина</v>
      </c>
      <c r="H425" t="str">
        <f>VLOOKUP(Транзакции[[#This Row],[Подкатегория]],Категории[#All],3,0)</f>
        <v>Расход</v>
      </c>
      <c r="I425">
        <f>IF(Транзакции[[#This Row],[Тип категории]]="Доход",Транзакции[[#This Row],[Сумма]],0-Транзакции[[#This Row],[Сумма]])</f>
        <v>-635</v>
      </c>
    </row>
    <row r="426" spans="1:9" ht="15" customHeight="1" x14ac:dyDescent="0.2">
      <c r="A426" s="3">
        <v>44726</v>
      </c>
      <c r="B426" s="4" t="s">
        <v>61</v>
      </c>
      <c r="C426" s="10" t="s">
        <v>4</v>
      </c>
      <c r="D426" t="s">
        <v>430</v>
      </c>
      <c r="E426" s="8">
        <v>69.900000000000006</v>
      </c>
      <c r="F426" s="56" t="str">
        <f>VLOOKUP(D426,'Валидация данных'!$A$2:$B$138,2,0)</f>
        <v>Супермаркеты</v>
      </c>
      <c r="G426" t="str">
        <f>VLOOKUP(Транзакции[[#This Row],[Подкатегория]],Категории[#All],2,0)</f>
        <v>Еда</v>
      </c>
      <c r="H426" t="str">
        <f>VLOOKUP(Транзакции[[#This Row],[Подкатегория]],Категории[#All],3,0)</f>
        <v>Расход</v>
      </c>
      <c r="I426">
        <f>IF(Транзакции[[#This Row],[Тип категории]]="Доход",Транзакции[[#This Row],[Сумма]],0-Транзакции[[#This Row],[Сумма]])</f>
        <v>-69.900000000000006</v>
      </c>
    </row>
    <row r="427" spans="1:9" ht="15" customHeight="1" x14ac:dyDescent="0.2">
      <c r="A427" s="3">
        <v>44726</v>
      </c>
      <c r="B427" s="4" t="s">
        <v>300</v>
      </c>
      <c r="C427" s="10" t="s">
        <v>29</v>
      </c>
      <c r="D427" t="s">
        <v>493</v>
      </c>
      <c r="E427" s="8">
        <v>1198</v>
      </c>
      <c r="F427" s="56" t="str">
        <f>VLOOKUP(D427,'Валидация данных'!$A$2:$B$138,2,0)</f>
        <v>Хобби</v>
      </c>
      <c r="G427" t="str">
        <f>VLOOKUP(Транзакции[[#This Row],[Подкатегория]],Категории[#All],2,0)</f>
        <v>Развлечения и хобби</v>
      </c>
      <c r="H427" t="str">
        <f>VLOOKUP(Транзакции[[#This Row],[Подкатегория]],Категории[#All],3,0)</f>
        <v>Расход</v>
      </c>
      <c r="I427">
        <f>IF(Транзакции[[#This Row],[Тип категории]]="Доход",Транзакции[[#This Row],[Сумма]],0-Транзакции[[#This Row],[Сумма]])</f>
        <v>-1198</v>
      </c>
    </row>
    <row r="428" spans="1:9" ht="15" customHeight="1" x14ac:dyDescent="0.2">
      <c r="A428" s="1">
        <v>44726</v>
      </c>
      <c r="B428" s="2" t="s">
        <v>301</v>
      </c>
      <c r="C428" s="9" t="s">
        <v>29</v>
      </c>
      <c r="D428" t="s">
        <v>475</v>
      </c>
      <c r="E428" s="7">
        <v>340</v>
      </c>
      <c r="F428" s="56" t="str">
        <f>VLOOKUP(D428,'Валидация данных'!$A$2:$B$138,2,0)</f>
        <v>Такси</v>
      </c>
      <c r="G428" t="str">
        <f>VLOOKUP(Транзакции[[#This Row],[Подкатегория]],Категории[#All],2,0)</f>
        <v>Транспорт</v>
      </c>
      <c r="H428" t="str">
        <f>VLOOKUP(Транзакции[[#This Row],[Подкатегория]],Категории[#All],3,0)</f>
        <v>Расход</v>
      </c>
      <c r="I428">
        <f>IF(Транзакции[[#This Row],[Тип категории]]="Доход",Транзакции[[#This Row],[Сумма]],0-Транзакции[[#This Row],[Сумма]])</f>
        <v>-340</v>
      </c>
    </row>
    <row r="429" spans="1:9" ht="15" customHeight="1" x14ac:dyDescent="0.2">
      <c r="A429" s="3">
        <v>44726</v>
      </c>
      <c r="B429" s="4" t="s">
        <v>302</v>
      </c>
      <c r="C429" s="10" t="s">
        <v>73</v>
      </c>
      <c r="D429" t="s">
        <v>517</v>
      </c>
      <c r="E429" s="8">
        <v>750</v>
      </c>
      <c r="F429" s="56" t="str">
        <f>VLOOKUP(D429,'Валидация данных'!$A$2:$B$138,2,0)</f>
        <v>Ветклиника</v>
      </c>
      <c r="G429" t="str">
        <f>VLOOKUP(Транзакции[[#This Row],[Подкатегория]],Категории[#All],2,0)</f>
        <v>Питомцы</v>
      </c>
      <c r="H429" t="str">
        <f>VLOOKUP(Транзакции[[#This Row],[Подкатегория]],Категории[#All],3,0)</f>
        <v>Расход</v>
      </c>
      <c r="I429">
        <f>IF(Транзакции[[#This Row],[Тип категории]]="Доход",Транзакции[[#This Row],[Сумма]],0-Транзакции[[#This Row],[Сумма]])</f>
        <v>-750</v>
      </c>
    </row>
    <row r="430" spans="1:9" ht="15" customHeight="1" x14ac:dyDescent="0.2">
      <c r="A430" s="3">
        <v>44726</v>
      </c>
      <c r="B430" s="4" t="s">
        <v>303</v>
      </c>
      <c r="C430" s="10" t="s">
        <v>29</v>
      </c>
      <c r="D430" t="s">
        <v>475</v>
      </c>
      <c r="E430" s="8">
        <v>257</v>
      </c>
      <c r="F430" s="56" t="str">
        <f>VLOOKUP(D430,'Валидация данных'!$A$2:$B$138,2,0)</f>
        <v>Такси</v>
      </c>
      <c r="G430" t="str">
        <f>VLOOKUP(Транзакции[[#This Row],[Подкатегория]],Категории[#All],2,0)</f>
        <v>Транспорт</v>
      </c>
      <c r="H430" t="str">
        <f>VLOOKUP(Транзакции[[#This Row],[Подкатегория]],Категории[#All],3,0)</f>
        <v>Расход</v>
      </c>
      <c r="I430">
        <f>IF(Транзакции[[#This Row],[Тип категории]]="Доход",Транзакции[[#This Row],[Сумма]],0-Транзакции[[#This Row],[Сумма]])</f>
        <v>-257</v>
      </c>
    </row>
    <row r="431" spans="1:9" ht="15" customHeight="1" x14ac:dyDescent="0.2">
      <c r="A431" s="3">
        <v>44726</v>
      </c>
      <c r="B431" s="4" t="s">
        <v>304</v>
      </c>
      <c r="C431" s="10" t="s">
        <v>1</v>
      </c>
      <c r="D431" t="s">
        <v>468</v>
      </c>
      <c r="E431" s="8">
        <v>10000</v>
      </c>
      <c r="F431" s="56" t="str">
        <f>VLOOKUP(D431,'Валидация данных'!$A$2:$B$138,2,0)</f>
        <v>Пополнение</v>
      </c>
      <c r="G431" t="str">
        <f>VLOOKUP(Транзакции[[#This Row],[Подкатегория]],Категории[#All],2,0)</f>
        <v>Пополнение</v>
      </c>
      <c r="H431" t="str">
        <f>VLOOKUP(Транзакции[[#This Row],[Подкатегория]],Категории[#All],3,0)</f>
        <v>Доход</v>
      </c>
      <c r="I431">
        <f>IF(Транзакции[[#This Row],[Тип категории]]="Доход",Транзакции[[#This Row],[Сумма]],0-Транзакции[[#This Row],[Сумма]])</f>
        <v>10000</v>
      </c>
    </row>
    <row r="432" spans="1:9" ht="15" customHeight="1" x14ac:dyDescent="0.2">
      <c r="A432" s="3">
        <v>44726</v>
      </c>
      <c r="B432" s="4" t="s">
        <v>8</v>
      </c>
      <c r="C432" s="10" t="s">
        <v>9</v>
      </c>
      <c r="D432" t="s">
        <v>518</v>
      </c>
      <c r="E432" s="8">
        <v>180</v>
      </c>
      <c r="F432" s="56" t="str">
        <f>VLOOKUP(D432,'Валидация данных'!$A$2:$B$138,2,0)</f>
        <v>Рестораны и кафе</v>
      </c>
      <c r="G432" t="str">
        <f>VLOOKUP(Транзакции[[#This Row],[Подкатегория]],Категории[#All],2,0)</f>
        <v>Еда</v>
      </c>
      <c r="H432" t="str">
        <f>VLOOKUP(Транзакции[[#This Row],[Подкатегория]],Категории[#All],3,0)</f>
        <v>Расход</v>
      </c>
      <c r="I432">
        <f>IF(Транзакции[[#This Row],[Тип категории]]="Доход",Транзакции[[#This Row],[Сумма]],0-Транзакции[[#This Row],[Сумма]])</f>
        <v>-180</v>
      </c>
    </row>
    <row r="433" spans="1:9" ht="15" customHeight="1" x14ac:dyDescent="0.2">
      <c r="A433" s="3">
        <v>44726</v>
      </c>
      <c r="B433" s="4" t="s">
        <v>8</v>
      </c>
      <c r="C433" s="10" t="s">
        <v>73</v>
      </c>
      <c r="D433" t="s">
        <v>453</v>
      </c>
      <c r="E433" s="8">
        <v>207.4</v>
      </c>
      <c r="F433" s="56" t="str">
        <f>VLOOKUP(D433,'Валидация данных'!$A$2:$B$138,2,0)</f>
        <v>Аптека</v>
      </c>
      <c r="G433" t="str">
        <f>VLOOKUP(Транзакции[[#This Row],[Подкатегория]],Категории[#All],2,0)</f>
        <v>Медицина</v>
      </c>
      <c r="H433" t="str">
        <f>VLOOKUP(Транзакции[[#This Row],[Подкатегория]],Категории[#All],3,0)</f>
        <v>Расход</v>
      </c>
      <c r="I433">
        <f>IF(Транзакции[[#This Row],[Тип категории]]="Доход",Транзакции[[#This Row],[Сумма]],0-Транзакции[[#This Row],[Сумма]])</f>
        <v>-207.4</v>
      </c>
    </row>
    <row r="434" spans="1:9" ht="15" customHeight="1" x14ac:dyDescent="0.2">
      <c r="A434" s="3">
        <v>44726</v>
      </c>
      <c r="B434" s="4" t="s">
        <v>8</v>
      </c>
      <c r="C434" s="10" t="s">
        <v>66</v>
      </c>
      <c r="D434" t="s">
        <v>478</v>
      </c>
      <c r="E434" s="8">
        <v>329.2</v>
      </c>
      <c r="F434" s="56" t="str">
        <f>VLOOKUP(D434,'Валидация данных'!$A$2:$B$138,2,0)</f>
        <v>Электричка</v>
      </c>
      <c r="G434" t="str">
        <f>VLOOKUP(Транзакции[[#This Row],[Подкатегория]],Категории[#All],2,0)</f>
        <v>Транспорт</v>
      </c>
      <c r="H434" t="str">
        <f>VLOOKUP(Транзакции[[#This Row],[Подкатегория]],Категории[#All],3,0)</f>
        <v>Расход</v>
      </c>
      <c r="I434">
        <f>IF(Транзакции[[#This Row],[Тип категории]]="Доход",Транзакции[[#This Row],[Сумма]],0-Транзакции[[#This Row],[Сумма]])</f>
        <v>-329.2</v>
      </c>
    </row>
    <row r="435" spans="1:9" ht="15" customHeight="1" x14ac:dyDescent="0.2">
      <c r="A435" s="3">
        <v>44725</v>
      </c>
      <c r="B435" s="4" t="s">
        <v>305</v>
      </c>
      <c r="C435" s="10" t="s">
        <v>1</v>
      </c>
      <c r="D435" t="s">
        <v>468</v>
      </c>
      <c r="E435" s="8">
        <v>2000</v>
      </c>
      <c r="F435" s="56" t="str">
        <f>VLOOKUP(D435,'Валидация данных'!$A$2:$B$138,2,0)</f>
        <v>Пополнение</v>
      </c>
      <c r="G435" t="str">
        <f>VLOOKUP(Транзакции[[#This Row],[Подкатегория]],Категории[#All],2,0)</f>
        <v>Пополнение</v>
      </c>
      <c r="H435" t="str">
        <f>VLOOKUP(Транзакции[[#This Row],[Подкатегория]],Категории[#All],3,0)</f>
        <v>Доход</v>
      </c>
      <c r="I435">
        <f>IF(Транзакции[[#This Row],[Тип категории]]="Доход",Транзакции[[#This Row],[Сумма]],0-Транзакции[[#This Row],[Сумма]])</f>
        <v>2000</v>
      </c>
    </row>
    <row r="436" spans="1:9" ht="14.1" customHeight="1" x14ac:dyDescent="0.2">
      <c r="A436" s="3">
        <v>44725</v>
      </c>
      <c r="B436" s="4" t="s">
        <v>8</v>
      </c>
      <c r="C436" s="10" t="s">
        <v>9</v>
      </c>
      <c r="D436" t="s">
        <v>519</v>
      </c>
      <c r="E436" s="8">
        <v>344</v>
      </c>
      <c r="F436" s="56" t="str">
        <f>VLOOKUP(D436,'Валидация данных'!$A$2:$B$138,2,0)</f>
        <v>Рестораны и кафе</v>
      </c>
      <c r="G436" t="str">
        <f>VLOOKUP(Транзакции[[#This Row],[Подкатегория]],Категории[#All],2,0)</f>
        <v>Еда</v>
      </c>
      <c r="H436" t="str">
        <f>VLOOKUP(Транзакции[[#This Row],[Подкатегория]],Категории[#All],3,0)</f>
        <v>Расход</v>
      </c>
      <c r="I436">
        <f>IF(Транзакции[[#This Row],[Тип категории]]="Доход",Транзакции[[#This Row],[Сумма]],0-Транзакции[[#This Row],[Сумма]])</f>
        <v>-344</v>
      </c>
    </row>
    <row r="437" spans="1:9" ht="15" customHeight="1" x14ac:dyDescent="0.2">
      <c r="A437" s="3">
        <v>44725</v>
      </c>
      <c r="B437" s="4" t="s">
        <v>8</v>
      </c>
      <c r="C437" s="10" t="s">
        <v>9</v>
      </c>
      <c r="D437" t="s">
        <v>520</v>
      </c>
      <c r="E437" s="8">
        <v>180</v>
      </c>
      <c r="F437" s="56" t="str">
        <f>VLOOKUP(D437,'Валидация данных'!$A$2:$B$138,2,0)</f>
        <v>Рестораны и кафе</v>
      </c>
      <c r="G437" t="str">
        <f>VLOOKUP(Транзакции[[#This Row],[Подкатегория]],Категории[#All],2,0)</f>
        <v>Еда</v>
      </c>
      <c r="H437" t="str">
        <f>VLOOKUP(Транзакции[[#This Row],[Подкатегория]],Категории[#All],3,0)</f>
        <v>Расход</v>
      </c>
      <c r="I437">
        <f>IF(Транзакции[[#This Row],[Тип категории]]="Доход",Транзакции[[#This Row],[Сумма]],0-Транзакции[[#This Row],[Сумма]])</f>
        <v>-180</v>
      </c>
    </row>
    <row r="438" spans="1:9" ht="15" customHeight="1" x14ac:dyDescent="0.2">
      <c r="A438" s="3">
        <v>44724</v>
      </c>
      <c r="B438" s="4" t="s">
        <v>306</v>
      </c>
      <c r="C438" s="10" t="s">
        <v>40</v>
      </c>
      <c r="D438" t="s">
        <v>502</v>
      </c>
      <c r="E438" s="8">
        <v>110</v>
      </c>
      <c r="F438" s="56" t="str">
        <f>VLOOKUP(D438,'Валидация данных'!$A$2:$B$138,2,0)</f>
        <v>Перевод</v>
      </c>
      <c r="G438" t="str">
        <f>VLOOKUP(Транзакции[[#This Row],[Подкатегория]],Категории[#All],2,0)</f>
        <v>Прочее</v>
      </c>
      <c r="H438" t="str">
        <f>VLOOKUP(Транзакции[[#This Row],[Подкатегория]],Категории[#All],3,0)</f>
        <v>Расход</v>
      </c>
      <c r="I438">
        <f>IF(Транзакции[[#This Row],[Тип категории]]="Доход",Транзакции[[#This Row],[Сумма]],0-Транзакции[[#This Row],[Сумма]])</f>
        <v>-110</v>
      </c>
    </row>
    <row r="439" spans="1:9" ht="15" customHeight="1" x14ac:dyDescent="0.2">
      <c r="A439" s="3">
        <v>44724</v>
      </c>
      <c r="B439" s="4" t="s">
        <v>307</v>
      </c>
      <c r="C439" s="10" t="s">
        <v>40</v>
      </c>
      <c r="D439" t="s">
        <v>521</v>
      </c>
      <c r="E439" s="8">
        <v>150</v>
      </c>
      <c r="F439" s="56" t="str">
        <f>VLOOKUP(D439,'Валидация данных'!$A$2:$B$138,2,0)</f>
        <v>Перевод</v>
      </c>
      <c r="G439" t="str">
        <f>VLOOKUP(Транзакции[[#This Row],[Подкатегория]],Категории[#All],2,0)</f>
        <v>Прочее</v>
      </c>
      <c r="H439" t="str">
        <f>VLOOKUP(Транзакции[[#This Row],[Подкатегория]],Категории[#All],3,0)</f>
        <v>Расход</v>
      </c>
      <c r="I439">
        <f>IF(Транзакции[[#This Row],[Тип категории]]="Доход",Транзакции[[#This Row],[Сумма]],0-Транзакции[[#This Row],[Сумма]])</f>
        <v>-150</v>
      </c>
    </row>
    <row r="440" spans="1:9" ht="15" customHeight="1" x14ac:dyDescent="0.2">
      <c r="A440" s="3">
        <v>44724</v>
      </c>
      <c r="B440" s="4" t="s">
        <v>8</v>
      </c>
      <c r="C440" s="10" t="s">
        <v>66</v>
      </c>
      <c r="D440" t="s">
        <v>478</v>
      </c>
      <c r="E440" s="8">
        <v>329.2</v>
      </c>
      <c r="F440" s="56" t="str">
        <f>VLOOKUP(D440,'Валидация данных'!$A$2:$B$138,2,0)</f>
        <v>Электричка</v>
      </c>
      <c r="G440" t="str">
        <f>VLOOKUP(Транзакции[[#This Row],[Подкатегория]],Категории[#All],2,0)</f>
        <v>Транспорт</v>
      </c>
      <c r="H440" t="str">
        <f>VLOOKUP(Транзакции[[#This Row],[Подкатегория]],Категории[#All],3,0)</f>
        <v>Расход</v>
      </c>
      <c r="I440">
        <f>IF(Транзакции[[#This Row],[Тип категории]]="Доход",Транзакции[[#This Row],[Сумма]],0-Транзакции[[#This Row],[Сумма]])</f>
        <v>-329.2</v>
      </c>
    </row>
    <row r="441" spans="1:9" ht="15" customHeight="1" x14ac:dyDescent="0.2">
      <c r="A441" s="3">
        <v>44723</v>
      </c>
      <c r="B441" s="4" t="s">
        <v>43</v>
      </c>
      <c r="C441" s="10" t="s">
        <v>4</v>
      </c>
      <c r="D441" t="s">
        <v>430</v>
      </c>
      <c r="E441" s="8">
        <v>130.80000000000001</v>
      </c>
      <c r="F441" s="56" t="str">
        <f>VLOOKUP(D441,'Валидация данных'!$A$2:$B$138,2,0)</f>
        <v>Супермаркеты</v>
      </c>
      <c r="G441" t="str">
        <f>VLOOKUP(Транзакции[[#This Row],[Подкатегория]],Категории[#All],2,0)</f>
        <v>Еда</v>
      </c>
      <c r="H441" t="str">
        <f>VLOOKUP(Транзакции[[#This Row],[Подкатегория]],Категории[#All],3,0)</f>
        <v>Расход</v>
      </c>
      <c r="I441">
        <f>IF(Транзакции[[#This Row],[Тип категории]]="Доход",Транзакции[[#This Row],[Сумма]],0-Транзакции[[#This Row],[Сумма]])</f>
        <v>-130.80000000000001</v>
      </c>
    </row>
    <row r="442" spans="1:9" ht="15" customHeight="1" x14ac:dyDescent="0.2">
      <c r="A442" s="3">
        <v>44723</v>
      </c>
      <c r="B442" s="4" t="s">
        <v>308</v>
      </c>
      <c r="C442" s="10" t="s">
        <v>73</v>
      </c>
      <c r="D442" t="s">
        <v>522</v>
      </c>
      <c r="E442" s="8">
        <v>56</v>
      </c>
      <c r="F442" s="56" t="str">
        <f>VLOOKUP(D442,'Валидация данных'!$A$2:$B$138,2,0)</f>
        <v>Аптека</v>
      </c>
      <c r="G442" t="str">
        <f>VLOOKUP(Транзакции[[#This Row],[Подкатегория]],Категории[#All],2,0)</f>
        <v>Медицина</v>
      </c>
      <c r="H442" t="str">
        <f>VLOOKUP(Транзакции[[#This Row],[Подкатегория]],Категории[#All],3,0)</f>
        <v>Расход</v>
      </c>
      <c r="I442">
        <f>IF(Транзакции[[#This Row],[Тип категории]]="Доход",Транзакции[[#This Row],[Сумма]],0-Транзакции[[#This Row],[Сумма]])</f>
        <v>-56</v>
      </c>
    </row>
    <row r="443" spans="1:9" ht="14.1" customHeight="1" x14ac:dyDescent="0.2">
      <c r="A443" s="3">
        <v>44723</v>
      </c>
      <c r="B443" s="4" t="s">
        <v>309</v>
      </c>
      <c r="C443" s="10" t="s">
        <v>1</v>
      </c>
      <c r="D443" t="s">
        <v>468</v>
      </c>
      <c r="E443" s="8">
        <v>600</v>
      </c>
      <c r="F443" s="56" t="str">
        <f>VLOOKUP(D443,'Валидация данных'!$A$2:$B$138,2,0)</f>
        <v>Пополнение</v>
      </c>
      <c r="G443" t="str">
        <f>VLOOKUP(Транзакции[[#This Row],[Подкатегория]],Категории[#All],2,0)</f>
        <v>Пополнение</v>
      </c>
      <c r="H443" t="str">
        <f>VLOOKUP(Транзакции[[#This Row],[Подкатегория]],Категории[#All],3,0)</f>
        <v>Доход</v>
      </c>
      <c r="I443">
        <f>IF(Транзакции[[#This Row],[Тип категории]]="Доход",Транзакции[[#This Row],[Сумма]],0-Транзакции[[#This Row],[Сумма]])</f>
        <v>600</v>
      </c>
    </row>
    <row r="444" spans="1:9" ht="15" customHeight="1" x14ac:dyDescent="0.2">
      <c r="A444" s="3">
        <v>44723</v>
      </c>
      <c r="B444" s="4" t="s">
        <v>57</v>
      </c>
      <c r="C444" s="10" t="s">
        <v>4</v>
      </c>
      <c r="D444" t="s">
        <v>470</v>
      </c>
      <c r="E444" s="8">
        <v>1299</v>
      </c>
      <c r="F444" s="56" t="str">
        <f>VLOOKUP(D444,'Валидация данных'!$A$2:$B$138,2,0)</f>
        <v>Супермаркеты</v>
      </c>
      <c r="G444" t="str">
        <f>VLOOKUP(Транзакции[[#This Row],[Подкатегория]],Категории[#All],2,0)</f>
        <v>Еда</v>
      </c>
      <c r="H444" t="str">
        <f>VLOOKUP(Транзакции[[#This Row],[Подкатегория]],Категории[#All],3,0)</f>
        <v>Расход</v>
      </c>
      <c r="I444">
        <f>IF(Транзакции[[#This Row],[Тип категории]]="Доход",Транзакции[[#This Row],[Сумма]],0-Транзакции[[#This Row],[Сумма]])</f>
        <v>-1299</v>
      </c>
    </row>
    <row r="445" spans="1:9" ht="15" customHeight="1" x14ac:dyDescent="0.2">
      <c r="A445" s="3">
        <v>44723</v>
      </c>
      <c r="B445" s="4" t="s">
        <v>149</v>
      </c>
      <c r="C445" s="10" t="s">
        <v>1</v>
      </c>
      <c r="D445" t="s">
        <v>428</v>
      </c>
      <c r="E445" s="8">
        <v>1500</v>
      </c>
      <c r="F445" s="56" t="str">
        <f>VLOOKUP(D445,'Валидация данных'!$A$2:$B$138,2,0)</f>
        <v>Пополнение</v>
      </c>
      <c r="G445" t="str">
        <f>VLOOKUP(Транзакции[[#This Row],[Подкатегория]],Категории[#All],2,0)</f>
        <v>Пополнение</v>
      </c>
      <c r="H445" t="str">
        <f>VLOOKUP(Транзакции[[#This Row],[Подкатегория]],Категории[#All],3,0)</f>
        <v>Доход</v>
      </c>
      <c r="I445">
        <f>IF(Транзакции[[#This Row],[Тип категории]]="Доход",Транзакции[[#This Row],[Сумма]],0-Транзакции[[#This Row],[Сумма]])</f>
        <v>1500</v>
      </c>
    </row>
    <row r="446" spans="1:9" ht="14.1" customHeight="1" x14ac:dyDescent="0.2">
      <c r="A446" s="3">
        <v>44723</v>
      </c>
      <c r="B446" s="4" t="s">
        <v>310</v>
      </c>
      <c r="C446" s="10" t="s">
        <v>60</v>
      </c>
      <c r="D446" t="s">
        <v>455</v>
      </c>
      <c r="E446" s="8">
        <v>199</v>
      </c>
      <c r="F446" s="56" t="str">
        <f>VLOOKUP(D446,'Валидация данных'!$A$2:$B$138,2,0)</f>
        <v>Подписка</v>
      </c>
      <c r="G446" t="str">
        <f>VLOOKUP(Транзакции[[#This Row],[Подкатегория]],Категории[#All],2,0)</f>
        <v>Интернет и связь</v>
      </c>
      <c r="H446" t="str">
        <f>VLOOKUP(Транзакции[[#This Row],[Подкатегория]],Категории[#All],3,0)</f>
        <v>Расход</v>
      </c>
      <c r="I446">
        <f>IF(Транзакции[[#This Row],[Тип категории]]="Доход",Транзакции[[#This Row],[Сумма]],0-Транзакции[[#This Row],[Сумма]])</f>
        <v>-199</v>
      </c>
    </row>
    <row r="447" spans="1:9" ht="18" customHeight="1" x14ac:dyDescent="0.2">
      <c r="A447" s="3">
        <v>44722</v>
      </c>
      <c r="B447" s="4" t="s">
        <v>311</v>
      </c>
      <c r="C447" s="10" t="s">
        <v>4</v>
      </c>
      <c r="D447" t="s">
        <v>434</v>
      </c>
      <c r="E447" s="8">
        <v>513</v>
      </c>
      <c r="F447" s="56" t="str">
        <f>VLOOKUP(D447,'Валидация данных'!$A$2:$B$138,2,0)</f>
        <v>Супермаркеты</v>
      </c>
      <c r="G447" t="str">
        <f>VLOOKUP(Транзакции[[#This Row],[Подкатегория]],Категории[#All],2,0)</f>
        <v>Еда</v>
      </c>
      <c r="H447" t="str">
        <f>VLOOKUP(Транзакции[[#This Row],[Подкатегория]],Категории[#All],3,0)</f>
        <v>Расход</v>
      </c>
      <c r="I447">
        <f>IF(Транзакции[[#This Row],[Тип категории]]="Доход",Транзакции[[#This Row],[Сумма]],0-Транзакции[[#This Row],[Сумма]])</f>
        <v>-513</v>
      </c>
    </row>
    <row r="448" spans="1:9" ht="14.1" customHeight="1" x14ac:dyDescent="0.2">
      <c r="A448" s="3">
        <v>44722</v>
      </c>
      <c r="B448" s="4" t="s">
        <v>311</v>
      </c>
      <c r="C448" s="10" t="s">
        <v>1</v>
      </c>
      <c r="D448" t="s">
        <v>428</v>
      </c>
      <c r="E448" s="8">
        <v>1000</v>
      </c>
      <c r="F448" s="56" t="str">
        <f>VLOOKUP(D448,'Валидация данных'!$A$2:$B$138,2,0)</f>
        <v>Пополнение</v>
      </c>
      <c r="G448" t="str">
        <f>VLOOKUP(Транзакции[[#This Row],[Подкатегория]],Категории[#All],2,0)</f>
        <v>Пополнение</v>
      </c>
      <c r="H448" t="str">
        <f>VLOOKUP(Транзакции[[#This Row],[Подкатегория]],Категории[#All],3,0)</f>
        <v>Доход</v>
      </c>
      <c r="I448">
        <f>IF(Транзакции[[#This Row],[Тип категории]]="Доход",Транзакции[[#This Row],[Сумма]],0-Транзакции[[#This Row],[Сумма]])</f>
        <v>1000</v>
      </c>
    </row>
    <row r="449" spans="1:11" ht="15" customHeight="1" x14ac:dyDescent="0.2">
      <c r="A449" s="3">
        <v>44722</v>
      </c>
      <c r="B449" s="4" t="s">
        <v>8</v>
      </c>
      <c r="C449" s="10" t="s">
        <v>9</v>
      </c>
      <c r="D449" t="s">
        <v>523</v>
      </c>
      <c r="E449" s="8">
        <v>941</v>
      </c>
      <c r="F449" s="56" t="str">
        <f>VLOOKUP(D449,'Валидация данных'!$A$2:$B$138,2,0)</f>
        <v>Доставка</v>
      </c>
      <c r="G449" t="str">
        <f>VLOOKUP(Транзакции[[#This Row],[Подкатегория]],Категории[#All],2,0)</f>
        <v>Еда</v>
      </c>
      <c r="H449" t="str">
        <f>VLOOKUP(Транзакции[[#This Row],[Подкатегория]],Категории[#All],3,0)</f>
        <v>Расход</v>
      </c>
      <c r="I449">
        <f>IF(Транзакции[[#This Row],[Тип категории]]="Доход",Транзакции[[#This Row],[Сумма]],0-Транзакции[[#This Row],[Сумма]])</f>
        <v>-941</v>
      </c>
    </row>
    <row r="450" spans="1:11" ht="15" customHeight="1" x14ac:dyDescent="0.2">
      <c r="A450" s="1">
        <v>44721</v>
      </c>
      <c r="B450" s="2" t="s">
        <v>312</v>
      </c>
      <c r="C450" s="9" t="s">
        <v>1</v>
      </c>
      <c r="D450" t="s">
        <v>428</v>
      </c>
      <c r="E450" s="7">
        <v>1200</v>
      </c>
      <c r="F450" s="56" t="str">
        <f>VLOOKUP(D450,'Валидация данных'!$A$2:$B$138,2,0)</f>
        <v>Пополнение</v>
      </c>
      <c r="G450" t="str">
        <f>VLOOKUP(Транзакции[[#This Row],[Подкатегория]],Категории[#All],2,0)</f>
        <v>Пополнение</v>
      </c>
      <c r="H450" t="str">
        <f>VLOOKUP(Транзакции[[#This Row],[Подкатегория]],Категории[#All],3,0)</f>
        <v>Доход</v>
      </c>
      <c r="I450">
        <f>IF(Транзакции[[#This Row],[Тип категории]]="Доход",Транзакции[[#This Row],[Сумма]],0-Транзакции[[#This Row],[Сумма]])</f>
        <v>1200</v>
      </c>
    </row>
    <row r="451" spans="1:11" ht="15" customHeight="1" x14ac:dyDescent="0.2">
      <c r="A451" s="3">
        <v>44721</v>
      </c>
      <c r="B451" s="4" t="s">
        <v>8</v>
      </c>
      <c r="C451" s="10" t="s">
        <v>4</v>
      </c>
      <c r="D451" t="s">
        <v>495</v>
      </c>
      <c r="E451" s="8">
        <v>1081</v>
      </c>
      <c r="F451" s="56" t="str">
        <f>VLOOKUP(D451,'Валидация данных'!$A$2:$B$138,2,0)</f>
        <v>Супермаркеты</v>
      </c>
      <c r="G451" t="str">
        <f>VLOOKUP(Транзакции[[#This Row],[Подкатегория]],Категории[#All],2,0)</f>
        <v>Еда</v>
      </c>
      <c r="H451" t="str">
        <f>VLOOKUP(Транзакции[[#This Row],[Подкатегория]],Категории[#All],3,0)</f>
        <v>Расход</v>
      </c>
      <c r="I451">
        <f>IF(Транзакции[[#This Row],[Тип категории]]="Доход",Транзакции[[#This Row],[Сумма]],0-Транзакции[[#This Row],[Сумма]])</f>
        <v>-1081</v>
      </c>
    </row>
    <row r="452" spans="1:11" ht="15" customHeight="1" x14ac:dyDescent="0.2">
      <c r="A452" s="3">
        <v>44721</v>
      </c>
      <c r="B452" s="4" t="s">
        <v>8</v>
      </c>
      <c r="C452" s="10" t="s">
        <v>9</v>
      </c>
      <c r="D452" t="s">
        <v>523</v>
      </c>
      <c r="E452" s="8">
        <v>1493</v>
      </c>
      <c r="F452" s="56" t="str">
        <f>VLOOKUP(D452,'Валидация данных'!$A$2:$B$138,2,0)</f>
        <v>Доставка</v>
      </c>
      <c r="G452" t="str">
        <f>VLOOKUP(Транзакции[[#This Row],[Подкатегория]],Категории[#All],2,0)</f>
        <v>Еда</v>
      </c>
      <c r="H452" t="str">
        <f>VLOOKUP(Транзакции[[#This Row],[Подкатегория]],Категории[#All],3,0)</f>
        <v>Расход</v>
      </c>
      <c r="I452">
        <f>IF(Транзакции[[#This Row],[Тип категории]]="Доход",Транзакции[[#This Row],[Сумма]],0-Транзакции[[#This Row],[Сумма]])</f>
        <v>-1493</v>
      </c>
    </row>
    <row r="453" spans="1:11" ht="14.1" customHeight="1" x14ac:dyDescent="0.2">
      <c r="A453" s="3">
        <v>44720</v>
      </c>
      <c r="B453" s="4" t="s">
        <v>313</v>
      </c>
      <c r="C453" s="10" t="s">
        <v>4</v>
      </c>
      <c r="D453" t="s">
        <v>524</v>
      </c>
      <c r="E453" s="8">
        <v>209</v>
      </c>
      <c r="F453" s="56" t="str">
        <f>VLOOKUP(D453,'Валидация данных'!$A$2:$B$138,2,0)</f>
        <v>Супермаркеты</v>
      </c>
      <c r="G453" t="str">
        <f>VLOOKUP(Транзакции[[#This Row],[Подкатегория]],Категории[#All],2,0)</f>
        <v>Еда</v>
      </c>
      <c r="H453" t="str">
        <f>VLOOKUP(Транзакции[[#This Row],[Подкатегория]],Категории[#All],3,0)</f>
        <v>Расход</v>
      </c>
      <c r="I453">
        <f>IF(Транзакции[[#This Row],[Тип категории]]="Доход",Транзакции[[#This Row],[Сумма]],0-Транзакции[[#This Row],[Сумма]])</f>
        <v>-209</v>
      </c>
    </row>
    <row r="454" spans="1:11" ht="14.1" customHeight="1" x14ac:dyDescent="0.2">
      <c r="A454" s="3">
        <v>44720</v>
      </c>
      <c r="B454" s="4" t="s">
        <v>314</v>
      </c>
      <c r="C454" s="10" t="s">
        <v>4</v>
      </c>
      <c r="D454" t="s">
        <v>525</v>
      </c>
      <c r="E454" s="8">
        <v>990</v>
      </c>
      <c r="F454" s="56" t="str">
        <f>VLOOKUP(D454,'Валидация данных'!$A$2:$B$138,2,0)</f>
        <v>Супермаркеты</v>
      </c>
      <c r="G454" t="str">
        <f>VLOOKUP(Транзакции[[#This Row],[Подкатегория]],Категории[#All],2,0)</f>
        <v>Еда</v>
      </c>
      <c r="H454" t="str">
        <f>VLOOKUP(Транзакции[[#This Row],[Подкатегория]],Категории[#All],3,0)</f>
        <v>Расход</v>
      </c>
      <c r="I454">
        <f>IF(Транзакции[[#This Row],[Тип категории]]="Доход",Транзакции[[#This Row],[Сумма]],0-Транзакции[[#This Row],[Сумма]])</f>
        <v>-990</v>
      </c>
    </row>
    <row r="455" spans="1:11" ht="15" customHeight="1" x14ac:dyDescent="0.2">
      <c r="A455" s="3">
        <v>44720</v>
      </c>
      <c r="B455" s="4" t="s">
        <v>198</v>
      </c>
      <c r="C455" s="10" t="s">
        <v>1</v>
      </c>
      <c r="D455" t="s">
        <v>428</v>
      </c>
      <c r="E455" s="8">
        <v>2000</v>
      </c>
      <c r="F455" s="56" t="str">
        <f>VLOOKUP(D455,'Валидация данных'!$A$2:$B$138,2,0)</f>
        <v>Пополнение</v>
      </c>
      <c r="G455" t="str">
        <f>VLOOKUP(Транзакции[[#This Row],[Подкатегория]],Категории[#All],2,0)</f>
        <v>Пополнение</v>
      </c>
      <c r="H455" t="str">
        <f>VLOOKUP(Транзакции[[#This Row],[Подкатегория]],Категории[#All],3,0)</f>
        <v>Доход</v>
      </c>
      <c r="I455">
        <f>IF(Транзакции[[#This Row],[Тип категории]]="Доход",Транзакции[[#This Row],[Сумма]],0-Транзакции[[#This Row],[Сумма]])</f>
        <v>2000</v>
      </c>
    </row>
    <row r="456" spans="1:11" ht="15" customHeight="1" x14ac:dyDescent="0.2">
      <c r="A456" s="3">
        <v>44720</v>
      </c>
      <c r="B456" s="4" t="s">
        <v>310</v>
      </c>
      <c r="C456" s="10" t="s">
        <v>1</v>
      </c>
      <c r="D456" t="s">
        <v>428</v>
      </c>
      <c r="E456" s="8">
        <v>800</v>
      </c>
      <c r="F456" s="56" t="str">
        <f>VLOOKUP(D456,'Валидация данных'!$A$2:$B$138,2,0)</f>
        <v>Пополнение</v>
      </c>
      <c r="G456" t="str">
        <f>VLOOKUP(Транзакции[[#This Row],[Подкатегория]],Категории[#All],2,0)</f>
        <v>Пополнение</v>
      </c>
      <c r="H456" t="str">
        <f>VLOOKUP(Транзакции[[#This Row],[Подкатегория]],Категории[#All],3,0)</f>
        <v>Доход</v>
      </c>
      <c r="I456">
        <f>IF(Транзакции[[#This Row],[Тип категории]]="Доход",Транзакции[[#This Row],[Сумма]],0-Транзакции[[#This Row],[Сумма]])</f>
        <v>800</v>
      </c>
    </row>
    <row r="457" spans="1:11" ht="15" customHeight="1" x14ac:dyDescent="0.2">
      <c r="A457" s="3">
        <v>44719</v>
      </c>
      <c r="B457" s="4" t="s">
        <v>124</v>
      </c>
      <c r="C457" s="10" t="s">
        <v>4</v>
      </c>
      <c r="D457" t="s">
        <v>430</v>
      </c>
      <c r="E457" s="8">
        <v>229.6</v>
      </c>
      <c r="F457" s="56" t="str">
        <f>VLOOKUP(D457,'Валидация данных'!$A$2:$B$138,2,0)</f>
        <v>Супермаркеты</v>
      </c>
      <c r="G457" t="str">
        <f>VLOOKUP(Транзакции[[#This Row],[Подкатегория]],Категории[#All],2,0)</f>
        <v>Еда</v>
      </c>
      <c r="H457" t="str">
        <f>VLOOKUP(Транзакции[[#This Row],[Подкатегория]],Категории[#All],3,0)</f>
        <v>Расход</v>
      </c>
      <c r="I457">
        <f>IF(Транзакции[[#This Row],[Тип категории]]="Доход",Транзакции[[#This Row],[Сумма]],0-Транзакции[[#This Row],[Сумма]])</f>
        <v>-229.6</v>
      </c>
    </row>
    <row r="458" spans="1:11" ht="15" customHeight="1" x14ac:dyDescent="0.2">
      <c r="A458" s="3">
        <v>44719</v>
      </c>
      <c r="B458" s="4" t="s">
        <v>315</v>
      </c>
      <c r="C458" s="10" t="s">
        <v>4</v>
      </c>
      <c r="D458" t="s">
        <v>527</v>
      </c>
      <c r="E458" s="8">
        <v>876</v>
      </c>
      <c r="F458" s="56" t="str">
        <f>VLOOKUP(D458,'Валидация данных'!$A$2:$B$138,2,0)</f>
        <v>Супермаркеты</v>
      </c>
      <c r="G458" t="str">
        <f>VLOOKUP(Транзакции[[#This Row],[Подкатегория]],Категории[#All],2,0)</f>
        <v>Еда</v>
      </c>
      <c r="H458" t="str">
        <f>VLOOKUP(Транзакции[[#This Row],[Подкатегория]],Категории[#All],3,0)</f>
        <v>Расход</v>
      </c>
      <c r="I458">
        <f>IF(Транзакции[[#This Row],[Тип категории]]="Доход",Транзакции[[#This Row],[Сумма]],0-Транзакции[[#This Row],[Сумма]])</f>
        <v>-876</v>
      </c>
    </row>
    <row r="459" spans="1:11" ht="15" customHeight="1" x14ac:dyDescent="0.2">
      <c r="A459" s="3">
        <v>44719</v>
      </c>
      <c r="B459" s="4" t="s">
        <v>316</v>
      </c>
      <c r="C459" s="10" t="s">
        <v>29</v>
      </c>
      <c r="D459" t="s">
        <v>475</v>
      </c>
      <c r="E459" s="8">
        <v>301</v>
      </c>
      <c r="F459" s="56" t="str">
        <f>VLOOKUP(D459,'Валидация данных'!$A$2:$B$138,2,0)</f>
        <v>Такси</v>
      </c>
      <c r="G459" t="str">
        <f>VLOOKUP(Транзакции[[#This Row],[Подкатегория]],Категории[#All],2,0)</f>
        <v>Транспорт</v>
      </c>
      <c r="H459" t="str">
        <f>VLOOKUP(Транзакции[[#This Row],[Подкатегория]],Категории[#All],3,0)</f>
        <v>Расход</v>
      </c>
      <c r="I459">
        <f>IF(Транзакции[[#This Row],[Тип категории]]="Доход",Транзакции[[#This Row],[Сумма]],0-Транзакции[[#This Row],[Сумма]])</f>
        <v>-301</v>
      </c>
    </row>
    <row r="460" spans="1:11" ht="15" customHeight="1" x14ac:dyDescent="0.2">
      <c r="A460" s="3">
        <v>44719</v>
      </c>
      <c r="B460" s="4" t="s">
        <v>317</v>
      </c>
      <c r="C460" s="10" t="s">
        <v>73</v>
      </c>
      <c r="D460" t="s">
        <v>517</v>
      </c>
      <c r="E460" s="8">
        <v>3000</v>
      </c>
      <c r="F460" s="56" t="str">
        <f>VLOOKUP(D460,'Валидация данных'!$A$2:$B$138,2,0)</f>
        <v>Ветклиника</v>
      </c>
      <c r="G460" t="str">
        <f>VLOOKUP(Транзакции[[#This Row],[Подкатегория]],Категории[#All],2,0)</f>
        <v>Питомцы</v>
      </c>
      <c r="H460" t="str">
        <f>VLOOKUP(Транзакции[[#This Row],[Подкатегория]],Категории[#All],3,0)</f>
        <v>Расход</v>
      </c>
      <c r="I460">
        <f>IF(Транзакции[[#This Row],[Тип категории]]="Доход",Транзакции[[#This Row],[Сумма]],0-Транзакции[[#This Row],[Сумма]])</f>
        <v>-3000</v>
      </c>
    </row>
    <row r="461" spans="1:11" ht="15" customHeight="1" x14ac:dyDescent="0.2">
      <c r="A461" s="3">
        <v>44719</v>
      </c>
      <c r="B461" s="4" t="s">
        <v>228</v>
      </c>
      <c r="C461" s="10" t="s">
        <v>29</v>
      </c>
      <c r="D461" t="s">
        <v>475</v>
      </c>
      <c r="E461" s="8">
        <v>263</v>
      </c>
      <c r="F461" s="56" t="str">
        <f>VLOOKUP(D461,'Валидация данных'!$A$2:$B$138,2,0)</f>
        <v>Такси</v>
      </c>
      <c r="G461" t="str">
        <f>VLOOKUP(Транзакции[[#This Row],[Подкатегория]],Категории[#All],2,0)</f>
        <v>Транспорт</v>
      </c>
      <c r="H461" t="str">
        <f>VLOOKUP(Транзакции[[#This Row],[Подкатегория]],Категории[#All],3,0)</f>
        <v>Расход</v>
      </c>
      <c r="I461">
        <f>IF(Транзакции[[#This Row],[Тип категории]]="Доход",Транзакции[[#This Row],[Сумма]],0-Транзакции[[#This Row],[Сумма]])</f>
        <v>-263</v>
      </c>
    </row>
    <row r="462" spans="1:11" ht="15" customHeight="1" x14ac:dyDescent="0.2">
      <c r="A462" s="3">
        <v>44719</v>
      </c>
      <c r="B462" s="4" t="s">
        <v>8</v>
      </c>
      <c r="C462" s="10" t="s">
        <v>66</v>
      </c>
      <c r="D462" t="s">
        <v>566</v>
      </c>
      <c r="E462" s="8">
        <v>500</v>
      </c>
      <c r="F462" s="56" t="str">
        <f>VLOOKUP(D462,'Валидация данных'!$A$2:$B$138,2,0)</f>
        <v>Метро</v>
      </c>
      <c r="G462" t="str">
        <f>VLOOKUP(Транзакции[[#This Row],[Подкатегория]],Категории[#All],2,0)</f>
        <v>Транспорт</v>
      </c>
      <c r="H462" t="str">
        <f>VLOOKUP(Транзакции[[#This Row],[Подкатегория]],Категории[#All],3,0)</f>
        <v>Расход</v>
      </c>
      <c r="I462">
        <f>IF(Транзакции[[#This Row],[Тип категории]]="Доход",Транзакции[[#This Row],[Сумма]],0-Транзакции[[#This Row],[Сумма]])</f>
        <v>-500</v>
      </c>
    </row>
    <row r="463" spans="1:11" ht="15" customHeight="1" x14ac:dyDescent="0.2">
      <c r="A463" s="3">
        <v>44719</v>
      </c>
      <c r="B463" s="4" t="s">
        <v>8</v>
      </c>
      <c r="C463" s="10" t="s">
        <v>9</v>
      </c>
      <c r="D463" t="s">
        <v>520</v>
      </c>
      <c r="E463" s="8">
        <v>180</v>
      </c>
      <c r="F463" s="56" t="str">
        <f>VLOOKUP(D463,'Валидация данных'!$A$2:$B$138,2,0)</f>
        <v>Рестораны и кафе</v>
      </c>
      <c r="G463" t="str">
        <f>VLOOKUP(Транзакции[[#This Row],[Подкатегория]],Категории[#All],2,0)</f>
        <v>Еда</v>
      </c>
      <c r="H463" t="str">
        <f>VLOOKUP(Транзакции[[#This Row],[Подкатегория]],Категории[#All],3,0)</f>
        <v>Расход</v>
      </c>
      <c r="I463">
        <f>IF(Транзакции[[#This Row],[Тип категории]]="Доход",Транзакции[[#This Row],[Сумма]],0-Транзакции[[#This Row],[Сумма]])</f>
        <v>-180</v>
      </c>
    </row>
    <row r="464" spans="1:11" ht="15" customHeight="1" x14ac:dyDescent="0.2">
      <c r="A464" s="3">
        <v>44718</v>
      </c>
      <c r="B464" s="21">
        <v>0.90972222222222221</v>
      </c>
      <c r="C464" s="10" t="s">
        <v>377</v>
      </c>
      <c r="D464" s="5" t="s">
        <v>567</v>
      </c>
      <c r="E464" s="20">
        <v>700</v>
      </c>
      <c r="F464" s="56" t="str">
        <f>VLOOKUP(D464,'Валидация данных'!$A$2:$B$138,2,0)</f>
        <v>Связь</v>
      </c>
      <c r="G464" s="18" t="str">
        <f>VLOOKUP(Транзакции[[#This Row],[Подкатегория]],Категории[#All],2,0)</f>
        <v>Интернет и связь</v>
      </c>
      <c r="H464" s="18" t="str">
        <f>VLOOKUP(Транзакции[[#This Row],[Подкатегория]],Категории[#All],3,0)</f>
        <v>Расход</v>
      </c>
      <c r="I464">
        <f>IF(Транзакции[[#This Row],[Тип категории]]="Доход",Транзакции[[#This Row],[Сумма]],0-Транзакции[[#This Row],[Сумма]])</f>
        <v>-700</v>
      </c>
      <c r="K464" s="5"/>
    </row>
    <row r="465" spans="1:9" ht="15" customHeight="1" x14ac:dyDescent="0.2">
      <c r="A465" s="3">
        <v>44718</v>
      </c>
      <c r="B465" s="4" t="s">
        <v>196</v>
      </c>
      <c r="C465" s="10" t="s">
        <v>4</v>
      </c>
      <c r="D465" t="s">
        <v>551</v>
      </c>
      <c r="E465" s="8">
        <v>120</v>
      </c>
      <c r="F465" s="56" t="str">
        <f>VLOOKUP(D465,'Валидация данных'!$A$2:$B$138,2,0)</f>
        <v>Супермаркеты</v>
      </c>
      <c r="G465" t="str">
        <f>VLOOKUP(Транзакции[[#This Row],[Подкатегория]],Категории[#All],2,0)</f>
        <v>Еда</v>
      </c>
      <c r="H465" t="str">
        <f>VLOOKUP(Транзакции[[#This Row],[Подкатегория]],Категории[#All],3,0)</f>
        <v>Расход</v>
      </c>
      <c r="I465">
        <f>IF(Транзакции[[#This Row],[Тип категории]]="Доход",Транзакции[[#This Row],[Сумма]],0-Транзакции[[#This Row],[Сумма]])</f>
        <v>-120</v>
      </c>
    </row>
    <row r="466" spans="1:9" ht="14.1" customHeight="1" x14ac:dyDescent="0.2">
      <c r="A466" s="3">
        <v>44718</v>
      </c>
      <c r="B466" s="4" t="s">
        <v>102</v>
      </c>
      <c r="C466" s="10" t="s">
        <v>9</v>
      </c>
      <c r="D466" t="s">
        <v>537</v>
      </c>
      <c r="E466" s="8">
        <v>389.99</v>
      </c>
      <c r="F466" s="56" t="str">
        <f>VLOOKUP(D466,'Валидация данных'!$A$2:$B$138,2,0)</f>
        <v>Рестораны и кафе</v>
      </c>
      <c r="G466" t="str">
        <f>VLOOKUP(Транзакции[[#This Row],[Подкатегория]],Категории[#All],2,0)</f>
        <v>Еда</v>
      </c>
      <c r="H466" t="str">
        <f>VLOOKUP(Транзакции[[#This Row],[Подкатегория]],Категории[#All],3,0)</f>
        <v>Расход</v>
      </c>
      <c r="I466">
        <f>IF(Транзакции[[#This Row],[Тип категории]]="Доход",Транзакции[[#This Row],[Сумма]],0-Транзакции[[#This Row],[Сумма]])</f>
        <v>-389.99</v>
      </c>
    </row>
    <row r="467" spans="1:9" ht="15" customHeight="1" x14ac:dyDescent="0.2">
      <c r="A467" s="3">
        <v>44718</v>
      </c>
      <c r="B467" s="4" t="s">
        <v>318</v>
      </c>
      <c r="C467" s="10" t="s">
        <v>29</v>
      </c>
      <c r="D467" t="s">
        <v>475</v>
      </c>
      <c r="E467" s="8">
        <v>288</v>
      </c>
      <c r="F467" s="56" t="str">
        <f>VLOOKUP(D467,'Валидация данных'!$A$2:$B$138,2,0)</f>
        <v>Такси</v>
      </c>
      <c r="G467" t="str">
        <f>VLOOKUP(Транзакции[[#This Row],[Подкатегория]],Категории[#All],2,0)</f>
        <v>Транспорт</v>
      </c>
      <c r="H467" t="str">
        <f>VLOOKUP(Транзакции[[#This Row],[Подкатегория]],Категории[#All],3,0)</f>
        <v>Расход</v>
      </c>
      <c r="I467">
        <f>IF(Транзакции[[#This Row],[Тип категории]]="Доход",Транзакции[[#This Row],[Сумма]],0-Транзакции[[#This Row],[Сумма]])</f>
        <v>-288</v>
      </c>
    </row>
    <row r="468" spans="1:9" ht="18" customHeight="1" x14ac:dyDescent="0.2">
      <c r="A468" s="3">
        <v>44718</v>
      </c>
      <c r="B468" s="4" t="s">
        <v>234</v>
      </c>
      <c r="C468" s="10" t="s">
        <v>73</v>
      </c>
      <c r="D468" t="s">
        <v>517</v>
      </c>
      <c r="E468" s="8">
        <v>450</v>
      </c>
      <c r="F468" s="56" t="str">
        <f>VLOOKUP(D468,'Валидация данных'!$A$2:$B$138,2,0)</f>
        <v>Ветклиника</v>
      </c>
      <c r="G468" t="str">
        <f>VLOOKUP(Транзакции[[#This Row],[Подкатегория]],Категории[#All],2,0)</f>
        <v>Питомцы</v>
      </c>
      <c r="H468" t="str">
        <f>VLOOKUP(Транзакции[[#This Row],[Подкатегория]],Категории[#All],3,0)</f>
        <v>Расход</v>
      </c>
      <c r="I468">
        <f>IF(Транзакции[[#This Row],[Тип категории]]="Доход",Транзакции[[#This Row],[Сумма]],0-Транзакции[[#This Row],[Сумма]])</f>
        <v>-450</v>
      </c>
    </row>
    <row r="469" spans="1:9" ht="15" customHeight="1" x14ac:dyDescent="0.2">
      <c r="A469" s="3">
        <v>44718</v>
      </c>
      <c r="B469" s="4" t="s">
        <v>319</v>
      </c>
      <c r="C469" s="10" t="s">
        <v>1</v>
      </c>
      <c r="D469" t="s">
        <v>428</v>
      </c>
      <c r="E469" s="8">
        <v>5000</v>
      </c>
      <c r="F469" s="56" t="str">
        <f>VLOOKUP(D469,'Валидация данных'!$A$2:$B$138,2,0)</f>
        <v>Пополнение</v>
      </c>
      <c r="G469" t="str">
        <f>VLOOKUP(Транзакции[[#This Row],[Подкатегория]],Категории[#All],2,0)</f>
        <v>Пополнение</v>
      </c>
      <c r="H469" t="str">
        <f>VLOOKUP(Транзакции[[#This Row],[Подкатегория]],Категории[#All],3,0)</f>
        <v>Доход</v>
      </c>
      <c r="I469">
        <f>IF(Транзакции[[#This Row],[Тип категории]]="Доход",Транзакции[[#This Row],[Сумма]],0-Транзакции[[#This Row],[Сумма]])</f>
        <v>5000</v>
      </c>
    </row>
    <row r="470" spans="1:9" ht="15" customHeight="1" x14ac:dyDescent="0.2">
      <c r="A470" s="3">
        <v>44718</v>
      </c>
      <c r="B470" s="4" t="s">
        <v>125</v>
      </c>
      <c r="C470" s="10" t="s">
        <v>29</v>
      </c>
      <c r="D470" t="s">
        <v>475</v>
      </c>
      <c r="E470" s="8">
        <v>318</v>
      </c>
      <c r="F470" s="56" t="str">
        <f>VLOOKUP(D470,'Валидация данных'!$A$2:$B$138,2,0)</f>
        <v>Такси</v>
      </c>
      <c r="G470" t="str">
        <f>VLOOKUP(Транзакции[[#This Row],[Подкатегория]],Категории[#All],2,0)</f>
        <v>Транспорт</v>
      </c>
      <c r="H470" t="str">
        <f>VLOOKUP(Транзакции[[#This Row],[Подкатегория]],Категории[#All],3,0)</f>
        <v>Расход</v>
      </c>
      <c r="I470">
        <f>IF(Транзакции[[#This Row],[Тип категории]]="Доход",Транзакции[[#This Row],[Сумма]],0-Транзакции[[#This Row],[Сумма]])</f>
        <v>-318</v>
      </c>
    </row>
    <row r="471" spans="1:9" ht="14.1" customHeight="1" x14ac:dyDescent="0.2">
      <c r="A471" s="3">
        <v>44718</v>
      </c>
      <c r="B471" s="4" t="s">
        <v>320</v>
      </c>
      <c r="C471" s="10" t="s">
        <v>1</v>
      </c>
      <c r="D471" t="s">
        <v>428</v>
      </c>
      <c r="E471" s="8">
        <v>3000</v>
      </c>
      <c r="F471" s="56" t="str">
        <f>VLOOKUP(D471,'Валидация данных'!$A$2:$B$138,2,0)</f>
        <v>Пополнение</v>
      </c>
      <c r="G471" t="str">
        <f>VLOOKUP(Транзакции[[#This Row],[Подкатегория]],Категории[#All],2,0)</f>
        <v>Пополнение</v>
      </c>
      <c r="H471" t="str">
        <f>VLOOKUP(Транзакции[[#This Row],[Подкатегория]],Категории[#All],3,0)</f>
        <v>Доход</v>
      </c>
      <c r="I471">
        <f>IF(Транзакции[[#This Row],[Тип категории]]="Доход",Транзакции[[#This Row],[Сумма]],0-Транзакции[[#This Row],[Сумма]])</f>
        <v>3000</v>
      </c>
    </row>
    <row r="472" spans="1:9" ht="14.1" customHeight="1" x14ac:dyDescent="0.2">
      <c r="A472" s="1">
        <v>44718</v>
      </c>
      <c r="B472" s="2" t="s">
        <v>8</v>
      </c>
      <c r="C472" s="9" t="s">
        <v>9</v>
      </c>
      <c r="D472" t="s">
        <v>520</v>
      </c>
      <c r="E472" s="7">
        <v>180</v>
      </c>
      <c r="F472" s="56" t="str">
        <f>VLOOKUP(D472,'Валидация данных'!$A$2:$B$138,2,0)</f>
        <v>Рестораны и кафе</v>
      </c>
      <c r="G472" t="str">
        <f>VLOOKUP(Транзакции[[#This Row],[Подкатегория]],Категории[#All],2,0)</f>
        <v>Еда</v>
      </c>
      <c r="H472" t="str">
        <f>VLOOKUP(Транзакции[[#This Row],[Подкатегория]],Категории[#All],3,0)</f>
        <v>Расход</v>
      </c>
      <c r="I472">
        <f>IF(Транзакции[[#This Row],[Тип категории]]="Доход",Транзакции[[#This Row],[Сумма]],0-Транзакции[[#This Row],[Сумма]])</f>
        <v>-180</v>
      </c>
    </row>
    <row r="473" spans="1:9" ht="15" customHeight="1" x14ac:dyDescent="0.2">
      <c r="A473" s="3">
        <v>44718</v>
      </c>
      <c r="B473" s="4" t="s">
        <v>8</v>
      </c>
      <c r="C473" s="10" t="s">
        <v>73</v>
      </c>
      <c r="D473" t="s">
        <v>453</v>
      </c>
      <c r="E473" s="8">
        <v>134.9</v>
      </c>
      <c r="F473" s="56" t="str">
        <f>VLOOKUP(D473,'Валидация данных'!$A$2:$B$138,2,0)</f>
        <v>Аптека</v>
      </c>
      <c r="G473" t="str">
        <f>VLOOKUP(Транзакции[[#This Row],[Подкатегория]],Категории[#All],2,0)</f>
        <v>Медицина</v>
      </c>
      <c r="H473" t="str">
        <f>VLOOKUP(Транзакции[[#This Row],[Подкатегория]],Категории[#All],3,0)</f>
        <v>Расход</v>
      </c>
      <c r="I473">
        <f>IF(Транзакции[[#This Row],[Тип категории]]="Доход",Транзакции[[#This Row],[Сумма]],0-Транзакции[[#This Row],[Сумма]])</f>
        <v>-134.9</v>
      </c>
    </row>
    <row r="474" spans="1:9" ht="15" customHeight="1" x14ac:dyDescent="0.2">
      <c r="A474" s="3">
        <v>44717</v>
      </c>
      <c r="B474" s="4" t="s">
        <v>270</v>
      </c>
      <c r="C474" s="10" t="s">
        <v>1</v>
      </c>
      <c r="D474" t="s">
        <v>428</v>
      </c>
      <c r="E474" s="8">
        <v>2000</v>
      </c>
      <c r="F474" s="56" t="str">
        <f>VLOOKUP(D474,'Валидация данных'!$A$2:$B$138,2,0)</f>
        <v>Пополнение</v>
      </c>
      <c r="G474" t="str">
        <f>VLOOKUP(Транзакции[[#This Row],[Подкатегория]],Категории[#All],2,0)</f>
        <v>Пополнение</v>
      </c>
      <c r="H474" t="str">
        <f>VLOOKUP(Транзакции[[#This Row],[Подкатегория]],Категории[#All],3,0)</f>
        <v>Доход</v>
      </c>
      <c r="I474">
        <f>IF(Транзакции[[#This Row],[Тип категории]]="Доход",Транзакции[[#This Row],[Сумма]],0-Транзакции[[#This Row],[Сумма]])</f>
        <v>2000</v>
      </c>
    </row>
    <row r="475" spans="1:9" ht="15" customHeight="1" x14ac:dyDescent="0.2">
      <c r="A475" s="3">
        <v>44717</v>
      </c>
      <c r="B475" s="4" t="s">
        <v>321</v>
      </c>
      <c r="C475" s="10" t="s">
        <v>1</v>
      </c>
      <c r="D475" t="s">
        <v>428</v>
      </c>
      <c r="E475" s="8">
        <v>500</v>
      </c>
      <c r="F475" s="56" t="str">
        <f>VLOOKUP(D475,'Валидация данных'!$A$2:$B$138,2,0)</f>
        <v>Пополнение</v>
      </c>
      <c r="G475" t="str">
        <f>VLOOKUP(Транзакции[[#This Row],[Подкатегория]],Категории[#All],2,0)</f>
        <v>Пополнение</v>
      </c>
      <c r="H475" t="str">
        <f>VLOOKUP(Транзакции[[#This Row],[Подкатегория]],Категории[#All],3,0)</f>
        <v>Доход</v>
      </c>
      <c r="I475">
        <f>IF(Транзакции[[#This Row],[Тип категории]]="Доход",Транзакции[[#This Row],[Сумма]],0-Транзакции[[#This Row],[Сумма]])</f>
        <v>500</v>
      </c>
    </row>
    <row r="476" spans="1:9" ht="14.1" customHeight="1" x14ac:dyDescent="0.2">
      <c r="A476" s="3">
        <v>44717</v>
      </c>
      <c r="B476" s="4" t="s">
        <v>8</v>
      </c>
      <c r="C476" s="10" t="s">
        <v>4</v>
      </c>
      <c r="D476" t="s">
        <v>495</v>
      </c>
      <c r="E476" s="8">
        <v>768</v>
      </c>
      <c r="F476" s="56" t="str">
        <f>VLOOKUP(D476,'Валидация данных'!$A$2:$B$138,2,0)</f>
        <v>Супермаркеты</v>
      </c>
      <c r="G476" t="str">
        <f>VLOOKUP(Транзакции[[#This Row],[Подкатегория]],Категории[#All],2,0)</f>
        <v>Еда</v>
      </c>
      <c r="H476" t="str">
        <f>VLOOKUP(Транзакции[[#This Row],[Подкатегория]],Категории[#All],3,0)</f>
        <v>Расход</v>
      </c>
      <c r="I476">
        <f>IF(Транзакции[[#This Row],[Тип категории]]="Доход",Транзакции[[#This Row],[Сумма]],0-Транзакции[[#This Row],[Сумма]])</f>
        <v>-768</v>
      </c>
    </row>
    <row r="477" spans="1:9" ht="15" customHeight="1" x14ac:dyDescent="0.2">
      <c r="A477" s="3">
        <v>44717</v>
      </c>
      <c r="B477" s="4" t="s">
        <v>8</v>
      </c>
      <c r="C477" s="10" t="s">
        <v>29</v>
      </c>
      <c r="D477" t="s">
        <v>528</v>
      </c>
      <c r="E477" s="8">
        <v>440</v>
      </c>
      <c r="F477" s="56" t="str">
        <f>VLOOKUP(D477,'Валидация данных'!$A$2:$B$138,2,0)</f>
        <v>Хобби</v>
      </c>
      <c r="G477" t="str">
        <f>VLOOKUP(Транзакции[[#This Row],[Подкатегория]],Категории[#All],2,0)</f>
        <v>Развлечения и хобби</v>
      </c>
      <c r="H477" t="str">
        <f>VLOOKUP(Транзакции[[#This Row],[Подкатегория]],Категории[#All],3,0)</f>
        <v>Расход</v>
      </c>
      <c r="I477">
        <f>IF(Транзакции[[#This Row],[Тип категории]]="Доход",Транзакции[[#This Row],[Сумма]],0-Транзакции[[#This Row],[Сумма]])</f>
        <v>-440</v>
      </c>
    </row>
    <row r="478" spans="1:9" ht="15" customHeight="1" x14ac:dyDescent="0.2">
      <c r="A478" s="3">
        <v>44717</v>
      </c>
      <c r="B478" s="4" t="s">
        <v>8</v>
      </c>
      <c r="C478" s="10" t="s">
        <v>4</v>
      </c>
      <c r="D478" t="s">
        <v>492</v>
      </c>
      <c r="E478" s="8">
        <v>1259</v>
      </c>
      <c r="F478" s="56" t="str">
        <f>VLOOKUP(D478,'Валидация данных'!$A$2:$B$138,2,0)</f>
        <v>Доставка</v>
      </c>
      <c r="G478" t="str">
        <f>VLOOKUP(Транзакции[[#This Row],[Подкатегория]],Категории[#All],2,0)</f>
        <v>Еда</v>
      </c>
      <c r="H478" t="str">
        <f>VLOOKUP(Транзакции[[#This Row],[Подкатегория]],Категории[#All],3,0)</f>
        <v>Расход</v>
      </c>
      <c r="I478">
        <f>IF(Транзакции[[#This Row],[Тип категории]]="Доход",Транзакции[[#This Row],[Сумма]],0-Транзакции[[#This Row],[Сумма]])</f>
        <v>-1259</v>
      </c>
    </row>
    <row r="479" spans="1:9" ht="15" customHeight="1" x14ac:dyDescent="0.2">
      <c r="A479" s="3">
        <v>44716</v>
      </c>
      <c r="B479" s="4" t="s">
        <v>322</v>
      </c>
      <c r="C479" s="10" t="s">
        <v>1</v>
      </c>
      <c r="D479" t="s">
        <v>428</v>
      </c>
      <c r="E479" s="8">
        <v>1008</v>
      </c>
      <c r="F479" s="56" t="str">
        <f>VLOOKUP(D479,'Валидация данных'!$A$2:$B$138,2,0)</f>
        <v>Пополнение</v>
      </c>
      <c r="G479" t="str">
        <f>VLOOKUP(Транзакции[[#This Row],[Подкатегория]],Категории[#All],2,0)</f>
        <v>Пополнение</v>
      </c>
      <c r="H479" t="str">
        <f>VLOOKUP(Транзакции[[#This Row],[Подкатегория]],Категории[#All],3,0)</f>
        <v>Доход</v>
      </c>
      <c r="I479">
        <f>IF(Транзакции[[#This Row],[Тип категории]]="Доход",Транзакции[[#This Row],[Сумма]],0-Транзакции[[#This Row],[Сумма]])</f>
        <v>1008</v>
      </c>
    </row>
    <row r="480" spans="1:9" ht="14.1" customHeight="1" x14ac:dyDescent="0.2">
      <c r="A480" s="3">
        <v>44716</v>
      </c>
      <c r="B480" s="4" t="s">
        <v>8</v>
      </c>
      <c r="C480" s="10" t="s">
        <v>9</v>
      </c>
      <c r="D480" t="s">
        <v>523</v>
      </c>
      <c r="E480" s="8">
        <v>1067</v>
      </c>
      <c r="F480" s="56" t="str">
        <f>VLOOKUP(D480,'Валидация данных'!$A$2:$B$138,2,0)</f>
        <v>Доставка</v>
      </c>
      <c r="G480" t="str">
        <f>VLOOKUP(Транзакции[[#This Row],[Подкатегория]],Категории[#All],2,0)</f>
        <v>Еда</v>
      </c>
      <c r="H480" t="str">
        <f>VLOOKUP(Транзакции[[#This Row],[Подкатегория]],Категории[#All],3,0)</f>
        <v>Расход</v>
      </c>
      <c r="I480">
        <f>IF(Транзакции[[#This Row],[Тип категории]]="Доход",Транзакции[[#This Row],[Сумма]],0-Транзакции[[#This Row],[Сумма]])</f>
        <v>-1067</v>
      </c>
    </row>
    <row r="481" spans="1:9" ht="15" customHeight="1" x14ac:dyDescent="0.2">
      <c r="A481" s="3">
        <v>44716</v>
      </c>
      <c r="B481" s="4" t="s">
        <v>8</v>
      </c>
      <c r="C481" s="10" t="s">
        <v>4</v>
      </c>
      <c r="D481" t="s">
        <v>495</v>
      </c>
      <c r="E481" s="8">
        <v>2223</v>
      </c>
      <c r="F481" s="56" t="str">
        <f>VLOOKUP(D481,'Валидация данных'!$A$2:$B$138,2,0)</f>
        <v>Супермаркеты</v>
      </c>
      <c r="G481" t="str">
        <f>VLOOKUP(Транзакции[[#This Row],[Подкатегория]],Категории[#All],2,0)</f>
        <v>Еда</v>
      </c>
      <c r="H481" t="str">
        <f>VLOOKUP(Транзакции[[#This Row],[Подкатегория]],Категории[#All],3,0)</f>
        <v>Расход</v>
      </c>
      <c r="I481">
        <f>IF(Транзакции[[#This Row],[Тип категории]]="Доход",Транзакции[[#This Row],[Сумма]],0-Транзакции[[#This Row],[Сумма]])</f>
        <v>-2223</v>
      </c>
    </row>
    <row r="482" spans="1:9" ht="15" customHeight="1" x14ac:dyDescent="0.2">
      <c r="A482" s="3">
        <v>44715</v>
      </c>
      <c r="B482" s="4" t="s">
        <v>323</v>
      </c>
      <c r="C482" s="10" t="s">
        <v>4</v>
      </c>
      <c r="D482" t="s">
        <v>430</v>
      </c>
      <c r="E482" s="8">
        <v>417.6</v>
      </c>
      <c r="F482" s="56" t="str">
        <f>VLOOKUP(D482,'Валидация данных'!$A$2:$B$138,2,0)</f>
        <v>Супермаркеты</v>
      </c>
      <c r="G482" t="str">
        <f>VLOOKUP(Транзакции[[#This Row],[Подкатегория]],Категории[#All],2,0)</f>
        <v>Еда</v>
      </c>
      <c r="H482" t="str">
        <f>VLOOKUP(Транзакции[[#This Row],[Подкатегория]],Категории[#All],3,0)</f>
        <v>Расход</v>
      </c>
      <c r="I482">
        <f>IF(Транзакции[[#This Row],[Тип категории]]="Доход",Транзакции[[#This Row],[Сумма]],0-Транзакции[[#This Row],[Сумма]])</f>
        <v>-417.6</v>
      </c>
    </row>
    <row r="483" spans="1:9" ht="15" customHeight="1" x14ac:dyDescent="0.2">
      <c r="A483" s="3">
        <v>44715</v>
      </c>
      <c r="B483" s="4" t="s">
        <v>263</v>
      </c>
      <c r="C483" s="10" t="s">
        <v>1</v>
      </c>
      <c r="D483" t="s">
        <v>428</v>
      </c>
      <c r="E483" s="8">
        <v>2000</v>
      </c>
      <c r="F483" s="56" t="str">
        <f>VLOOKUP(D483,'Валидация данных'!$A$2:$B$138,2,0)</f>
        <v>Пополнение</v>
      </c>
      <c r="G483" t="str">
        <f>VLOOKUP(Транзакции[[#This Row],[Подкатегория]],Категории[#All],2,0)</f>
        <v>Пополнение</v>
      </c>
      <c r="H483" t="str">
        <f>VLOOKUP(Транзакции[[#This Row],[Подкатегория]],Категории[#All],3,0)</f>
        <v>Доход</v>
      </c>
      <c r="I483">
        <f>IF(Транзакции[[#This Row],[Тип категории]]="Доход",Транзакции[[#This Row],[Сумма]],0-Транзакции[[#This Row],[Сумма]])</f>
        <v>2000</v>
      </c>
    </row>
    <row r="484" spans="1:9" ht="14.1" customHeight="1" x14ac:dyDescent="0.2">
      <c r="A484" s="3">
        <v>44715</v>
      </c>
      <c r="B484" s="4" t="s">
        <v>324</v>
      </c>
      <c r="C484" s="10" t="s">
        <v>29</v>
      </c>
      <c r="D484" t="s">
        <v>493</v>
      </c>
      <c r="E484" s="8">
        <v>1250</v>
      </c>
      <c r="F484" s="56" t="str">
        <f>VLOOKUP(D484,'Валидация данных'!$A$2:$B$138,2,0)</f>
        <v>Хобби</v>
      </c>
      <c r="G484" t="str">
        <f>VLOOKUP(Транзакции[[#This Row],[Подкатегория]],Категории[#All],2,0)</f>
        <v>Развлечения и хобби</v>
      </c>
      <c r="H484" t="str">
        <f>VLOOKUP(Транзакции[[#This Row],[Подкатегория]],Категории[#All],3,0)</f>
        <v>Расход</v>
      </c>
      <c r="I484">
        <f>IF(Транзакции[[#This Row],[Тип категории]]="Доход",Транзакции[[#This Row],[Сумма]],0-Транзакции[[#This Row],[Сумма]])</f>
        <v>-1250</v>
      </c>
    </row>
    <row r="485" spans="1:9" ht="15" customHeight="1" x14ac:dyDescent="0.2">
      <c r="A485" s="3">
        <v>44715</v>
      </c>
      <c r="B485" s="4" t="s">
        <v>190</v>
      </c>
      <c r="C485" s="10" t="s">
        <v>29</v>
      </c>
      <c r="D485" t="s">
        <v>493</v>
      </c>
      <c r="E485" s="8">
        <v>920</v>
      </c>
      <c r="F485" s="56" t="str">
        <f>VLOOKUP(D485,'Валидация данных'!$A$2:$B$138,2,0)</f>
        <v>Хобби</v>
      </c>
      <c r="G485" t="str">
        <f>VLOOKUP(Транзакции[[#This Row],[Подкатегория]],Категории[#All],2,0)</f>
        <v>Развлечения и хобби</v>
      </c>
      <c r="H485" t="str">
        <f>VLOOKUP(Транзакции[[#This Row],[Подкатегория]],Категории[#All],3,0)</f>
        <v>Расход</v>
      </c>
      <c r="I485">
        <f>IF(Транзакции[[#This Row],[Тип категории]]="Доход",Транзакции[[#This Row],[Сумма]],0-Транзакции[[#This Row],[Сумма]])</f>
        <v>-920</v>
      </c>
    </row>
    <row r="486" spans="1:9" ht="15" customHeight="1" x14ac:dyDescent="0.2">
      <c r="A486" s="3">
        <v>44715</v>
      </c>
      <c r="B486" s="4" t="s">
        <v>178</v>
      </c>
      <c r="C486" s="10" t="s">
        <v>73</v>
      </c>
      <c r="D486" t="s">
        <v>529</v>
      </c>
      <c r="E486" s="8">
        <v>15900</v>
      </c>
      <c r="F486" s="56" t="str">
        <f>VLOOKUP(D486,'Валидация данных'!$A$2:$B$138,2,0)</f>
        <v>Спорт</v>
      </c>
      <c r="G486" t="str">
        <f>VLOOKUP(Транзакции[[#This Row],[Подкатегория]],Категории[#All],2,0)</f>
        <v>Развлечения и хобби</v>
      </c>
      <c r="H486" t="str">
        <f>VLOOKUP(Транзакции[[#This Row],[Подкатегория]],Категории[#All],3,0)</f>
        <v>Расход</v>
      </c>
      <c r="I486">
        <f>IF(Транзакции[[#This Row],[Тип категории]]="Доход",Транзакции[[#This Row],[Сумма]],0-Транзакции[[#This Row],[Сумма]])</f>
        <v>-15900</v>
      </c>
    </row>
    <row r="487" spans="1:9" ht="14.1" customHeight="1" x14ac:dyDescent="0.2">
      <c r="A487" s="3">
        <v>44715</v>
      </c>
      <c r="B487" s="4" t="s">
        <v>325</v>
      </c>
      <c r="C487" s="10" t="s">
        <v>1</v>
      </c>
      <c r="D487" t="s">
        <v>428</v>
      </c>
      <c r="E487" s="8">
        <v>20000</v>
      </c>
      <c r="F487" s="56" t="str">
        <f>VLOOKUP(D487,'Валидация данных'!$A$2:$B$138,2,0)</f>
        <v>Пополнение</v>
      </c>
      <c r="G487" t="str">
        <f>VLOOKUP(Транзакции[[#This Row],[Подкатегория]],Категории[#All],2,0)</f>
        <v>Пополнение</v>
      </c>
      <c r="H487" t="str">
        <f>VLOOKUP(Транзакции[[#This Row],[Подкатегория]],Категории[#All],3,0)</f>
        <v>Доход</v>
      </c>
      <c r="I487">
        <f>IF(Транзакции[[#This Row],[Тип категории]]="Доход",Транзакции[[#This Row],[Сумма]],0-Транзакции[[#This Row],[Сумма]])</f>
        <v>20000</v>
      </c>
    </row>
    <row r="488" spans="1:9" ht="15" customHeight="1" x14ac:dyDescent="0.2">
      <c r="A488" s="3">
        <v>44715</v>
      </c>
      <c r="B488" s="4" t="s">
        <v>8</v>
      </c>
      <c r="C488" s="10" t="s">
        <v>73</v>
      </c>
      <c r="D488" t="s">
        <v>453</v>
      </c>
      <c r="E488" s="8">
        <v>1029.3</v>
      </c>
      <c r="F488" s="56" t="str">
        <f>VLOOKUP(D488,'Валидация данных'!$A$2:$B$138,2,0)</f>
        <v>Аптека</v>
      </c>
      <c r="G488" t="str">
        <f>VLOOKUP(Транзакции[[#This Row],[Подкатегория]],Категории[#All],2,0)</f>
        <v>Медицина</v>
      </c>
      <c r="H488" t="str">
        <f>VLOOKUP(Транзакции[[#This Row],[Подкатегория]],Категории[#All],3,0)</f>
        <v>Расход</v>
      </c>
      <c r="I488">
        <f>IF(Транзакции[[#This Row],[Тип категории]]="Доход",Транзакции[[#This Row],[Сумма]],0-Транзакции[[#This Row],[Сумма]])</f>
        <v>-1029.3</v>
      </c>
    </row>
    <row r="489" spans="1:9" ht="18" customHeight="1" x14ac:dyDescent="0.2">
      <c r="A489" s="3">
        <v>44715</v>
      </c>
      <c r="B489" s="4" t="s">
        <v>8</v>
      </c>
      <c r="C489" s="10" t="s">
        <v>6</v>
      </c>
      <c r="D489" t="s">
        <v>459</v>
      </c>
      <c r="E489" s="8">
        <v>900</v>
      </c>
      <c r="F489" s="56" t="str">
        <f>VLOOKUP(D489,'Валидация данных'!$A$2:$B$138,2,0)</f>
        <v>Игры</v>
      </c>
      <c r="G489" t="str">
        <f>VLOOKUP(Транзакции[[#This Row],[Подкатегория]],Категории[#All],2,0)</f>
        <v>Игры</v>
      </c>
      <c r="H489" t="str">
        <f>VLOOKUP(Транзакции[[#This Row],[Подкатегория]],Категории[#All],3,0)</f>
        <v>Расход</v>
      </c>
      <c r="I489">
        <f>IF(Транзакции[[#This Row],[Тип категории]]="Доход",Транзакции[[#This Row],[Сумма]],0-Транзакции[[#This Row],[Сумма]])</f>
        <v>-900</v>
      </c>
    </row>
    <row r="490" spans="1:9" ht="15" customHeight="1" x14ac:dyDescent="0.2">
      <c r="A490" s="3">
        <v>44714</v>
      </c>
      <c r="B490" s="4" t="s">
        <v>191</v>
      </c>
      <c r="C490" s="10" t="s">
        <v>1</v>
      </c>
      <c r="D490" t="s">
        <v>428</v>
      </c>
      <c r="E490" s="8">
        <v>1500</v>
      </c>
      <c r="F490" s="56" t="str">
        <f>VLOOKUP(D490,'Валидация данных'!$A$2:$B$138,2,0)</f>
        <v>Пополнение</v>
      </c>
      <c r="G490" t="str">
        <f>VLOOKUP(Транзакции[[#This Row],[Подкатегория]],Категории[#All],2,0)</f>
        <v>Пополнение</v>
      </c>
      <c r="H490" t="str">
        <f>VLOOKUP(Транзакции[[#This Row],[Подкатегория]],Категории[#All],3,0)</f>
        <v>Доход</v>
      </c>
      <c r="I490">
        <f>IF(Транзакции[[#This Row],[Тип категории]]="Доход",Транзакции[[#This Row],[Сумма]],0-Транзакции[[#This Row],[Сумма]])</f>
        <v>1500</v>
      </c>
    </row>
    <row r="491" spans="1:9" ht="15" customHeight="1" x14ac:dyDescent="0.2">
      <c r="A491" s="3">
        <v>44714</v>
      </c>
      <c r="B491" s="4" t="s">
        <v>8</v>
      </c>
      <c r="C491" s="10" t="s">
        <v>4</v>
      </c>
      <c r="D491" t="s">
        <v>492</v>
      </c>
      <c r="E491" s="8">
        <v>1369</v>
      </c>
      <c r="F491" s="56" t="str">
        <f>VLOOKUP(D491,'Валидация данных'!$A$2:$B$138,2,0)</f>
        <v>Доставка</v>
      </c>
      <c r="G491" t="str">
        <f>VLOOKUP(Транзакции[[#This Row],[Подкатегория]],Категории[#All],2,0)</f>
        <v>Еда</v>
      </c>
      <c r="H491" t="str">
        <f>VLOOKUP(Транзакции[[#This Row],[Подкатегория]],Категории[#All],3,0)</f>
        <v>Расход</v>
      </c>
      <c r="I491">
        <f>IF(Транзакции[[#This Row],[Тип категории]]="Доход",Транзакции[[#This Row],[Сумма]],0-Транзакции[[#This Row],[Сумма]])</f>
        <v>-1369</v>
      </c>
    </row>
    <row r="492" spans="1:9" ht="15" customHeight="1" x14ac:dyDescent="0.2">
      <c r="A492" s="3">
        <v>44713</v>
      </c>
      <c r="B492" s="4" t="s">
        <v>35</v>
      </c>
      <c r="C492" s="10" t="s">
        <v>1</v>
      </c>
      <c r="D492" t="s">
        <v>428</v>
      </c>
      <c r="E492" s="8">
        <v>500</v>
      </c>
      <c r="F492" s="56" t="str">
        <f>VLOOKUP(D492,'Валидация данных'!$A$2:$B$138,2,0)</f>
        <v>Пополнение</v>
      </c>
      <c r="G492" t="str">
        <f>VLOOKUP(Транзакции[[#This Row],[Подкатегория]],Категории[#All],2,0)</f>
        <v>Пополнение</v>
      </c>
      <c r="H492" t="str">
        <f>VLOOKUP(Транзакции[[#This Row],[Подкатегория]],Категории[#All],3,0)</f>
        <v>Доход</v>
      </c>
      <c r="I492">
        <f>IF(Транзакции[[#This Row],[Тип категории]]="Доход",Транзакции[[#This Row],[Сумма]],0-Транзакции[[#This Row],[Сумма]])</f>
        <v>500</v>
      </c>
    </row>
    <row r="493" spans="1:9" ht="15" customHeight="1" x14ac:dyDescent="0.2">
      <c r="A493" s="1">
        <v>44713</v>
      </c>
      <c r="B493" s="2" t="s">
        <v>132</v>
      </c>
      <c r="C493" s="9" t="s">
        <v>4</v>
      </c>
      <c r="D493" t="s">
        <v>552</v>
      </c>
      <c r="E493" s="7">
        <v>144.38</v>
      </c>
      <c r="F493" s="56" t="str">
        <f>VLOOKUP(D493,'Валидация данных'!$A$2:$B$138,2,0)</f>
        <v>Супермаркеты</v>
      </c>
      <c r="G493" t="str">
        <f>VLOOKUP(Транзакции[[#This Row],[Подкатегория]],Категории[#All],2,0)</f>
        <v>Еда</v>
      </c>
      <c r="H493" t="str">
        <f>VLOOKUP(Транзакции[[#This Row],[Подкатегория]],Категории[#All],3,0)</f>
        <v>Расход</v>
      </c>
      <c r="I493">
        <f>IF(Транзакции[[#This Row],[Тип категории]]="Доход",Транзакции[[#This Row],[Сумма]],0-Транзакции[[#This Row],[Сумма]])</f>
        <v>-144.38</v>
      </c>
    </row>
    <row r="494" spans="1:9" ht="15" customHeight="1" x14ac:dyDescent="0.2">
      <c r="A494" s="3">
        <v>44713</v>
      </c>
      <c r="B494" s="4" t="s">
        <v>326</v>
      </c>
      <c r="C494" s="10" t="s">
        <v>9</v>
      </c>
      <c r="D494" t="s">
        <v>530</v>
      </c>
      <c r="E494" s="8">
        <v>89</v>
      </c>
      <c r="F494" s="56" t="str">
        <f>VLOOKUP(D494,'Валидация данных'!$A$2:$B$138,2,0)</f>
        <v>Рестораны и кафе</v>
      </c>
      <c r="G494" t="str">
        <f>VLOOKUP(Транзакции[[#This Row],[Подкатегория]],Категории[#All],2,0)</f>
        <v>Еда</v>
      </c>
      <c r="H494" t="str">
        <f>VLOOKUP(Транзакции[[#This Row],[Подкатегория]],Категории[#All],3,0)</f>
        <v>Расход</v>
      </c>
      <c r="I494">
        <f>IF(Транзакции[[#This Row],[Тип категории]]="Доход",Транзакции[[#This Row],[Сумма]],0-Транзакции[[#This Row],[Сумма]])</f>
        <v>-89</v>
      </c>
    </row>
    <row r="495" spans="1:9" ht="14.1" customHeight="1" x14ac:dyDescent="0.2">
      <c r="A495" s="3">
        <v>44713</v>
      </c>
      <c r="B495" s="4" t="s">
        <v>327</v>
      </c>
      <c r="C495" s="10" t="s">
        <v>9</v>
      </c>
      <c r="D495" t="s">
        <v>530</v>
      </c>
      <c r="E495" s="8">
        <v>89</v>
      </c>
      <c r="F495" s="56" t="str">
        <f>VLOOKUP(D495,'Валидация данных'!$A$2:$B$138,2,0)</f>
        <v>Рестораны и кафе</v>
      </c>
      <c r="G495" t="str">
        <f>VLOOKUP(Транзакции[[#This Row],[Подкатегория]],Категории[#All],2,0)</f>
        <v>Еда</v>
      </c>
      <c r="H495" t="str">
        <f>VLOOKUP(Транзакции[[#This Row],[Подкатегория]],Категории[#All],3,0)</f>
        <v>Расход</v>
      </c>
      <c r="I495">
        <f>IF(Транзакции[[#This Row],[Тип категории]]="Доход",Транзакции[[#This Row],[Сумма]],0-Транзакции[[#This Row],[Сумма]])</f>
        <v>-89</v>
      </c>
    </row>
    <row r="496" spans="1:9" ht="15" customHeight="1" x14ac:dyDescent="0.2">
      <c r="A496" s="3">
        <v>44713</v>
      </c>
      <c r="B496" s="4" t="s">
        <v>328</v>
      </c>
      <c r="C496" s="10" t="s">
        <v>9</v>
      </c>
      <c r="D496" t="s">
        <v>530</v>
      </c>
      <c r="E496" s="8">
        <v>312</v>
      </c>
      <c r="F496" s="56" t="str">
        <f>VLOOKUP(D496,'Валидация данных'!$A$2:$B$138,2,0)</f>
        <v>Рестораны и кафе</v>
      </c>
      <c r="G496" t="str">
        <f>VLOOKUP(Транзакции[[#This Row],[Подкатегория]],Категории[#All],2,0)</f>
        <v>Еда</v>
      </c>
      <c r="H496" t="str">
        <f>VLOOKUP(Транзакции[[#This Row],[Подкатегория]],Категории[#All],3,0)</f>
        <v>Расход</v>
      </c>
      <c r="I496">
        <f>IF(Транзакции[[#This Row],[Тип категории]]="Доход",Транзакции[[#This Row],[Сумма]],0-Транзакции[[#This Row],[Сумма]])</f>
        <v>-312</v>
      </c>
    </row>
    <row r="497" spans="1:11" ht="15" customHeight="1" x14ac:dyDescent="0.2">
      <c r="A497" s="3">
        <v>44713</v>
      </c>
      <c r="B497" s="4" t="s">
        <v>238</v>
      </c>
      <c r="C497" s="10" t="s">
        <v>73</v>
      </c>
      <c r="D497" t="s">
        <v>531</v>
      </c>
      <c r="E497" s="8">
        <v>26</v>
      </c>
      <c r="F497" s="56" t="str">
        <f>VLOOKUP(D497,'Валидация данных'!$A$2:$B$138,2,0)</f>
        <v>Супермаркеты</v>
      </c>
      <c r="G497" t="str">
        <f>VLOOKUP(Транзакции[[#This Row],[Подкатегория]],Категории[#All],2,0)</f>
        <v>Еда</v>
      </c>
      <c r="H497" t="str">
        <f>VLOOKUP(Транзакции[[#This Row],[Подкатегория]],Категории[#All],3,0)</f>
        <v>Расход</v>
      </c>
      <c r="I497">
        <f>IF(Транзакции[[#This Row],[Тип категории]]="Доход",Транзакции[[#This Row],[Сумма]],0-Транзакции[[#This Row],[Сумма]])</f>
        <v>-26</v>
      </c>
    </row>
    <row r="498" spans="1:11" ht="14.1" customHeight="1" x14ac:dyDescent="0.2">
      <c r="A498" s="3">
        <v>44713</v>
      </c>
      <c r="B498" s="4" t="s">
        <v>94</v>
      </c>
      <c r="C498" s="10" t="s">
        <v>1</v>
      </c>
      <c r="D498" t="s">
        <v>428</v>
      </c>
      <c r="E498" s="8">
        <v>2000</v>
      </c>
      <c r="F498" s="56" t="str">
        <f>VLOOKUP(D498,'Валидация данных'!$A$2:$B$138,2,0)</f>
        <v>Пополнение</v>
      </c>
      <c r="G498" t="str">
        <f>VLOOKUP(Транзакции[[#This Row],[Подкатегория]],Категории[#All],2,0)</f>
        <v>Пополнение</v>
      </c>
      <c r="H498" t="str">
        <f>VLOOKUP(Транзакции[[#This Row],[Подкатегория]],Категории[#All],3,0)</f>
        <v>Доход</v>
      </c>
      <c r="I498">
        <f>IF(Транзакции[[#This Row],[Тип категории]]="Доход",Транзакции[[#This Row],[Сумма]],0-Транзакции[[#This Row],[Сумма]])</f>
        <v>2000</v>
      </c>
    </row>
    <row r="499" spans="1:11" ht="15" customHeight="1" x14ac:dyDescent="0.2">
      <c r="A499" s="3">
        <v>44713</v>
      </c>
      <c r="B499" s="4" t="s">
        <v>247</v>
      </c>
      <c r="C499" s="10" t="s">
        <v>4</v>
      </c>
      <c r="D499" t="s">
        <v>553</v>
      </c>
      <c r="E499" s="8">
        <v>220</v>
      </c>
      <c r="F499" s="56" t="str">
        <f>VLOOKUP(D499,'Валидация данных'!$A$2:$B$138,2,0)</f>
        <v>Супермаркеты</v>
      </c>
      <c r="G499" t="str">
        <f>VLOOKUP(Транзакции[[#This Row],[Подкатегория]],Категории[#All],2,0)</f>
        <v>Еда</v>
      </c>
      <c r="H499" t="str">
        <f>VLOOKUP(Транзакции[[#This Row],[Подкатегория]],Категории[#All],3,0)</f>
        <v>Расход</v>
      </c>
      <c r="I499">
        <f>IF(Транзакции[[#This Row],[Тип категории]]="Доход",Транзакции[[#This Row],[Сумма]],0-Транзакции[[#This Row],[Сумма]])</f>
        <v>-220</v>
      </c>
    </row>
    <row r="500" spans="1:11" ht="15" customHeight="1" x14ac:dyDescent="0.2">
      <c r="A500" s="3">
        <v>44713</v>
      </c>
      <c r="B500" s="4" t="s">
        <v>329</v>
      </c>
      <c r="C500" s="10" t="s">
        <v>9</v>
      </c>
      <c r="D500" t="s">
        <v>537</v>
      </c>
      <c r="E500" s="8">
        <v>579.97</v>
      </c>
      <c r="F500" s="56" t="str">
        <f>VLOOKUP(D500,'Валидация данных'!$A$2:$B$138,2,0)</f>
        <v>Рестораны и кафе</v>
      </c>
      <c r="G500" t="str">
        <f>VLOOKUP(Транзакции[[#This Row],[Подкатегория]],Категории[#All],2,0)</f>
        <v>Еда</v>
      </c>
      <c r="H500" t="str">
        <f>VLOOKUP(Транзакции[[#This Row],[Подкатегория]],Категории[#All],3,0)</f>
        <v>Расход</v>
      </c>
      <c r="I500">
        <f>IF(Транзакции[[#This Row],[Тип категории]]="Доход",Транзакции[[#This Row],[Сумма]],0-Транзакции[[#This Row],[Сумма]])</f>
        <v>-579.97</v>
      </c>
      <c r="K500" s="37"/>
    </row>
    <row r="501" spans="1:11" x14ac:dyDescent="0.2">
      <c r="A501" s="3">
        <v>44713</v>
      </c>
      <c r="B501" s="4" t="s">
        <v>330</v>
      </c>
      <c r="C501" s="10" t="s">
        <v>1</v>
      </c>
      <c r="D501" t="s">
        <v>428</v>
      </c>
      <c r="E501" s="8">
        <v>1000</v>
      </c>
      <c r="F501" s="56" t="str">
        <f>VLOOKUP(D501,'Валидация данных'!$A$2:$B$138,2,0)</f>
        <v>Пополнение</v>
      </c>
      <c r="G501" t="str">
        <f>VLOOKUP(Транзакции[[#This Row],[Подкатегория]],Категории[#All],2,0)</f>
        <v>Пополнение</v>
      </c>
      <c r="H501" t="str">
        <f>VLOOKUP(Транзакции[[#This Row],[Подкатегория]],Категории[#All],3,0)</f>
        <v>Доход</v>
      </c>
      <c r="I501">
        <f>IF(Транзакции[[#This Row],[Тип категории]]="Доход",Транзакции[[#This Row],[Сумма]],0-Транзакции[[#This Row],[Сумма]])</f>
        <v>1000</v>
      </c>
    </row>
    <row r="502" spans="1:11" x14ac:dyDescent="0.2">
      <c r="A502" s="3">
        <v>44713</v>
      </c>
      <c r="B502" s="4" t="s">
        <v>8</v>
      </c>
      <c r="C502" s="10" t="s">
        <v>9</v>
      </c>
      <c r="D502" t="s">
        <v>520</v>
      </c>
      <c r="E502" s="8">
        <v>180</v>
      </c>
      <c r="F502" s="56" t="str">
        <f>VLOOKUP(D502,'Валидация данных'!$A$2:$B$138,2,0)</f>
        <v>Рестораны и кафе</v>
      </c>
      <c r="G502" t="str">
        <f>VLOOKUP(Транзакции[[#This Row],[Подкатегория]],Категории[#All],2,0)</f>
        <v>Еда</v>
      </c>
      <c r="H502" t="str">
        <f>VLOOKUP(Транзакции[[#This Row],[Подкатегория]],Категории[#All],3,0)</f>
        <v>Расход</v>
      </c>
      <c r="I502">
        <f>IF(Транзакции[[#This Row],[Тип категории]]="Доход",Транзакции[[#This Row],[Сумма]],0-Транзакции[[#This Row],[Сумма]])</f>
        <v>-180</v>
      </c>
    </row>
    <row r="503" spans="1:11" x14ac:dyDescent="0.2">
      <c r="A503" s="3">
        <v>44713</v>
      </c>
      <c r="B503" s="4" t="s">
        <v>8</v>
      </c>
      <c r="C503" s="10" t="s">
        <v>4</v>
      </c>
      <c r="D503" t="s">
        <v>495</v>
      </c>
      <c r="E503" s="8">
        <v>1721</v>
      </c>
      <c r="F503" s="56" t="str">
        <f>VLOOKUP(D503,'Валидация данных'!$A$2:$B$138,2,0)</f>
        <v>Супермаркеты</v>
      </c>
      <c r="G503" t="str">
        <f>VLOOKUP(Транзакции[[#This Row],[Подкатегория]],Категории[#All],2,0)</f>
        <v>Еда</v>
      </c>
      <c r="H503" t="str">
        <f>VLOOKUP(Транзакции[[#This Row],[Подкатегория]],Категории[#All],3,0)</f>
        <v>Расход</v>
      </c>
      <c r="I503">
        <f>IF(Транзакции[[#This Row],[Тип категории]]="Доход",Транзакции[[#This Row],[Сумма]],0-Транзакции[[#This Row],[Сумма]])</f>
        <v>-1721</v>
      </c>
    </row>
  </sheetData>
  <mergeCells count="11">
    <mergeCell ref="L44:R45"/>
    <mergeCell ref="B2:C2"/>
    <mergeCell ref="D2:E2"/>
    <mergeCell ref="L38:R38"/>
    <mergeCell ref="L40:R42"/>
    <mergeCell ref="L43:R43"/>
    <mergeCell ref="L46:R46"/>
    <mergeCell ref="L47:R47"/>
    <mergeCell ref="K8:M13"/>
    <mergeCell ref="L16:R16"/>
    <mergeCell ref="L18:R21"/>
  </mergeCells>
  <dataValidations count="1">
    <dataValidation type="list" showInputMessage="1" showErrorMessage="1" sqref="F5">
      <formula1>ТблПодкатегория</formula1>
    </dataValidation>
  </dataValidations>
  <hyperlinks>
    <hyperlink ref="B2" location="Данные!L16" display="Исходные данные: предсталение и особенности"/>
    <hyperlink ref="D2" location="Данные!L38" display="Предобработка данных"/>
    <hyperlink ref="D355" r:id="rId1"/>
    <hyperlink ref="D263" r:id="rId2"/>
    <hyperlink ref="D260" r:id="rId3"/>
    <hyperlink ref="D192" r:id="rId4"/>
  </hyperlinks>
  <pageMargins left="0.7" right="0.7" top="0.75" bottom="0.75" header="0.3" footer="0.3"/>
  <ignoredErrors>
    <ignoredError sqref="D5:D503" calculatedColumn="1"/>
  </ignoredErrors>
  <drawing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L138"/>
  <sheetViews>
    <sheetView zoomScaleNormal="100" workbookViewId="0">
      <selection activeCell="M21" sqref="M21"/>
    </sheetView>
  </sheetViews>
  <sheetFormatPr defaultRowHeight="12.75" x14ac:dyDescent="0.2"/>
  <cols>
    <col min="1" max="1" width="35" customWidth="1"/>
    <col min="2" max="2" width="24.83203125" customWidth="1"/>
    <col min="3" max="3" width="14.1640625" customWidth="1"/>
    <col min="4" max="4" width="16.33203125" customWidth="1"/>
    <col min="5" max="5" width="15.83203125" customWidth="1"/>
    <col min="6" max="7" width="22.6640625" customWidth="1"/>
    <col min="8" max="8" width="23.5" customWidth="1"/>
    <col min="9" max="9" width="24.1640625" customWidth="1"/>
    <col min="10" max="10" width="11.6640625" customWidth="1"/>
    <col min="11" max="11" width="19.5" customWidth="1"/>
    <col min="12" max="12" width="12.1640625" customWidth="1"/>
  </cols>
  <sheetData>
    <row r="1" spans="1:12" ht="15.75" x14ac:dyDescent="0.2">
      <c r="A1" s="44" t="s">
        <v>358</v>
      </c>
      <c r="B1" s="39" t="s">
        <v>356</v>
      </c>
      <c r="C1" s="39"/>
      <c r="D1" s="39"/>
      <c r="E1" s="39"/>
      <c r="F1" s="5"/>
      <c r="G1" s="5" t="s">
        <v>356</v>
      </c>
      <c r="H1" s="5" t="s">
        <v>362</v>
      </c>
      <c r="I1" s="5" t="s">
        <v>363</v>
      </c>
    </row>
    <row r="2" spans="1:12" x14ac:dyDescent="0.2">
      <c r="A2" t="s">
        <v>428</v>
      </c>
      <c r="B2" s="5" t="s">
        <v>331</v>
      </c>
      <c r="C2" s="5"/>
      <c r="D2" s="5"/>
      <c r="E2" s="5"/>
      <c r="F2" s="5"/>
      <c r="G2" s="5" t="s">
        <v>331</v>
      </c>
      <c r="H2" s="5" t="s">
        <v>331</v>
      </c>
      <c r="I2" s="5" t="s">
        <v>371</v>
      </c>
    </row>
    <row r="3" spans="1:12" x14ac:dyDescent="0.2">
      <c r="A3" t="s">
        <v>429</v>
      </c>
      <c r="B3" s="5" t="s">
        <v>332</v>
      </c>
      <c r="C3" s="5"/>
      <c r="D3" s="5"/>
      <c r="E3" s="5"/>
      <c r="F3" s="5"/>
      <c r="G3" s="5" t="s">
        <v>332</v>
      </c>
      <c r="H3" s="5" t="s">
        <v>333</v>
      </c>
      <c r="I3" s="5" t="s">
        <v>370</v>
      </c>
    </row>
    <row r="4" spans="1:12" x14ac:dyDescent="0.2">
      <c r="A4" t="s">
        <v>430</v>
      </c>
      <c r="B4" s="5" t="s">
        <v>334</v>
      </c>
      <c r="C4" s="5"/>
      <c r="D4" s="5"/>
      <c r="E4" s="5"/>
      <c r="F4" s="5"/>
      <c r="G4" s="5" t="s">
        <v>334</v>
      </c>
      <c r="H4" s="5" t="s">
        <v>335</v>
      </c>
      <c r="I4" s="5" t="s">
        <v>370</v>
      </c>
    </row>
    <row r="5" spans="1:12" x14ac:dyDescent="0.2">
      <c r="A5" t="s">
        <v>431</v>
      </c>
      <c r="B5" s="5" t="s">
        <v>336</v>
      </c>
      <c r="C5" s="5"/>
      <c r="D5" s="5"/>
      <c r="E5" s="5"/>
      <c r="F5" s="5"/>
      <c r="G5" s="5" t="s">
        <v>336</v>
      </c>
      <c r="H5" s="5" t="s">
        <v>365</v>
      </c>
      <c r="I5" s="5" t="s">
        <v>370</v>
      </c>
    </row>
    <row r="6" spans="1:12" ht="12.75" customHeight="1" x14ac:dyDescent="0.2">
      <c r="A6" t="s">
        <v>432</v>
      </c>
      <c r="B6" s="5" t="s">
        <v>337</v>
      </c>
      <c r="C6" s="5"/>
      <c r="D6" s="52" t="s">
        <v>554</v>
      </c>
      <c r="E6" s="52"/>
      <c r="F6" s="5"/>
      <c r="G6" s="5" t="s">
        <v>337</v>
      </c>
      <c r="H6" s="5" t="s">
        <v>335</v>
      </c>
      <c r="I6" s="5" t="s">
        <v>370</v>
      </c>
      <c r="K6" s="52" t="s">
        <v>555</v>
      </c>
      <c r="L6" s="52"/>
    </row>
    <row r="7" spans="1:12" ht="12.75" customHeight="1" x14ac:dyDescent="0.2">
      <c r="A7" t="s">
        <v>433</v>
      </c>
      <c r="B7" s="5" t="s">
        <v>392</v>
      </c>
      <c r="C7" s="5"/>
      <c r="D7" s="52"/>
      <c r="E7" s="52"/>
      <c r="F7" s="5"/>
      <c r="G7" s="5" t="s">
        <v>392</v>
      </c>
      <c r="H7" s="5" t="s">
        <v>392</v>
      </c>
      <c r="I7" s="5" t="s">
        <v>370</v>
      </c>
      <c r="K7" s="52"/>
      <c r="L7" s="52"/>
    </row>
    <row r="8" spans="1:12" ht="12.75" customHeight="1" x14ac:dyDescent="0.2">
      <c r="A8" t="s">
        <v>434</v>
      </c>
      <c r="B8" s="5" t="s">
        <v>334</v>
      </c>
      <c r="C8" s="5"/>
      <c r="D8" s="52"/>
      <c r="E8" s="52"/>
      <c r="F8" s="5"/>
      <c r="G8" s="5" t="s">
        <v>338</v>
      </c>
      <c r="H8" s="5" t="s">
        <v>335</v>
      </c>
      <c r="I8" s="5" t="s">
        <v>370</v>
      </c>
      <c r="K8" s="52"/>
      <c r="L8" s="52"/>
    </row>
    <row r="9" spans="1:12" ht="12.75" customHeight="1" x14ac:dyDescent="0.2">
      <c r="A9" s="5" t="s">
        <v>435</v>
      </c>
      <c r="B9" s="5" t="s">
        <v>337</v>
      </c>
      <c r="C9" s="5"/>
      <c r="D9" s="52"/>
      <c r="E9" s="52"/>
      <c r="F9" s="5"/>
      <c r="G9" s="5" t="s">
        <v>353</v>
      </c>
      <c r="H9" s="5" t="s">
        <v>369</v>
      </c>
      <c r="I9" s="5" t="s">
        <v>370</v>
      </c>
      <c r="K9" s="52"/>
      <c r="L9" s="52"/>
    </row>
    <row r="10" spans="1:12" ht="12.75" customHeight="1" x14ac:dyDescent="0.2">
      <c r="A10" t="s">
        <v>436</v>
      </c>
      <c r="B10" s="5" t="s">
        <v>338</v>
      </c>
      <c r="C10" s="5"/>
      <c r="D10" s="52"/>
      <c r="E10" s="52"/>
      <c r="F10" s="5"/>
      <c r="G10" s="5" t="s">
        <v>352</v>
      </c>
      <c r="H10" s="5" t="s">
        <v>368</v>
      </c>
      <c r="I10" s="5" t="s">
        <v>370</v>
      </c>
      <c r="K10" s="52"/>
      <c r="L10" s="52"/>
    </row>
    <row r="11" spans="1:12" ht="12.75" customHeight="1" x14ac:dyDescent="0.2">
      <c r="A11" t="s">
        <v>437</v>
      </c>
      <c r="B11" s="5" t="s">
        <v>338</v>
      </c>
      <c r="C11" s="5"/>
      <c r="D11" s="52"/>
      <c r="E11" s="52"/>
      <c r="F11" s="5"/>
      <c r="G11" s="5" t="s">
        <v>339</v>
      </c>
      <c r="H11" s="5" t="s">
        <v>339</v>
      </c>
      <c r="I11" s="5" t="s">
        <v>370</v>
      </c>
      <c r="K11" s="52"/>
      <c r="L11" s="52"/>
    </row>
    <row r="12" spans="1:12" ht="12.75" customHeight="1" x14ac:dyDescent="0.2">
      <c r="A12" t="s">
        <v>438</v>
      </c>
      <c r="B12" s="5" t="s">
        <v>334</v>
      </c>
      <c r="C12" s="5"/>
      <c r="D12" s="52"/>
      <c r="E12" s="52"/>
      <c r="F12" s="5"/>
      <c r="G12" s="5" t="s">
        <v>348</v>
      </c>
      <c r="H12" s="5" t="s">
        <v>369</v>
      </c>
      <c r="I12" s="5" t="s">
        <v>370</v>
      </c>
      <c r="K12" s="57"/>
      <c r="L12" s="57"/>
    </row>
    <row r="13" spans="1:12" ht="12.75" customHeight="1" x14ac:dyDescent="0.2">
      <c r="A13" t="s">
        <v>439</v>
      </c>
      <c r="B13" s="5" t="s">
        <v>353</v>
      </c>
      <c r="C13" s="5"/>
      <c r="D13" s="52"/>
      <c r="E13" s="52"/>
      <c r="F13" s="5"/>
      <c r="G13" s="5" t="s">
        <v>340</v>
      </c>
      <c r="H13" s="5" t="s">
        <v>369</v>
      </c>
      <c r="I13" s="5" t="s">
        <v>370</v>
      </c>
      <c r="K13" s="57"/>
      <c r="L13" s="57"/>
    </row>
    <row r="14" spans="1:12" ht="12.75" customHeight="1" x14ac:dyDescent="0.2">
      <c r="A14" t="s">
        <v>440</v>
      </c>
      <c r="B14" s="5" t="s">
        <v>352</v>
      </c>
      <c r="C14" s="5"/>
      <c r="D14" s="52"/>
      <c r="E14" s="52"/>
      <c r="F14" s="5"/>
      <c r="G14" s="5" t="s">
        <v>354</v>
      </c>
      <c r="H14" s="5" t="s">
        <v>368</v>
      </c>
      <c r="I14" s="5" t="s">
        <v>370</v>
      </c>
      <c r="K14" s="57"/>
      <c r="L14" s="57"/>
    </row>
    <row r="15" spans="1:12" ht="12.75" customHeight="1" x14ac:dyDescent="0.2">
      <c r="A15" t="s">
        <v>441</v>
      </c>
      <c r="B15" s="5" t="s">
        <v>334</v>
      </c>
      <c r="C15" s="5"/>
      <c r="D15" s="52"/>
      <c r="E15" s="52"/>
      <c r="F15" s="5"/>
      <c r="G15" s="5" t="s">
        <v>346</v>
      </c>
      <c r="H15" s="5" t="s">
        <v>355</v>
      </c>
      <c r="I15" s="5" t="s">
        <v>370</v>
      </c>
      <c r="K15" s="57"/>
      <c r="L15" s="57"/>
    </row>
    <row r="16" spans="1:12" x14ac:dyDescent="0.2">
      <c r="A16" t="s">
        <v>442</v>
      </c>
      <c r="B16" s="5" t="s">
        <v>332</v>
      </c>
      <c r="C16" s="5"/>
      <c r="D16" s="52"/>
      <c r="E16" s="52"/>
      <c r="F16" s="5"/>
      <c r="G16" s="5" t="s">
        <v>341</v>
      </c>
      <c r="H16" s="5" t="s">
        <v>366</v>
      </c>
      <c r="I16" s="5" t="s">
        <v>370</v>
      </c>
      <c r="K16" s="11"/>
      <c r="L16" s="62"/>
    </row>
    <row r="17" spans="1:12" x14ac:dyDescent="0.2">
      <c r="A17" t="s">
        <v>565</v>
      </c>
      <c r="B17" s="5" t="s">
        <v>339</v>
      </c>
      <c r="C17" s="5"/>
      <c r="D17" s="52"/>
      <c r="E17" s="52"/>
      <c r="F17" s="5"/>
      <c r="G17" s="5" t="s">
        <v>342</v>
      </c>
      <c r="H17" s="5" t="s">
        <v>367</v>
      </c>
      <c r="I17" s="5" t="s">
        <v>370</v>
      </c>
      <c r="K17" s="11"/>
      <c r="L17" s="62"/>
    </row>
    <row r="18" spans="1:12" x14ac:dyDescent="0.2">
      <c r="A18" t="s">
        <v>443</v>
      </c>
      <c r="B18" s="5" t="s">
        <v>334</v>
      </c>
      <c r="C18" s="5"/>
      <c r="D18" s="52"/>
      <c r="E18" s="52"/>
      <c r="F18" s="5"/>
      <c r="G18" s="5" t="s">
        <v>343</v>
      </c>
      <c r="H18" s="5" t="s">
        <v>333</v>
      </c>
      <c r="I18" s="5" t="s">
        <v>370</v>
      </c>
      <c r="K18" s="11"/>
      <c r="L18" s="62"/>
    </row>
    <row r="19" spans="1:12" x14ac:dyDescent="0.2">
      <c r="A19" t="s">
        <v>444</v>
      </c>
      <c r="B19" s="5" t="s">
        <v>338</v>
      </c>
      <c r="C19" s="5"/>
      <c r="D19" s="52"/>
      <c r="E19" s="52"/>
      <c r="F19" s="5"/>
      <c r="G19" s="5" t="s">
        <v>344</v>
      </c>
      <c r="H19" s="5" t="s">
        <v>355</v>
      </c>
      <c r="I19" s="5" t="s">
        <v>370</v>
      </c>
      <c r="K19" s="11"/>
      <c r="L19" s="62"/>
    </row>
    <row r="20" spans="1:12" x14ac:dyDescent="0.2">
      <c r="A20" t="s">
        <v>445</v>
      </c>
      <c r="B20" s="5" t="s">
        <v>338</v>
      </c>
      <c r="C20" s="5"/>
      <c r="D20" s="52"/>
      <c r="E20" s="52"/>
      <c r="F20" s="5"/>
      <c r="G20" s="5" t="s">
        <v>345</v>
      </c>
      <c r="H20" s="5" t="s">
        <v>355</v>
      </c>
      <c r="I20" s="5" t="s">
        <v>370</v>
      </c>
      <c r="K20" s="11"/>
      <c r="L20" s="62"/>
    </row>
    <row r="21" spans="1:12" x14ac:dyDescent="0.2">
      <c r="A21" t="s">
        <v>446</v>
      </c>
      <c r="B21" s="5" t="s">
        <v>348</v>
      </c>
      <c r="C21" s="5"/>
      <c r="D21" s="52"/>
      <c r="E21" s="52"/>
      <c r="F21" s="5"/>
      <c r="G21" s="5" t="s">
        <v>347</v>
      </c>
      <c r="H21" s="5" t="s">
        <v>365</v>
      </c>
      <c r="I21" s="5" t="s">
        <v>370</v>
      </c>
      <c r="K21" s="11"/>
      <c r="L21" s="62"/>
    </row>
    <row r="22" spans="1:12" x14ac:dyDescent="0.2">
      <c r="A22" t="s">
        <v>447</v>
      </c>
      <c r="B22" s="5" t="s">
        <v>340</v>
      </c>
      <c r="C22" s="5"/>
      <c r="D22" s="52"/>
      <c r="E22" s="52"/>
      <c r="F22" s="5"/>
      <c r="G22" s="5" t="s">
        <v>349</v>
      </c>
      <c r="H22" s="5" t="s">
        <v>349</v>
      </c>
      <c r="I22" s="5" t="s">
        <v>370</v>
      </c>
      <c r="K22" s="11"/>
      <c r="L22" s="62"/>
    </row>
    <row r="23" spans="1:12" x14ac:dyDescent="0.2">
      <c r="A23" t="s">
        <v>448</v>
      </c>
      <c r="B23" s="5" t="s">
        <v>354</v>
      </c>
      <c r="C23" s="5"/>
      <c r="D23" s="52"/>
      <c r="E23" s="52"/>
      <c r="F23" s="5"/>
      <c r="G23" s="5" t="s">
        <v>350</v>
      </c>
      <c r="H23" s="5" t="s">
        <v>367</v>
      </c>
      <c r="I23" s="5" t="s">
        <v>370</v>
      </c>
    </row>
    <row r="24" spans="1:12" x14ac:dyDescent="0.2">
      <c r="A24" t="s">
        <v>449</v>
      </c>
      <c r="B24" s="5" t="s">
        <v>346</v>
      </c>
      <c r="C24" s="5"/>
      <c r="D24" s="5"/>
      <c r="E24" s="5"/>
      <c r="F24" s="5"/>
      <c r="G24" s="5" t="s">
        <v>351</v>
      </c>
      <c r="H24" s="5" t="s">
        <v>355</v>
      </c>
      <c r="I24" s="5" t="s">
        <v>370</v>
      </c>
    </row>
    <row r="25" spans="1:12" x14ac:dyDescent="0.2">
      <c r="A25" t="s">
        <v>450</v>
      </c>
      <c r="B25" s="5" t="s">
        <v>334</v>
      </c>
      <c r="C25" s="5"/>
      <c r="D25" s="5"/>
      <c r="E25" s="5"/>
      <c r="F25" s="5"/>
      <c r="G25" s="5" t="s">
        <v>364</v>
      </c>
      <c r="H25" s="5" t="s">
        <v>369</v>
      </c>
      <c r="I25" s="5" t="s">
        <v>370</v>
      </c>
    </row>
    <row r="26" spans="1:12" x14ac:dyDescent="0.2">
      <c r="A26" t="s">
        <v>451</v>
      </c>
      <c r="B26" s="5" t="s">
        <v>334</v>
      </c>
      <c r="C26" s="5"/>
      <c r="D26" s="5"/>
      <c r="E26" s="5"/>
      <c r="F26" s="5"/>
    </row>
    <row r="27" spans="1:12" x14ac:dyDescent="0.2">
      <c r="A27" t="s">
        <v>452</v>
      </c>
      <c r="B27" s="5" t="s">
        <v>334</v>
      </c>
      <c r="C27" s="5"/>
      <c r="D27" s="5"/>
      <c r="E27" s="5"/>
      <c r="F27" s="5"/>
    </row>
    <row r="28" spans="1:12" x14ac:dyDescent="0.2">
      <c r="A28" t="s">
        <v>534</v>
      </c>
      <c r="B28" s="5" t="s">
        <v>341</v>
      </c>
      <c r="C28" s="5"/>
      <c r="D28" s="36"/>
      <c r="E28" s="5"/>
      <c r="F28" s="5"/>
    </row>
    <row r="29" spans="1:12" ht="18.75" x14ac:dyDescent="0.2">
      <c r="A29" t="s">
        <v>453</v>
      </c>
      <c r="B29" s="5" t="s">
        <v>341</v>
      </c>
      <c r="C29" s="5"/>
      <c r="D29" s="5"/>
      <c r="E29" s="5"/>
      <c r="F29" s="5"/>
      <c r="G29" s="74" t="s">
        <v>426</v>
      </c>
      <c r="H29" s="40"/>
      <c r="I29" s="40"/>
    </row>
    <row r="30" spans="1:12" ht="18.75" customHeight="1" x14ac:dyDescent="0.2">
      <c r="A30" t="s">
        <v>454</v>
      </c>
      <c r="B30" s="5" t="s">
        <v>334</v>
      </c>
      <c r="C30" s="5"/>
      <c r="D30" s="5"/>
      <c r="E30" s="5"/>
      <c r="F30" s="5"/>
      <c r="G30" s="54" t="s">
        <v>427</v>
      </c>
      <c r="H30" s="54"/>
      <c r="I30" s="54"/>
    </row>
    <row r="31" spans="1:12" ht="12.75" customHeight="1" x14ac:dyDescent="0.2">
      <c r="A31" t="s">
        <v>455</v>
      </c>
      <c r="B31" s="5" t="s">
        <v>342</v>
      </c>
      <c r="C31" s="5"/>
      <c r="D31" s="5"/>
      <c r="E31" s="5"/>
      <c r="F31" s="5"/>
      <c r="G31" s="54"/>
      <c r="H31" s="54"/>
      <c r="I31" s="54"/>
    </row>
    <row r="32" spans="1:12" ht="18.75" x14ac:dyDescent="0.2">
      <c r="A32" t="s">
        <v>456</v>
      </c>
      <c r="B32" s="5" t="s">
        <v>334</v>
      </c>
      <c r="C32" s="5"/>
      <c r="D32" s="5"/>
      <c r="E32" s="5"/>
      <c r="F32" s="5"/>
      <c r="G32" s="54"/>
      <c r="H32" s="54"/>
      <c r="I32" s="54"/>
    </row>
    <row r="33" spans="1:6" x14ac:dyDescent="0.2">
      <c r="A33" t="s">
        <v>457</v>
      </c>
      <c r="B33" s="5" t="s">
        <v>337</v>
      </c>
      <c r="C33" s="5"/>
      <c r="D33" s="5"/>
      <c r="E33" s="5"/>
      <c r="F33" s="5"/>
    </row>
    <row r="34" spans="1:6" x14ac:dyDescent="0.2">
      <c r="A34" t="s">
        <v>458</v>
      </c>
      <c r="B34" s="5" t="s">
        <v>338</v>
      </c>
      <c r="C34" s="5"/>
      <c r="D34" s="5"/>
      <c r="E34" s="5"/>
      <c r="F34" s="5"/>
    </row>
    <row r="35" spans="1:6" x14ac:dyDescent="0.2">
      <c r="A35" t="s">
        <v>459</v>
      </c>
      <c r="B35" s="5" t="s">
        <v>392</v>
      </c>
      <c r="C35" s="5"/>
      <c r="D35" s="5"/>
      <c r="E35" s="5"/>
      <c r="F35" s="5"/>
    </row>
    <row r="36" spans="1:6" x14ac:dyDescent="0.2">
      <c r="A36" t="s">
        <v>460</v>
      </c>
      <c r="B36" s="5" t="s">
        <v>392</v>
      </c>
      <c r="C36" s="5"/>
      <c r="D36" s="5"/>
      <c r="E36" s="5"/>
      <c r="F36" s="5"/>
    </row>
    <row r="37" spans="1:6" x14ac:dyDescent="0.2">
      <c r="A37" t="s">
        <v>461</v>
      </c>
      <c r="B37" s="5" t="s">
        <v>343</v>
      </c>
      <c r="C37" s="5"/>
      <c r="D37" s="5"/>
      <c r="E37" s="5"/>
      <c r="F37" s="5"/>
    </row>
    <row r="38" spans="1:6" x14ac:dyDescent="0.2">
      <c r="A38" s="5" t="s">
        <v>536</v>
      </c>
      <c r="B38" s="5" t="s">
        <v>334</v>
      </c>
      <c r="C38" s="5"/>
      <c r="D38" s="5"/>
      <c r="E38" s="5"/>
      <c r="F38" s="5"/>
    </row>
    <row r="39" spans="1:6" x14ac:dyDescent="0.2">
      <c r="A39" t="s">
        <v>462</v>
      </c>
      <c r="B39" s="5" t="s">
        <v>340</v>
      </c>
      <c r="C39" s="5"/>
      <c r="D39" s="5"/>
      <c r="E39" s="5"/>
      <c r="F39" s="5"/>
    </row>
    <row r="40" spans="1:6" x14ac:dyDescent="0.2">
      <c r="A40" t="s">
        <v>463</v>
      </c>
      <c r="B40" s="5" t="s">
        <v>392</v>
      </c>
      <c r="C40" s="5"/>
      <c r="D40" s="5"/>
      <c r="E40" s="5"/>
      <c r="F40" s="5"/>
    </row>
    <row r="41" spans="1:6" x14ac:dyDescent="0.2">
      <c r="A41" t="s">
        <v>537</v>
      </c>
      <c r="B41" s="5" t="s">
        <v>338</v>
      </c>
      <c r="C41" s="5"/>
      <c r="D41" s="5"/>
      <c r="E41" s="5"/>
      <c r="F41" s="5"/>
    </row>
    <row r="42" spans="1:6" x14ac:dyDescent="0.2">
      <c r="A42" t="s">
        <v>464</v>
      </c>
      <c r="B42" s="5" t="s">
        <v>346</v>
      </c>
      <c r="C42" s="5"/>
      <c r="D42" s="5"/>
      <c r="E42" s="5"/>
      <c r="F42" s="5"/>
    </row>
    <row r="43" spans="1:6" x14ac:dyDescent="0.2">
      <c r="A43" t="s">
        <v>465</v>
      </c>
      <c r="B43" s="5" t="s">
        <v>343</v>
      </c>
      <c r="C43" s="5"/>
      <c r="D43" s="5"/>
      <c r="E43" s="5"/>
      <c r="F43" s="5"/>
    </row>
    <row r="44" spans="1:6" x14ac:dyDescent="0.2">
      <c r="A44" t="s">
        <v>466</v>
      </c>
      <c r="B44" s="5" t="s">
        <v>338</v>
      </c>
      <c r="C44" s="5"/>
      <c r="D44" s="5"/>
      <c r="E44" s="5"/>
      <c r="F44" s="5"/>
    </row>
    <row r="45" spans="1:6" x14ac:dyDescent="0.2">
      <c r="A45" t="s">
        <v>467</v>
      </c>
      <c r="B45" s="5" t="s">
        <v>334</v>
      </c>
      <c r="C45" s="5"/>
      <c r="D45" s="5"/>
      <c r="E45" s="5"/>
      <c r="F45" s="5"/>
    </row>
    <row r="46" spans="1:6" x14ac:dyDescent="0.2">
      <c r="A46" s="5" t="s">
        <v>538</v>
      </c>
      <c r="B46" s="5" t="s">
        <v>338</v>
      </c>
      <c r="C46" s="5"/>
      <c r="D46" s="5"/>
      <c r="E46" s="5"/>
      <c r="F46" s="5"/>
    </row>
    <row r="47" spans="1:6" x14ac:dyDescent="0.2">
      <c r="A47" t="s">
        <v>468</v>
      </c>
      <c r="B47" s="5" t="s">
        <v>331</v>
      </c>
      <c r="C47" s="5"/>
      <c r="D47" s="5"/>
      <c r="E47" s="5"/>
      <c r="F47" s="5"/>
    </row>
    <row r="48" spans="1:6" x14ac:dyDescent="0.2">
      <c r="A48" s="5" t="s">
        <v>539</v>
      </c>
      <c r="B48" s="5" t="s">
        <v>334</v>
      </c>
      <c r="C48" s="5"/>
      <c r="D48" s="5"/>
      <c r="E48" s="5"/>
      <c r="F48" s="5"/>
    </row>
    <row r="49" spans="1:6" x14ac:dyDescent="0.2">
      <c r="A49" s="5" t="s">
        <v>540</v>
      </c>
      <c r="B49" s="5" t="s">
        <v>334</v>
      </c>
      <c r="C49" s="5"/>
      <c r="D49" s="5"/>
      <c r="E49" s="5"/>
      <c r="F49" s="5"/>
    </row>
    <row r="50" spans="1:6" x14ac:dyDescent="0.2">
      <c r="A50" t="s">
        <v>469</v>
      </c>
      <c r="B50" s="5" t="s">
        <v>334</v>
      </c>
      <c r="C50" s="5"/>
      <c r="D50" s="5"/>
      <c r="E50" s="5"/>
      <c r="F50" s="5"/>
    </row>
    <row r="51" spans="1:6" x14ac:dyDescent="0.2">
      <c r="A51" t="s">
        <v>470</v>
      </c>
      <c r="B51" s="5" t="s">
        <v>334</v>
      </c>
      <c r="C51" s="5"/>
      <c r="D51" s="5"/>
      <c r="E51" s="5"/>
      <c r="F51" s="5"/>
    </row>
    <row r="52" spans="1:6" x14ac:dyDescent="0.2">
      <c r="A52" s="5" t="s">
        <v>541</v>
      </c>
      <c r="B52" s="5" t="s">
        <v>338</v>
      </c>
      <c r="C52" s="5"/>
      <c r="D52" s="5"/>
      <c r="E52" s="5"/>
      <c r="F52" s="5"/>
    </row>
    <row r="53" spans="1:6" x14ac:dyDescent="0.2">
      <c r="A53" t="s">
        <v>471</v>
      </c>
      <c r="B53" s="5" t="s">
        <v>392</v>
      </c>
      <c r="C53" s="5"/>
      <c r="D53" s="5"/>
      <c r="E53" s="5"/>
      <c r="F53" s="5"/>
    </row>
    <row r="54" spans="1:6" x14ac:dyDescent="0.2">
      <c r="A54" t="s">
        <v>542</v>
      </c>
      <c r="B54" s="5" t="s">
        <v>334</v>
      </c>
      <c r="C54" s="5"/>
      <c r="D54" s="5"/>
      <c r="E54" s="5"/>
      <c r="F54" s="5"/>
    </row>
    <row r="55" spans="1:6" x14ac:dyDescent="0.2">
      <c r="A55" t="s">
        <v>472</v>
      </c>
      <c r="B55" s="5" t="s">
        <v>334</v>
      </c>
      <c r="C55" s="5"/>
      <c r="D55" s="5"/>
      <c r="E55" s="5"/>
      <c r="F55" s="5"/>
    </row>
    <row r="56" spans="1:6" x14ac:dyDescent="0.2">
      <c r="A56" s="5" t="s">
        <v>543</v>
      </c>
      <c r="B56" s="5" t="s">
        <v>334</v>
      </c>
      <c r="C56" s="5"/>
      <c r="D56" s="5"/>
      <c r="E56" s="5"/>
      <c r="F56" s="5"/>
    </row>
    <row r="57" spans="1:6" x14ac:dyDescent="0.2">
      <c r="A57" t="s">
        <v>473</v>
      </c>
      <c r="B57" s="5" t="s">
        <v>336</v>
      </c>
      <c r="C57" s="5"/>
      <c r="D57" s="5"/>
      <c r="E57" s="5"/>
      <c r="F57" s="5"/>
    </row>
    <row r="58" spans="1:6" x14ac:dyDescent="0.2">
      <c r="A58" t="s">
        <v>474</v>
      </c>
      <c r="B58" s="5" t="s">
        <v>341</v>
      </c>
      <c r="C58" s="5"/>
      <c r="D58" s="5"/>
      <c r="E58" s="5"/>
      <c r="F58" s="5"/>
    </row>
    <row r="59" spans="1:6" x14ac:dyDescent="0.2">
      <c r="A59" t="s">
        <v>475</v>
      </c>
      <c r="B59" s="5" t="s">
        <v>344</v>
      </c>
      <c r="C59" s="5"/>
      <c r="D59" s="5"/>
      <c r="E59" s="5"/>
      <c r="F59" s="5"/>
    </row>
    <row r="60" spans="1:6" x14ac:dyDescent="0.2">
      <c r="A60" t="s">
        <v>476</v>
      </c>
      <c r="B60" s="5" t="s">
        <v>334</v>
      </c>
      <c r="C60" s="5"/>
      <c r="D60" s="5"/>
      <c r="E60" s="5"/>
      <c r="F60" s="5"/>
    </row>
    <row r="61" spans="1:6" x14ac:dyDescent="0.2">
      <c r="A61" t="s">
        <v>477</v>
      </c>
      <c r="B61" s="5" t="s">
        <v>338</v>
      </c>
      <c r="C61" s="5"/>
      <c r="D61" s="5"/>
      <c r="E61" s="5"/>
      <c r="F61" s="5"/>
    </row>
    <row r="62" spans="1:6" x14ac:dyDescent="0.2">
      <c r="A62" t="s">
        <v>478</v>
      </c>
      <c r="B62" s="5" t="s">
        <v>345</v>
      </c>
      <c r="C62" s="5"/>
      <c r="D62" s="5"/>
      <c r="E62" s="5"/>
      <c r="F62" s="5"/>
    </row>
    <row r="63" spans="1:6" x14ac:dyDescent="0.2">
      <c r="A63" t="s">
        <v>479</v>
      </c>
      <c r="B63" s="5" t="s">
        <v>392</v>
      </c>
      <c r="C63" s="5"/>
      <c r="D63" s="5"/>
      <c r="E63" s="5"/>
      <c r="F63" s="5"/>
    </row>
    <row r="64" spans="1:6" x14ac:dyDescent="0.2">
      <c r="A64" t="s">
        <v>480</v>
      </c>
      <c r="B64" s="5" t="s">
        <v>346</v>
      </c>
      <c r="C64" s="5"/>
      <c r="D64" s="5"/>
      <c r="E64" s="5"/>
      <c r="F64" s="5"/>
    </row>
    <row r="65" spans="1:6" x14ac:dyDescent="0.2">
      <c r="A65" t="s">
        <v>481</v>
      </c>
      <c r="B65" s="5" t="s">
        <v>344</v>
      </c>
      <c r="C65" s="5"/>
      <c r="D65" s="5"/>
      <c r="E65" s="5"/>
      <c r="F65" s="5"/>
    </row>
    <row r="66" spans="1:6" x14ac:dyDescent="0.2">
      <c r="A66" t="s">
        <v>482</v>
      </c>
      <c r="B66" s="5" t="s">
        <v>347</v>
      </c>
      <c r="C66" s="5"/>
      <c r="D66" s="5"/>
      <c r="E66" s="5"/>
      <c r="F66" s="5"/>
    </row>
    <row r="67" spans="1:6" x14ac:dyDescent="0.2">
      <c r="A67" s="71" t="s">
        <v>547</v>
      </c>
      <c r="B67" s="5" t="s">
        <v>345</v>
      </c>
      <c r="C67" s="5"/>
      <c r="D67" s="5"/>
      <c r="E67" s="5"/>
      <c r="F67" s="5"/>
    </row>
    <row r="68" spans="1:6" x14ac:dyDescent="0.2">
      <c r="A68" t="s">
        <v>483</v>
      </c>
      <c r="B68" s="5" t="s">
        <v>338</v>
      </c>
      <c r="C68" s="5"/>
      <c r="D68" s="5"/>
      <c r="E68" s="5"/>
      <c r="F68" s="5"/>
    </row>
    <row r="69" spans="1:6" x14ac:dyDescent="0.2">
      <c r="A69" t="s">
        <v>484</v>
      </c>
      <c r="B69" s="5" t="s">
        <v>338</v>
      </c>
      <c r="C69" s="5"/>
      <c r="D69" s="5"/>
      <c r="E69" s="5"/>
      <c r="F69" s="5"/>
    </row>
    <row r="70" spans="1:6" x14ac:dyDescent="0.2">
      <c r="A70" t="s">
        <v>485</v>
      </c>
      <c r="B70" s="5" t="s">
        <v>334</v>
      </c>
      <c r="C70" s="5"/>
      <c r="D70" s="5"/>
      <c r="E70" s="5"/>
      <c r="F70" s="5"/>
    </row>
    <row r="71" spans="1:6" x14ac:dyDescent="0.2">
      <c r="A71" s="5" t="s">
        <v>575</v>
      </c>
      <c r="B71" s="5" t="s">
        <v>338</v>
      </c>
      <c r="C71" s="5"/>
      <c r="D71" s="5"/>
      <c r="E71" s="5"/>
      <c r="F71" s="5"/>
    </row>
    <row r="72" spans="1:6" x14ac:dyDescent="0.2">
      <c r="A72" s="5" t="s">
        <v>544</v>
      </c>
      <c r="B72" s="5" t="s">
        <v>392</v>
      </c>
      <c r="C72" s="5"/>
      <c r="D72" s="5"/>
      <c r="E72" s="5"/>
      <c r="F72" s="5"/>
    </row>
    <row r="73" spans="1:6" x14ac:dyDescent="0.2">
      <c r="A73" s="5" t="s">
        <v>545</v>
      </c>
      <c r="B73" s="5" t="s">
        <v>334</v>
      </c>
      <c r="C73" s="5"/>
      <c r="D73" s="5"/>
      <c r="E73" s="5"/>
      <c r="F73" s="5"/>
    </row>
    <row r="74" spans="1:6" x14ac:dyDescent="0.2">
      <c r="A74" t="s">
        <v>486</v>
      </c>
      <c r="B74" s="5" t="s">
        <v>338</v>
      </c>
      <c r="C74" s="5"/>
      <c r="D74" s="5"/>
      <c r="E74" s="5"/>
      <c r="F74" s="5"/>
    </row>
    <row r="75" spans="1:6" x14ac:dyDescent="0.2">
      <c r="A75" t="s">
        <v>487</v>
      </c>
      <c r="B75" s="5" t="s">
        <v>348</v>
      </c>
      <c r="C75" s="5"/>
      <c r="D75" s="5"/>
      <c r="E75" s="5"/>
      <c r="F75" s="5"/>
    </row>
    <row r="76" spans="1:6" x14ac:dyDescent="0.2">
      <c r="A76" t="s">
        <v>488</v>
      </c>
      <c r="B76" s="5" t="s">
        <v>342</v>
      </c>
      <c r="C76" s="5"/>
      <c r="D76" s="5"/>
      <c r="E76" s="5"/>
      <c r="F76" s="5"/>
    </row>
    <row r="77" spans="1:6" x14ac:dyDescent="0.2">
      <c r="A77" s="5" t="s">
        <v>546</v>
      </c>
      <c r="B77" s="5" t="s">
        <v>338</v>
      </c>
      <c r="C77" s="5"/>
      <c r="D77" s="5"/>
      <c r="E77" s="5"/>
      <c r="F77" s="5"/>
    </row>
    <row r="78" spans="1:6" x14ac:dyDescent="0.2">
      <c r="A78" t="s">
        <v>489</v>
      </c>
      <c r="B78" s="5" t="s">
        <v>334</v>
      </c>
      <c r="C78" s="5"/>
      <c r="D78" s="5"/>
      <c r="E78" s="5"/>
      <c r="F78" s="5"/>
    </row>
    <row r="79" spans="1:6" x14ac:dyDescent="0.2">
      <c r="A79" t="s">
        <v>490</v>
      </c>
      <c r="B79" s="5" t="s">
        <v>334</v>
      </c>
      <c r="C79" s="5"/>
      <c r="D79" s="5"/>
      <c r="E79" s="5"/>
      <c r="F79" s="5"/>
    </row>
    <row r="80" spans="1:6" x14ac:dyDescent="0.2">
      <c r="A80" t="s">
        <v>491</v>
      </c>
      <c r="B80" s="5" t="s">
        <v>338</v>
      </c>
      <c r="C80" s="5"/>
      <c r="D80" s="5"/>
      <c r="E80" s="5"/>
      <c r="F80" s="5"/>
    </row>
    <row r="81" spans="1:6" x14ac:dyDescent="0.2">
      <c r="A81" s="5" t="s">
        <v>573</v>
      </c>
      <c r="B81" s="5" t="s">
        <v>334</v>
      </c>
      <c r="C81" s="5"/>
      <c r="D81" s="5"/>
      <c r="E81" s="5"/>
      <c r="F81" s="5"/>
    </row>
    <row r="82" spans="1:6" x14ac:dyDescent="0.2">
      <c r="A82" t="s">
        <v>492</v>
      </c>
      <c r="B82" s="5" t="s">
        <v>337</v>
      </c>
      <c r="C82" s="5"/>
      <c r="D82" s="5"/>
      <c r="E82" s="5"/>
      <c r="F82" s="5"/>
    </row>
    <row r="83" spans="1:6" x14ac:dyDescent="0.2">
      <c r="A83" s="70" t="s">
        <v>572</v>
      </c>
      <c r="B83" s="5" t="s">
        <v>334</v>
      </c>
      <c r="C83" s="5"/>
      <c r="D83" s="5"/>
      <c r="E83" s="5"/>
      <c r="F83" s="5"/>
    </row>
    <row r="84" spans="1:6" x14ac:dyDescent="0.2">
      <c r="A84" t="s">
        <v>493</v>
      </c>
      <c r="B84" s="5" t="s">
        <v>348</v>
      </c>
      <c r="C84" s="5"/>
      <c r="D84" s="5"/>
      <c r="E84" s="5"/>
      <c r="F84" s="5"/>
    </row>
    <row r="85" spans="1:6" x14ac:dyDescent="0.2">
      <c r="A85" t="s">
        <v>494</v>
      </c>
      <c r="B85" s="5" t="s">
        <v>349</v>
      </c>
      <c r="C85" s="5"/>
      <c r="D85" s="5"/>
      <c r="E85" s="5"/>
      <c r="F85" s="5"/>
    </row>
    <row r="86" spans="1:6" x14ac:dyDescent="0.2">
      <c r="A86" t="s">
        <v>495</v>
      </c>
      <c r="B86" s="5" t="s">
        <v>334</v>
      </c>
      <c r="C86" s="5"/>
      <c r="D86" s="5"/>
      <c r="E86" s="5"/>
      <c r="F86" s="5"/>
    </row>
    <row r="87" spans="1:6" x14ac:dyDescent="0.2">
      <c r="A87" t="s">
        <v>496</v>
      </c>
      <c r="B87" s="5" t="s">
        <v>346</v>
      </c>
      <c r="C87" s="5"/>
      <c r="D87" s="5"/>
      <c r="E87" s="5"/>
      <c r="F87" s="5"/>
    </row>
    <row r="88" spans="1:6" x14ac:dyDescent="0.2">
      <c r="A88" t="s">
        <v>497</v>
      </c>
      <c r="B88" s="5" t="s">
        <v>338</v>
      </c>
      <c r="C88" s="5"/>
      <c r="D88" s="5"/>
      <c r="E88" s="5"/>
      <c r="F88" s="5"/>
    </row>
    <row r="89" spans="1:6" x14ac:dyDescent="0.2">
      <c r="A89" t="s">
        <v>498</v>
      </c>
      <c r="B89" s="5" t="s">
        <v>332</v>
      </c>
      <c r="C89" s="5"/>
      <c r="D89" s="5"/>
      <c r="E89" s="5"/>
      <c r="F89" s="5"/>
    </row>
    <row r="90" spans="1:6" x14ac:dyDescent="0.2">
      <c r="A90" t="s">
        <v>499</v>
      </c>
      <c r="B90" s="5" t="s">
        <v>334</v>
      </c>
      <c r="C90" s="5"/>
      <c r="D90" s="5"/>
      <c r="E90" s="5"/>
      <c r="F90" s="5"/>
    </row>
    <row r="91" spans="1:6" x14ac:dyDescent="0.2">
      <c r="A91" t="s">
        <v>500</v>
      </c>
      <c r="B91" s="5" t="s">
        <v>343</v>
      </c>
      <c r="C91" s="5"/>
      <c r="D91" s="5"/>
      <c r="E91" s="5"/>
      <c r="F91" s="5"/>
    </row>
    <row r="92" spans="1:6" x14ac:dyDescent="0.2">
      <c r="A92" t="s">
        <v>501</v>
      </c>
      <c r="B92" s="5" t="s">
        <v>338</v>
      </c>
      <c r="C92" s="5"/>
      <c r="D92" s="5"/>
      <c r="E92" s="5"/>
      <c r="F92" s="5"/>
    </row>
    <row r="93" spans="1:6" x14ac:dyDescent="0.2">
      <c r="A93" t="s">
        <v>502</v>
      </c>
      <c r="B93" s="5" t="s">
        <v>343</v>
      </c>
      <c r="C93" s="5"/>
      <c r="D93" s="5"/>
      <c r="E93" s="5"/>
      <c r="F93" s="5"/>
    </row>
    <row r="94" spans="1:6" x14ac:dyDescent="0.2">
      <c r="A94" t="s">
        <v>503</v>
      </c>
      <c r="B94" s="5" t="s">
        <v>334</v>
      </c>
      <c r="C94" s="5"/>
      <c r="D94" s="5"/>
      <c r="E94" s="5"/>
      <c r="F94" s="5"/>
    </row>
    <row r="95" spans="1:6" x14ac:dyDescent="0.2">
      <c r="A95" s="5" t="s">
        <v>567</v>
      </c>
      <c r="B95" s="5" t="s">
        <v>350</v>
      </c>
      <c r="C95" s="5"/>
      <c r="D95" s="5" t="s">
        <v>568</v>
      </c>
      <c r="E95" s="5"/>
      <c r="F95" s="5"/>
    </row>
    <row r="96" spans="1:6" x14ac:dyDescent="0.2">
      <c r="A96" t="s">
        <v>504</v>
      </c>
      <c r="B96" s="5" t="s">
        <v>338</v>
      </c>
      <c r="C96" s="5"/>
      <c r="D96" s="5"/>
      <c r="E96" s="5"/>
      <c r="F96" s="5"/>
    </row>
    <row r="97" spans="1:6" x14ac:dyDescent="0.2">
      <c r="A97" t="s">
        <v>505</v>
      </c>
      <c r="B97" s="5" t="s">
        <v>392</v>
      </c>
      <c r="C97" s="5"/>
      <c r="D97" s="5"/>
      <c r="E97" s="5"/>
      <c r="F97" s="5"/>
    </row>
    <row r="98" spans="1:6" x14ac:dyDescent="0.2">
      <c r="A98" t="s">
        <v>506</v>
      </c>
      <c r="B98" s="5" t="s">
        <v>334</v>
      </c>
      <c r="C98" s="5"/>
      <c r="D98" s="5"/>
      <c r="E98" s="5"/>
      <c r="F98" s="5"/>
    </row>
    <row r="99" spans="1:6" x14ac:dyDescent="0.2">
      <c r="A99" t="s">
        <v>507</v>
      </c>
      <c r="B99" s="5" t="s">
        <v>351</v>
      </c>
      <c r="C99" s="5"/>
      <c r="D99" s="5"/>
      <c r="E99" s="5"/>
      <c r="F99" s="5"/>
    </row>
    <row r="100" spans="1:6" x14ac:dyDescent="0.2">
      <c r="A100" t="s">
        <v>508</v>
      </c>
      <c r="B100" s="5" t="s">
        <v>392</v>
      </c>
      <c r="C100" s="5"/>
      <c r="D100" s="5"/>
      <c r="E100" s="5"/>
      <c r="F100" s="5"/>
    </row>
    <row r="101" spans="1:6" x14ac:dyDescent="0.2">
      <c r="A101" s="5" t="s">
        <v>578</v>
      </c>
      <c r="B101" s="5" t="s">
        <v>338</v>
      </c>
      <c r="C101" s="5"/>
      <c r="D101" s="5"/>
      <c r="E101" s="5"/>
      <c r="F101" s="5"/>
    </row>
    <row r="102" spans="1:6" x14ac:dyDescent="0.2">
      <c r="A102" t="s">
        <v>509</v>
      </c>
      <c r="B102" s="5" t="s">
        <v>343</v>
      </c>
      <c r="C102" s="5"/>
      <c r="D102" s="5"/>
      <c r="E102" s="5"/>
      <c r="F102" s="5"/>
    </row>
    <row r="103" spans="1:6" x14ac:dyDescent="0.2">
      <c r="A103" s="5" t="s">
        <v>571</v>
      </c>
      <c r="B103" s="5" t="s">
        <v>341</v>
      </c>
      <c r="C103" s="5"/>
      <c r="D103" s="5"/>
      <c r="E103" s="5"/>
      <c r="F103" s="5"/>
    </row>
    <row r="104" spans="1:6" x14ac:dyDescent="0.2">
      <c r="A104" s="5" t="s">
        <v>548</v>
      </c>
      <c r="B104" s="5" t="s">
        <v>338</v>
      </c>
      <c r="C104" s="5"/>
      <c r="D104" s="5"/>
      <c r="E104" s="5"/>
      <c r="F104" s="5"/>
    </row>
    <row r="105" spans="1:6" x14ac:dyDescent="0.2">
      <c r="A105" s="5" t="s">
        <v>577</v>
      </c>
      <c r="B105" s="5" t="s">
        <v>338</v>
      </c>
      <c r="C105" s="5"/>
      <c r="D105" s="5"/>
      <c r="E105" s="5"/>
      <c r="F105" s="5"/>
    </row>
    <row r="106" spans="1:6" x14ac:dyDescent="0.2">
      <c r="A106" s="5" t="s">
        <v>570</v>
      </c>
      <c r="B106" s="5" t="s">
        <v>345</v>
      </c>
      <c r="C106" s="5"/>
      <c r="D106" s="5"/>
      <c r="E106" s="5"/>
      <c r="F106" s="5"/>
    </row>
    <row r="107" spans="1:6" x14ac:dyDescent="0.2">
      <c r="A107" t="s">
        <v>510</v>
      </c>
      <c r="B107" s="5" t="s">
        <v>345</v>
      </c>
      <c r="C107" s="5"/>
      <c r="D107" s="5"/>
      <c r="E107" s="5"/>
      <c r="F107" s="5"/>
    </row>
    <row r="108" spans="1:6" x14ac:dyDescent="0.2">
      <c r="A108" s="70" t="s">
        <v>569</v>
      </c>
      <c r="B108" s="5" t="s">
        <v>345</v>
      </c>
      <c r="C108" s="5"/>
      <c r="D108" s="5"/>
      <c r="E108" s="5"/>
      <c r="F108" s="5"/>
    </row>
    <row r="109" spans="1:6" x14ac:dyDescent="0.2">
      <c r="A109" s="5" t="s">
        <v>576</v>
      </c>
      <c r="B109" s="5" t="s">
        <v>349</v>
      </c>
      <c r="C109" s="5"/>
      <c r="D109" s="5"/>
      <c r="E109" s="5"/>
      <c r="F109" s="5"/>
    </row>
    <row r="110" spans="1:6" x14ac:dyDescent="0.2">
      <c r="A110" t="s">
        <v>549</v>
      </c>
      <c r="B110" s="5" t="s">
        <v>334</v>
      </c>
      <c r="C110" s="5"/>
      <c r="D110" s="5" t="s">
        <v>549</v>
      </c>
      <c r="E110" s="5"/>
      <c r="F110" s="5"/>
    </row>
    <row r="111" spans="1:6" x14ac:dyDescent="0.2">
      <c r="A111" t="s">
        <v>511</v>
      </c>
      <c r="B111" s="5" t="s">
        <v>336</v>
      </c>
      <c r="C111" s="5"/>
      <c r="D111" s="5"/>
      <c r="E111" s="5"/>
      <c r="F111" s="5"/>
    </row>
    <row r="112" spans="1:6" x14ac:dyDescent="0.2">
      <c r="A112" t="s">
        <v>512</v>
      </c>
      <c r="B112" s="5" t="s">
        <v>349</v>
      </c>
      <c r="C112" s="5"/>
      <c r="D112" s="5"/>
      <c r="E112" s="5"/>
      <c r="F112" s="5"/>
    </row>
    <row r="113" spans="1:6" x14ac:dyDescent="0.2">
      <c r="A113" t="s">
        <v>513</v>
      </c>
      <c r="B113" s="5" t="s">
        <v>334</v>
      </c>
      <c r="C113" s="5"/>
      <c r="D113" s="5"/>
      <c r="E113" s="5"/>
      <c r="F113" s="5"/>
    </row>
    <row r="114" spans="1:6" x14ac:dyDescent="0.2">
      <c r="A114" t="s">
        <v>514</v>
      </c>
      <c r="B114" s="5" t="s">
        <v>347</v>
      </c>
      <c r="C114" s="5"/>
      <c r="D114" s="5"/>
      <c r="E114" s="5"/>
      <c r="F114" s="5"/>
    </row>
    <row r="115" spans="1:6" x14ac:dyDescent="0.2">
      <c r="A115" s="5" t="s">
        <v>574</v>
      </c>
      <c r="B115" s="5" t="s">
        <v>341</v>
      </c>
      <c r="C115" s="5"/>
      <c r="D115" s="5"/>
      <c r="E115" s="5"/>
      <c r="F115" s="5"/>
    </row>
    <row r="116" spans="1:6" x14ac:dyDescent="0.2">
      <c r="A116" t="s">
        <v>515</v>
      </c>
      <c r="B116" s="5" t="s">
        <v>336</v>
      </c>
      <c r="C116" s="5"/>
      <c r="D116" s="5"/>
      <c r="E116" s="5"/>
      <c r="F116" s="5"/>
    </row>
    <row r="117" spans="1:6" x14ac:dyDescent="0.2">
      <c r="A117" t="s">
        <v>516</v>
      </c>
      <c r="B117" s="5" t="s">
        <v>343</v>
      </c>
      <c r="C117" s="5"/>
      <c r="D117" s="5"/>
      <c r="E117" s="5"/>
      <c r="F117" s="5"/>
    </row>
    <row r="118" spans="1:6" x14ac:dyDescent="0.2">
      <c r="A118" t="s">
        <v>550</v>
      </c>
      <c r="B118" s="5" t="s">
        <v>341</v>
      </c>
      <c r="C118" s="5"/>
      <c r="D118" s="5"/>
      <c r="E118" s="5"/>
      <c r="F118" s="5"/>
    </row>
    <row r="119" spans="1:6" x14ac:dyDescent="0.2">
      <c r="A119" t="s">
        <v>517</v>
      </c>
      <c r="B119" s="5" t="s">
        <v>347</v>
      </c>
      <c r="C119" s="5"/>
      <c r="D119" s="5"/>
      <c r="E119" s="5"/>
      <c r="F119" s="5"/>
    </row>
    <row r="120" spans="1:6" x14ac:dyDescent="0.2">
      <c r="A120" t="s">
        <v>518</v>
      </c>
      <c r="B120" s="5" t="s">
        <v>338</v>
      </c>
      <c r="C120" s="5"/>
      <c r="D120" s="5"/>
      <c r="E120" s="5"/>
      <c r="F120" s="5"/>
    </row>
    <row r="121" spans="1:6" x14ac:dyDescent="0.2">
      <c r="A121" t="s">
        <v>519</v>
      </c>
      <c r="B121" s="5" t="s">
        <v>338</v>
      </c>
      <c r="C121" s="5"/>
      <c r="D121" s="5"/>
      <c r="E121" s="5"/>
      <c r="F121" s="5"/>
    </row>
    <row r="122" spans="1:6" x14ac:dyDescent="0.2">
      <c r="A122" t="s">
        <v>520</v>
      </c>
      <c r="B122" s="5" t="s">
        <v>338</v>
      </c>
      <c r="C122" s="5"/>
      <c r="D122" s="5"/>
      <c r="E122" s="5"/>
      <c r="F122" s="5"/>
    </row>
    <row r="123" spans="1:6" x14ac:dyDescent="0.2">
      <c r="A123" t="s">
        <v>521</v>
      </c>
      <c r="B123" s="5" t="s">
        <v>343</v>
      </c>
      <c r="C123" s="5"/>
      <c r="D123" s="5"/>
      <c r="E123" s="5"/>
      <c r="F123" s="5"/>
    </row>
    <row r="124" spans="1:6" x14ac:dyDescent="0.2">
      <c r="A124" t="s">
        <v>522</v>
      </c>
      <c r="B124" s="5" t="s">
        <v>341</v>
      </c>
      <c r="C124" s="5"/>
      <c r="D124" s="5"/>
      <c r="E124" s="5"/>
      <c r="F124" s="5"/>
    </row>
    <row r="125" spans="1:6" x14ac:dyDescent="0.2">
      <c r="A125" t="s">
        <v>523</v>
      </c>
      <c r="B125" s="5" t="s">
        <v>337</v>
      </c>
      <c r="C125" s="5"/>
      <c r="D125" s="5"/>
      <c r="E125" s="5"/>
      <c r="F125" s="5"/>
    </row>
    <row r="126" spans="1:6" x14ac:dyDescent="0.2">
      <c r="A126" t="s">
        <v>524</v>
      </c>
      <c r="B126" s="5" t="s">
        <v>334</v>
      </c>
      <c r="C126" s="5"/>
      <c r="D126" s="5"/>
      <c r="E126" s="5"/>
      <c r="F126" s="5"/>
    </row>
    <row r="127" spans="1:6" x14ac:dyDescent="0.2">
      <c r="A127" t="s">
        <v>525</v>
      </c>
      <c r="B127" s="5" t="s">
        <v>334</v>
      </c>
      <c r="C127" s="5"/>
      <c r="D127" s="5"/>
      <c r="E127" s="5"/>
      <c r="F127" s="5"/>
    </row>
    <row r="128" spans="1:6" x14ac:dyDescent="0.2">
      <c r="A128" t="s">
        <v>527</v>
      </c>
      <c r="B128" s="5" t="s">
        <v>334</v>
      </c>
      <c r="C128" s="5"/>
      <c r="D128" s="5" t="s">
        <v>527</v>
      </c>
      <c r="E128" s="5"/>
      <c r="F128" s="5"/>
    </row>
    <row r="129" spans="1:6" x14ac:dyDescent="0.2">
      <c r="A129" t="s">
        <v>566</v>
      </c>
      <c r="B129" s="5" t="s">
        <v>346</v>
      </c>
      <c r="C129" s="5"/>
      <c r="D129" s="5" t="s">
        <v>526</v>
      </c>
      <c r="E129" s="5"/>
      <c r="F129" s="5"/>
    </row>
    <row r="130" spans="1:6" x14ac:dyDescent="0.2">
      <c r="A130" t="s">
        <v>551</v>
      </c>
      <c r="B130" s="5" t="s">
        <v>334</v>
      </c>
      <c r="C130" s="5"/>
      <c r="D130" s="5"/>
      <c r="E130" s="5"/>
      <c r="F130" s="5"/>
    </row>
    <row r="131" spans="1:6" x14ac:dyDescent="0.2">
      <c r="A131" t="s">
        <v>528</v>
      </c>
      <c r="B131" s="5" t="s">
        <v>348</v>
      </c>
      <c r="C131" s="5"/>
      <c r="D131" s="5"/>
      <c r="E131" s="5"/>
      <c r="F131" s="5"/>
    </row>
    <row r="132" spans="1:6" x14ac:dyDescent="0.2">
      <c r="A132" t="s">
        <v>529</v>
      </c>
      <c r="B132" s="5" t="s">
        <v>364</v>
      </c>
      <c r="C132" s="5"/>
      <c r="D132" s="5"/>
      <c r="E132" s="5"/>
      <c r="F132" s="5"/>
    </row>
    <row r="133" spans="1:6" x14ac:dyDescent="0.2">
      <c r="A133" t="s">
        <v>552</v>
      </c>
      <c r="B133" s="5" t="s">
        <v>334</v>
      </c>
      <c r="C133" s="5"/>
      <c r="D133" s="5"/>
      <c r="E133" s="5"/>
      <c r="F133" s="5"/>
    </row>
    <row r="134" spans="1:6" x14ac:dyDescent="0.2">
      <c r="A134" t="s">
        <v>530</v>
      </c>
      <c r="B134" s="5" t="s">
        <v>338</v>
      </c>
      <c r="C134" s="5"/>
      <c r="D134" s="5"/>
      <c r="E134" s="5"/>
      <c r="F134" s="5"/>
    </row>
    <row r="135" spans="1:6" x14ac:dyDescent="0.2">
      <c r="A135" t="s">
        <v>531</v>
      </c>
      <c r="B135" s="5" t="s">
        <v>334</v>
      </c>
      <c r="C135" s="5"/>
      <c r="D135" s="5"/>
      <c r="E135" s="5"/>
      <c r="F135" s="5"/>
    </row>
    <row r="136" spans="1:6" x14ac:dyDescent="0.2">
      <c r="A136" t="s">
        <v>553</v>
      </c>
      <c r="B136" s="5" t="s">
        <v>334</v>
      </c>
      <c r="C136" s="5"/>
      <c r="D136" s="5" t="s">
        <v>553</v>
      </c>
      <c r="E136" s="5"/>
      <c r="F136" s="5"/>
    </row>
    <row r="137" spans="1:6" x14ac:dyDescent="0.2">
      <c r="A137" t="s">
        <v>532</v>
      </c>
      <c r="B137" s="5" t="s">
        <v>338</v>
      </c>
      <c r="C137" s="5"/>
      <c r="D137" s="5"/>
      <c r="E137" s="5"/>
      <c r="F137" s="5"/>
    </row>
    <row r="138" spans="1:6" x14ac:dyDescent="0.2">
      <c r="A138" t="s">
        <v>533</v>
      </c>
      <c r="B138" s="5" t="s">
        <v>346</v>
      </c>
      <c r="C138" s="5"/>
      <c r="D138" s="5"/>
      <c r="E138" s="5"/>
      <c r="F138" s="5"/>
    </row>
  </sheetData>
  <mergeCells count="3">
    <mergeCell ref="G30:I32"/>
    <mergeCell ref="D6:E23"/>
    <mergeCell ref="K6:L11"/>
  </mergeCells>
  <hyperlinks>
    <hyperlink ref="A108" r:id="rId1"/>
    <hyperlink ref="A83" r:id="rId2"/>
    <hyperlink ref="A67" r:id="rId3"/>
  </hyperlinks>
  <pageMargins left="0.7" right="0.7" top="0.75" bottom="0.75" header="0.3" footer="0.3"/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L9:S64"/>
  <sheetViews>
    <sheetView showGridLines="0" zoomScale="85" zoomScaleNormal="85" workbookViewId="0">
      <selection activeCell="AM13" sqref="AM13"/>
    </sheetView>
  </sheetViews>
  <sheetFormatPr defaultRowHeight="12.75" x14ac:dyDescent="0.2"/>
  <cols>
    <col min="11" max="11" width="1.6640625" customWidth="1"/>
    <col min="18" max="18" width="1.83203125" customWidth="1"/>
  </cols>
  <sheetData>
    <row r="9" spans="14:19" x14ac:dyDescent="0.2">
      <c r="N9" s="5" t="s">
        <v>378</v>
      </c>
    </row>
    <row r="14" spans="14:19" x14ac:dyDescent="0.2">
      <c r="S14" s="30"/>
    </row>
    <row r="37" spans="14:15" x14ac:dyDescent="0.2">
      <c r="N37" s="19"/>
      <c r="O37" s="19"/>
    </row>
    <row r="38" spans="14:15" x14ac:dyDescent="0.2">
      <c r="N38" s="19"/>
      <c r="O38" s="19"/>
    </row>
    <row r="39" spans="14:15" x14ac:dyDescent="0.2">
      <c r="N39" s="19"/>
      <c r="O39" s="19"/>
    </row>
    <row r="40" spans="14:15" x14ac:dyDescent="0.2">
      <c r="N40" s="19"/>
      <c r="O40" s="19"/>
    </row>
    <row r="41" spans="14:15" x14ac:dyDescent="0.2">
      <c r="N41" s="19"/>
      <c r="O41" s="19"/>
    </row>
    <row r="53" spans="12:18" ht="18.75" x14ac:dyDescent="0.2">
      <c r="L53" s="31" t="s">
        <v>390</v>
      </c>
      <c r="M53" s="31"/>
      <c r="N53" s="31"/>
      <c r="O53" s="31"/>
      <c r="P53" s="31"/>
      <c r="Q53" s="31"/>
      <c r="R53" s="28"/>
    </row>
    <row r="54" spans="12:18" ht="18.75" x14ac:dyDescent="0.2">
      <c r="L54" s="31"/>
      <c r="M54" s="31"/>
      <c r="N54" s="31"/>
      <c r="O54" s="31"/>
      <c r="P54" s="31"/>
      <c r="Q54" s="31"/>
      <c r="R54" s="28"/>
    </row>
    <row r="55" spans="12:18" x14ac:dyDescent="0.2">
      <c r="L55" s="32" t="str">
        <f>'Топ 5 категорий'!B7</f>
        <v>Аренда</v>
      </c>
      <c r="M55" s="32"/>
      <c r="N55" s="33">
        <f>'Топ 5 категорий'!C7</f>
        <v>117500</v>
      </c>
      <c r="O55" s="33"/>
      <c r="P55" s="34">
        <f t="shared" ref="P55:P63" si="0">N55</f>
        <v>117500</v>
      </c>
      <c r="Q55" s="35"/>
      <c r="R55" s="27"/>
    </row>
    <row r="56" spans="12:18" x14ac:dyDescent="0.2">
      <c r="L56" s="32"/>
      <c r="M56" s="32"/>
      <c r="N56" s="33"/>
      <c r="O56" s="33"/>
      <c r="P56" s="35"/>
      <c r="Q56" s="35"/>
      <c r="R56" s="27"/>
    </row>
    <row r="57" spans="12:18" x14ac:dyDescent="0.2">
      <c r="L57" s="32" t="str">
        <f>'Топ 5 категорий'!B8</f>
        <v>Супермаркеты</v>
      </c>
      <c r="M57" s="32"/>
      <c r="N57" s="33">
        <f>'Топ 5 категорий'!C8</f>
        <v>83877.150000000038</v>
      </c>
      <c r="O57" s="33"/>
      <c r="P57" s="34">
        <f t="shared" si="0"/>
        <v>83877.150000000038</v>
      </c>
      <c r="Q57" s="35"/>
      <c r="R57" s="27"/>
    </row>
    <row r="58" spans="12:18" x14ac:dyDescent="0.2">
      <c r="L58" s="32"/>
      <c r="M58" s="32"/>
      <c r="N58" s="33"/>
      <c r="O58" s="33"/>
      <c r="P58" s="35"/>
      <c r="Q58" s="35"/>
      <c r="R58" s="27"/>
    </row>
    <row r="59" spans="12:18" x14ac:dyDescent="0.2">
      <c r="L59" s="32" t="str">
        <f>'Топ 5 категорий'!B9</f>
        <v>Зоомагазин</v>
      </c>
      <c r="M59" s="32"/>
      <c r="N59" s="33">
        <f>'Топ 5 категорий'!C9</f>
        <v>40030.22</v>
      </c>
      <c r="O59" s="33"/>
      <c r="P59" s="34">
        <f t="shared" si="0"/>
        <v>40030.22</v>
      </c>
      <c r="Q59" s="35"/>
      <c r="R59" s="27"/>
    </row>
    <row r="60" spans="12:18" x14ac:dyDescent="0.2">
      <c r="L60" s="32"/>
      <c r="M60" s="32"/>
      <c r="N60" s="33"/>
      <c r="O60" s="33"/>
      <c r="P60" s="35"/>
      <c r="Q60" s="35"/>
      <c r="R60" s="27"/>
    </row>
    <row r="61" spans="12:18" x14ac:dyDescent="0.2">
      <c r="L61" s="32" t="str">
        <f>'Топ 5 категорий'!B10</f>
        <v>Ветклиника</v>
      </c>
      <c r="M61" s="32"/>
      <c r="N61" s="33">
        <f>'Топ 5 категорий'!C10</f>
        <v>20000</v>
      </c>
      <c r="O61" s="33"/>
      <c r="P61" s="34">
        <f t="shared" si="0"/>
        <v>20000</v>
      </c>
      <c r="Q61" s="35"/>
      <c r="R61" s="27"/>
    </row>
    <row r="62" spans="12:18" x14ac:dyDescent="0.2">
      <c r="L62" s="32"/>
      <c r="M62" s="32"/>
      <c r="N62" s="33"/>
      <c r="O62" s="33"/>
      <c r="P62" s="35"/>
      <c r="Q62" s="35"/>
      <c r="R62" s="27"/>
    </row>
    <row r="63" spans="12:18" x14ac:dyDescent="0.2">
      <c r="L63" s="32" t="str">
        <f>'Топ 5 категорий'!B11</f>
        <v>Яндекс Маркет</v>
      </c>
      <c r="M63" s="32"/>
      <c r="N63" s="33">
        <f>'Топ 5 категорий'!C11</f>
        <v>18154</v>
      </c>
      <c r="O63" s="33"/>
      <c r="P63" s="34">
        <f t="shared" si="0"/>
        <v>18154</v>
      </c>
      <c r="Q63" s="35"/>
      <c r="R63" s="27"/>
    </row>
    <row r="64" spans="12:18" x14ac:dyDescent="0.2">
      <c r="L64" s="32"/>
      <c r="M64" s="32"/>
      <c r="N64" s="33"/>
      <c r="O64" s="33"/>
      <c r="P64" s="35"/>
      <c r="Q64" s="35"/>
      <c r="R64" s="27"/>
    </row>
  </sheetData>
  <mergeCells count="16">
    <mergeCell ref="L63:M64"/>
    <mergeCell ref="P63:Q64"/>
    <mergeCell ref="N63:O64"/>
    <mergeCell ref="N59:O60"/>
    <mergeCell ref="P59:Q60"/>
    <mergeCell ref="L53:Q54"/>
    <mergeCell ref="L61:M62"/>
    <mergeCell ref="N61:O62"/>
    <mergeCell ref="P61:Q62"/>
    <mergeCell ref="L55:M56"/>
    <mergeCell ref="N55:O56"/>
    <mergeCell ref="P55:Q56"/>
    <mergeCell ref="L57:M58"/>
    <mergeCell ref="N57:O58"/>
    <mergeCell ref="P57:Q58"/>
    <mergeCell ref="L59:M60"/>
  </mergeCells>
  <conditionalFormatting sqref="O37:O41">
    <cfRule type="dataBar" priority="2">
      <dataBar showValue="0"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{917EEEBD-B16E-4BD5-B4E5-982E2C830F55}</x14:id>
        </ext>
      </extLst>
    </cfRule>
  </conditionalFormatting>
  <conditionalFormatting sqref="P55:R64">
    <cfRule type="dataBar" priority="1">
      <dataBar showValue="0"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{3C5A25F1-D215-463D-B647-B25939A5791E}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7EEEBD-B16E-4BD5-B4E5-982E2C830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O37:O41</xm:sqref>
        </x14:conditionalFormatting>
        <x14:conditionalFormatting xmlns:xm="http://schemas.microsoft.com/office/excel/2006/main">
          <x14:cfRule type="dataBar" id="{3C5A25F1-D215-463D-B647-B25939A57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P55:R64</xm:sqref>
        </x14:conditionalFormatting>
      </x14:conditionalFormatting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3:F66"/>
  <sheetViews>
    <sheetView workbookViewId="0">
      <selection activeCell="E6" sqref="E6"/>
    </sheetView>
  </sheetViews>
  <sheetFormatPr defaultRowHeight="12.75" x14ac:dyDescent="0.2"/>
  <cols>
    <col min="1" max="1" width="7.83203125" customWidth="1"/>
    <col min="2" max="2" width="17.6640625" customWidth="1"/>
    <col min="3" max="3" width="23.1640625" customWidth="1"/>
    <col min="4" max="4" width="18.6640625" customWidth="1"/>
    <col min="5" max="5" width="23.33203125" customWidth="1"/>
    <col min="6" max="6" width="23.33203125" bestFit="1" customWidth="1"/>
    <col min="7" max="7" width="18.6640625" customWidth="1"/>
    <col min="8" max="8" width="20.6640625" customWidth="1"/>
    <col min="9" max="9" width="30.5" customWidth="1"/>
    <col min="10" max="10" width="23.33203125" customWidth="1"/>
    <col min="11" max="11" width="15.5" customWidth="1"/>
    <col min="12" max="12" width="25.33203125" customWidth="1"/>
    <col min="13" max="13" width="15.5" bestFit="1" customWidth="1"/>
    <col min="14" max="14" width="8.83203125" customWidth="1"/>
    <col min="15" max="15" width="10.1640625" customWidth="1"/>
    <col min="16" max="16" width="7.83203125" customWidth="1"/>
    <col min="17" max="17" width="21" customWidth="1"/>
    <col min="18" max="20" width="10.83203125" customWidth="1"/>
    <col min="21" max="21" width="10.83203125" bestFit="1" customWidth="1"/>
    <col min="22" max="22" width="12.5" customWidth="1"/>
    <col min="23" max="23" width="12.5" bestFit="1" customWidth="1"/>
    <col min="24" max="137" width="10.5" bestFit="1" customWidth="1"/>
    <col min="138" max="172" width="12.1640625" bestFit="1" customWidth="1"/>
    <col min="173" max="173" width="14" bestFit="1" customWidth="1"/>
  </cols>
  <sheetData>
    <row r="3" spans="2:3" x14ac:dyDescent="0.2">
      <c r="B3" s="17" t="s">
        <v>362</v>
      </c>
      <c r="C3" t="s">
        <v>376</v>
      </c>
    </row>
    <row r="4" spans="2:3" x14ac:dyDescent="0.2">
      <c r="B4" t="s">
        <v>339</v>
      </c>
      <c r="C4" s="19">
        <v>117500</v>
      </c>
    </row>
    <row r="5" spans="2:3" x14ac:dyDescent="0.2">
      <c r="B5" t="s">
        <v>335</v>
      </c>
      <c r="C5" s="19">
        <v>112843.97000000004</v>
      </c>
    </row>
    <row r="6" spans="2:3" x14ac:dyDescent="0.2">
      <c r="B6" t="s">
        <v>365</v>
      </c>
      <c r="C6" s="19">
        <v>60030.220000000008</v>
      </c>
    </row>
    <row r="7" spans="2:3" x14ac:dyDescent="0.2">
      <c r="B7" t="s">
        <v>369</v>
      </c>
      <c r="C7" s="19">
        <v>31550.809999999998</v>
      </c>
    </row>
    <row r="8" spans="2:3" x14ac:dyDescent="0.2">
      <c r="B8" t="s">
        <v>368</v>
      </c>
      <c r="C8" s="19">
        <v>23116</v>
      </c>
    </row>
    <row r="9" spans="2:3" x14ac:dyDescent="0.2">
      <c r="B9" t="s">
        <v>355</v>
      </c>
      <c r="C9" s="19">
        <v>19632.340000000004</v>
      </c>
    </row>
    <row r="10" spans="2:3" x14ac:dyDescent="0.2">
      <c r="B10" t="s">
        <v>333</v>
      </c>
      <c r="C10" s="19">
        <v>10664</v>
      </c>
    </row>
    <row r="11" spans="2:3" x14ac:dyDescent="0.2">
      <c r="B11" t="s">
        <v>349</v>
      </c>
      <c r="C11" s="19">
        <v>6094</v>
      </c>
    </row>
    <row r="12" spans="2:3" x14ac:dyDescent="0.2">
      <c r="B12" t="s">
        <v>367</v>
      </c>
      <c r="C12" s="19">
        <v>4096</v>
      </c>
    </row>
    <row r="13" spans="2:3" x14ac:dyDescent="0.2">
      <c r="B13" t="s">
        <v>374</v>
      </c>
      <c r="C13" s="19">
        <v>385527.34000000008</v>
      </c>
    </row>
    <row r="44" spans="6:6" x14ac:dyDescent="0.2">
      <c r="F44" s="25"/>
    </row>
    <row r="45" spans="6:6" x14ac:dyDescent="0.2">
      <c r="F45" s="25"/>
    </row>
    <row r="46" spans="6:6" x14ac:dyDescent="0.2">
      <c r="F46" s="25"/>
    </row>
    <row r="47" spans="6:6" x14ac:dyDescent="0.2">
      <c r="F47" s="25"/>
    </row>
    <row r="48" spans="6:6" x14ac:dyDescent="0.2">
      <c r="F48" s="25"/>
    </row>
    <row r="49" spans="6:6" x14ac:dyDescent="0.2">
      <c r="F49" s="25"/>
    </row>
    <row r="50" spans="6:6" x14ac:dyDescent="0.2">
      <c r="F50" s="25"/>
    </row>
    <row r="51" spans="6:6" x14ac:dyDescent="0.2">
      <c r="F51" s="25"/>
    </row>
    <row r="52" spans="6:6" x14ac:dyDescent="0.2">
      <c r="F52" s="25"/>
    </row>
    <row r="53" spans="6:6" x14ac:dyDescent="0.2">
      <c r="F53" s="25"/>
    </row>
    <row r="54" spans="6:6" x14ac:dyDescent="0.2">
      <c r="F54" s="25"/>
    </row>
    <row r="55" spans="6:6" x14ac:dyDescent="0.2">
      <c r="F55" s="25"/>
    </row>
    <row r="56" spans="6:6" x14ac:dyDescent="0.2">
      <c r="F56" s="25"/>
    </row>
    <row r="57" spans="6:6" x14ac:dyDescent="0.2">
      <c r="F57" s="25"/>
    </row>
    <row r="58" spans="6:6" x14ac:dyDescent="0.2">
      <c r="F58" s="25"/>
    </row>
    <row r="59" spans="6:6" x14ac:dyDescent="0.2">
      <c r="F59" s="25"/>
    </row>
    <row r="60" spans="6:6" x14ac:dyDescent="0.2">
      <c r="F60" s="25"/>
    </row>
    <row r="61" spans="6:6" x14ac:dyDescent="0.2">
      <c r="F61" s="25"/>
    </row>
    <row r="62" spans="6:6" x14ac:dyDescent="0.2">
      <c r="F62" s="25"/>
    </row>
    <row r="63" spans="6:6" x14ac:dyDescent="0.2">
      <c r="F63" s="25"/>
    </row>
    <row r="64" spans="6:6" x14ac:dyDescent="0.2">
      <c r="F64" s="25"/>
    </row>
    <row r="65" spans="6:6" x14ac:dyDescent="0.2">
      <c r="F65" s="25"/>
    </row>
    <row r="66" spans="6:6" x14ac:dyDescent="0.2">
      <c r="F6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C4:L11"/>
  <sheetViews>
    <sheetView workbookViewId="0">
      <selection activeCell="J36" sqref="J36"/>
    </sheetView>
  </sheetViews>
  <sheetFormatPr defaultRowHeight="12.75" x14ac:dyDescent="0.2"/>
  <cols>
    <col min="3" max="3" width="23.33203125" bestFit="1" customWidth="1"/>
    <col min="4" max="4" width="22.1640625" bestFit="1" customWidth="1"/>
    <col min="5" max="5" width="17.83203125" bestFit="1" customWidth="1"/>
    <col min="6" max="6" width="15.5" bestFit="1" customWidth="1"/>
    <col min="7" max="7" width="8.83203125" bestFit="1" customWidth="1"/>
    <col min="8" max="8" width="10.1640625" bestFit="1" customWidth="1"/>
    <col min="9" max="9" width="7.83203125" bestFit="1" customWidth="1"/>
    <col min="10" max="10" width="21" bestFit="1" customWidth="1"/>
    <col min="11" max="12" width="10.83203125" bestFit="1" customWidth="1"/>
  </cols>
  <sheetData>
    <row r="4" spans="3:12" x14ac:dyDescent="0.2">
      <c r="C4" s="17" t="s">
        <v>372</v>
      </c>
      <c r="D4" t="s">
        <v>370</v>
      </c>
    </row>
    <row r="6" spans="3:12" x14ac:dyDescent="0.2">
      <c r="C6" s="17" t="s">
        <v>375</v>
      </c>
      <c r="D6" s="17" t="s">
        <v>385</v>
      </c>
    </row>
    <row r="7" spans="3:12" x14ac:dyDescent="0.2">
      <c r="C7" s="17" t="s">
        <v>373</v>
      </c>
      <c r="D7" t="s">
        <v>335</v>
      </c>
      <c r="E7" t="s">
        <v>367</v>
      </c>
      <c r="F7" t="s">
        <v>368</v>
      </c>
      <c r="G7" t="s">
        <v>349</v>
      </c>
      <c r="H7" t="s">
        <v>365</v>
      </c>
      <c r="I7" t="s">
        <v>333</v>
      </c>
      <c r="J7" t="s">
        <v>369</v>
      </c>
      <c r="K7" t="s">
        <v>355</v>
      </c>
      <c r="L7" t="s">
        <v>366</v>
      </c>
    </row>
    <row r="8" spans="3:12" x14ac:dyDescent="0.2">
      <c r="C8" s="22" t="s">
        <v>379</v>
      </c>
      <c r="D8" s="24">
        <v>28371.15</v>
      </c>
      <c r="E8" s="24">
        <v>899</v>
      </c>
      <c r="F8" s="24">
        <v>4222</v>
      </c>
      <c r="G8" s="24">
        <v>1299</v>
      </c>
      <c r="H8" s="24">
        <v>30134</v>
      </c>
      <c r="I8" s="24">
        <v>2943</v>
      </c>
      <c r="J8" s="24">
        <v>19708</v>
      </c>
      <c r="K8" s="24">
        <v>4465.3999999999996</v>
      </c>
      <c r="L8" s="24">
        <v>4217.2000000000007</v>
      </c>
    </row>
    <row r="9" spans="3:12" x14ac:dyDescent="0.2">
      <c r="C9" s="22" t="s">
        <v>380</v>
      </c>
      <c r="D9" s="24">
        <v>22999.809999999998</v>
      </c>
      <c r="E9" s="24">
        <v>1399</v>
      </c>
      <c r="F9" s="24">
        <v>1190</v>
      </c>
      <c r="G9" s="24">
        <v>4795</v>
      </c>
      <c r="H9" s="24">
        <v>8422.2000000000007</v>
      </c>
      <c r="I9" s="24">
        <v>4122</v>
      </c>
      <c r="J9" s="24">
        <v>5637</v>
      </c>
      <c r="K9" s="24">
        <v>8671.7199999999993</v>
      </c>
      <c r="L9" s="24">
        <v>646.4</v>
      </c>
    </row>
    <row r="10" spans="3:12" x14ac:dyDescent="0.2">
      <c r="C10" s="22" t="s">
        <v>381</v>
      </c>
      <c r="D10" s="24">
        <v>28941.93</v>
      </c>
      <c r="E10" s="24">
        <v>899</v>
      </c>
      <c r="F10" s="24">
        <v>7827</v>
      </c>
      <c r="G10" s="24"/>
      <c r="H10" s="24">
        <v>10390</v>
      </c>
      <c r="I10" s="24">
        <v>3179</v>
      </c>
      <c r="J10" s="24">
        <v>4569.95</v>
      </c>
      <c r="K10" s="24">
        <v>5495.2199999999993</v>
      </c>
      <c r="L10" s="24">
        <v>267</v>
      </c>
    </row>
    <row r="11" spans="3:12" x14ac:dyDescent="0.2">
      <c r="C11" s="22" t="s">
        <v>382</v>
      </c>
      <c r="D11" s="24">
        <v>32531.080000000005</v>
      </c>
      <c r="E11" s="24">
        <v>899</v>
      </c>
      <c r="F11" s="24">
        <v>9877</v>
      </c>
      <c r="G11" s="24"/>
      <c r="H11" s="24">
        <v>11084.02</v>
      </c>
      <c r="I11" s="24">
        <v>420</v>
      </c>
      <c r="J11" s="24">
        <v>1635.86</v>
      </c>
      <c r="K11" s="24">
        <v>1000</v>
      </c>
      <c r="L11" s="24">
        <v>2173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C5:E20"/>
  <sheetViews>
    <sheetView workbookViewId="0">
      <selection activeCell="E29" sqref="E29"/>
    </sheetView>
  </sheetViews>
  <sheetFormatPr defaultRowHeight="12.75" x14ac:dyDescent="0.2"/>
  <cols>
    <col min="3" max="3" width="20.6640625" bestFit="1" customWidth="1"/>
    <col min="4" max="4" width="26.83203125" bestFit="1" customWidth="1"/>
  </cols>
  <sheetData>
    <row r="5" spans="3:5" ht="15" x14ac:dyDescent="0.2">
      <c r="C5" s="17" t="s">
        <v>361</v>
      </c>
      <c r="D5" t="s">
        <v>391</v>
      </c>
      <c r="E5" s="29"/>
    </row>
    <row r="7" spans="3:5" x14ac:dyDescent="0.2">
      <c r="C7" s="17" t="s">
        <v>373</v>
      </c>
      <c r="D7" t="s">
        <v>387</v>
      </c>
    </row>
    <row r="8" spans="3:5" x14ac:dyDescent="0.2">
      <c r="C8" t="s">
        <v>331</v>
      </c>
      <c r="D8" s="26">
        <v>391868</v>
      </c>
    </row>
    <row r="9" spans="3:5" x14ac:dyDescent="0.2">
      <c r="C9" t="s">
        <v>339</v>
      </c>
      <c r="D9" s="26">
        <v>-117500</v>
      </c>
    </row>
    <row r="10" spans="3:5" x14ac:dyDescent="0.2">
      <c r="C10" t="s">
        <v>335</v>
      </c>
      <c r="D10" s="26">
        <v>-112843.97000000007</v>
      </c>
    </row>
    <row r="11" spans="3:5" x14ac:dyDescent="0.2">
      <c r="C11" t="s">
        <v>365</v>
      </c>
      <c r="D11" s="26">
        <v>-60030.22</v>
      </c>
    </row>
    <row r="12" spans="3:5" x14ac:dyDescent="0.2">
      <c r="C12" t="s">
        <v>369</v>
      </c>
      <c r="D12" s="26">
        <v>-31550.809999999998</v>
      </c>
    </row>
    <row r="13" spans="3:5" x14ac:dyDescent="0.2">
      <c r="C13" t="s">
        <v>368</v>
      </c>
      <c r="D13" s="26">
        <v>-23116</v>
      </c>
    </row>
    <row r="14" spans="3:5" x14ac:dyDescent="0.2">
      <c r="C14" t="s">
        <v>355</v>
      </c>
      <c r="D14" s="26">
        <v>-19632.340000000004</v>
      </c>
    </row>
    <row r="15" spans="3:5" x14ac:dyDescent="0.2">
      <c r="C15" t="s">
        <v>333</v>
      </c>
      <c r="D15" s="26">
        <v>-10664</v>
      </c>
    </row>
    <row r="16" spans="3:5" x14ac:dyDescent="0.2">
      <c r="C16" t="s">
        <v>366</v>
      </c>
      <c r="D16" s="26">
        <v>-7303.5999999999995</v>
      </c>
    </row>
    <row r="17" spans="3:4" x14ac:dyDescent="0.2">
      <c r="C17" t="s">
        <v>349</v>
      </c>
      <c r="D17" s="26">
        <v>-6094</v>
      </c>
    </row>
    <row r="18" spans="3:4" x14ac:dyDescent="0.2">
      <c r="C18" t="s">
        <v>367</v>
      </c>
      <c r="D18" s="26">
        <v>-4096</v>
      </c>
    </row>
    <row r="19" spans="3:4" x14ac:dyDescent="0.2">
      <c r="C19" t="s">
        <v>392</v>
      </c>
      <c r="D19" s="26">
        <v>-28399.599999999999</v>
      </c>
    </row>
    <row r="20" spans="3:4" x14ac:dyDescent="0.2">
      <c r="C20" t="s">
        <v>388</v>
      </c>
      <c r="D20" s="26">
        <v>-29362.540000000088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4:L15"/>
  <sheetViews>
    <sheetView workbookViewId="0">
      <selection activeCell="N14" sqref="N14"/>
    </sheetView>
  </sheetViews>
  <sheetFormatPr defaultRowHeight="12.75" x14ac:dyDescent="0.2"/>
  <cols>
    <col min="2" max="2" width="15.5" customWidth="1"/>
    <col min="3" max="3" width="25.33203125" bestFit="1" customWidth="1"/>
  </cols>
  <sheetData>
    <row r="4" spans="2:12" ht="12.75" customHeight="1" x14ac:dyDescent="0.2">
      <c r="B4" s="17" t="s">
        <v>362</v>
      </c>
      <c r="C4" t="s">
        <v>389</v>
      </c>
      <c r="G4" s="31" t="s">
        <v>390</v>
      </c>
      <c r="H4" s="31"/>
      <c r="I4" s="31"/>
      <c r="J4" s="31"/>
      <c r="K4" s="31"/>
      <c r="L4" s="31"/>
    </row>
    <row r="5" spans="2:12" ht="12.75" customHeight="1" x14ac:dyDescent="0.2">
      <c r="G5" s="31"/>
      <c r="H5" s="31"/>
      <c r="I5" s="31"/>
      <c r="J5" s="31"/>
      <c r="K5" s="31"/>
      <c r="L5" s="31"/>
    </row>
    <row r="6" spans="2:12" x14ac:dyDescent="0.2">
      <c r="B6" s="17" t="s">
        <v>362</v>
      </c>
      <c r="C6" t="s">
        <v>376</v>
      </c>
      <c r="G6" s="32" t="str">
        <f>'Топ 5 категорий'!B7</f>
        <v>Аренда</v>
      </c>
      <c r="H6" s="32"/>
      <c r="I6" s="33">
        <f>'Топ 5 категорий'!C7</f>
        <v>117500</v>
      </c>
      <c r="J6" s="33"/>
      <c r="K6" s="34">
        <f t="shared" ref="K6:K14" si="0">I6</f>
        <v>117500</v>
      </c>
      <c r="L6" s="35"/>
    </row>
    <row r="7" spans="2:12" x14ac:dyDescent="0.2">
      <c r="B7" t="s">
        <v>339</v>
      </c>
      <c r="C7" s="19">
        <v>117500</v>
      </c>
      <c r="G7" s="32"/>
      <c r="H7" s="32"/>
      <c r="I7" s="33"/>
      <c r="J7" s="33"/>
      <c r="K7" s="35"/>
      <c r="L7" s="35"/>
    </row>
    <row r="8" spans="2:12" x14ac:dyDescent="0.2">
      <c r="B8" t="s">
        <v>334</v>
      </c>
      <c r="C8" s="19">
        <v>83877.150000000038</v>
      </c>
      <c r="G8" s="32" t="str">
        <f>'Топ 5 категорий'!B8</f>
        <v>Супермаркеты</v>
      </c>
      <c r="H8" s="32"/>
      <c r="I8" s="33">
        <f>'Топ 5 категорий'!C8</f>
        <v>83877.150000000038</v>
      </c>
      <c r="J8" s="33"/>
      <c r="K8" s="34">
        <f t="shared" si="0"/>
        <v>83877.150000000038</v>
      </c>
      <c r="L8" s="35"/>
    </row>
    <row r="9" spans="2:12" x14ac:dyDescent="0.2">
      <c r="B9" t="s">
        <v>336</v>
      </c>
      <c r="C9" s="19">
        <v>40030.22</v>
      </c>
      <c r="G9" s="32"/>
      <c r="H9" s="32"/>
      <c r="I9" s="33"/>
      <c r="J9" s="33"/>
      <c r="K9" s="35"/>
      <c r="L9" s="35"/>
    </row>
    <row r="10" spans="2:12" x14ac:dyDescent="0.2">
      <c r="B10" t="s">
        <v>347</v>
      </c>
      <c r="C10" s="19">
        <v>20000</v>
      </c>
      <c r="G10" s="32" t="str">
        <f>'Топ 5 категорий'!B9</f>
        <v>Зоомагазин</v>
      </c>
      <c r="H10" s="32"/>
      <c r="I10" s="33">
        <f>'Топ 5 категорий'!C9</f>
        <v>40030.22</v>
      </c>
      <c r="J10" s="33"/>
      <c r="K10" s="34">
        <f t="shared" si="0"/>
        <v>40030.22</v>
      </c>
      <c r="L10" s="35"/>
    </row>
    <row r="11" spans="2:12" x14ac:dyDescent="0.2">
      <c r="B11" t="s">
        <v>352</v>
      </c>
      <c r="C11" s="19">
        <v>18154</v>
      </c>
      <c r="G11" s="32"/>
      <c r="H11" s="32"/>
      <c r="I11" s="33"/>
      <c r="J11" s="33"/>
      <c r="K11" s="35"/>
      <c r="L11" s="35"/>
    </row>
    <row r="12" spans="2:12" x14ac:dyDescent="0.2">
      <c r="G12" s="32" t="str">
        <f>'Топ 5 категорий'!B10</f>
        <v>Ветклиника</v>
      </c>
      <c r="H12" s="32"/>
      <c r="I12" s="33">
        <f>'Топ 5 категорий'!C10</f>
        <v>20000</v>
      </c>
      <c r="J12" s="33"/>
      <c r="K12" s="34">
        <f t="shared" si="0"/>
        <v>20000</v>
      </c>
      <c r="L12" s="35"/>
    </row>
    <row r="13" spans="2:12" x14ac:dyDescent="0.2">
      <c r="G13" s="32"/>
      <c r="H13" s="32"/>
      <c r="I13" s="33"/>
      <c r="J13" s="33"/>
      <c r="K13" s="35"/>
      <c r="L13" s="35"/>
    </row>
    <row r="14" spans="2:12" x14ac:dyDescent="0.2">
      <c r="G14" s="32" t="str">
        <f>'Топ 5 категорий'!B11</f>
        <v>Яндекс Маркет</v>
      </c>
      <c r="H14" s="32"/>
      <c r="I14" s="33">
        <f>'Топ 5 категорий'!C11</f>
        <v>18154</v>
      </c>
      <c r="J14" s="33"/>
      <c r="K14" s="34">
        <f t="shared" si="0"/>
        <v>18154</v>
      </c>
      <c r="L14" s="35"/>
    </row>
    <row r="15" spans="2:12" x14ac:dyDescent="0.2">
      <c r="G15" s="32"/>
      <c r="H15" s="32"/>
      <c r="I15" s="33"/>
      <c r="J15" s="33"/>
      <c r="K15" s="35"/>
      <c r="L15" s="35"/>
    </row>
  </sheetData>
  <mergeCells count="16">
    <mergeCell ref="G14:H15"/>
    <mergeCell ref="I14:J15"/>
    <mergeCell ref="K14:L15"/>
    <mergeCell ref="G10:H11"/>
    <mergeCell ref="I10:J11"/>
    <mergeCell ref="K10:L11"/>
    <mergeCell ref="G12:H13"/>
    <mergeCell ref="I12:J13"/>
    <mergeCell ref="K12:L13"/>
    <mergeCell ref="G4:L5"/>
    <mergeCell ref="G6:H7"/>
    <mergeCell ref="I6:J7"/>
    <mergeCell ref="K6:L7"/>
    <mergeCell ref="G8:H9"/>
    <mergeCell ref="I8:J9"/>
    <mergeCell ref="K8:L9"/>
  </mergeCells>
  <conditionalFormatting sqref="K6:L15">
    <cfRule type="dataBar" priority="1">
      <dataBar showValue="0"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{9F48AEFB-C546-4715-8223-D999A7803AB5}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48AEFB-C546-4715-8223-D999A7803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K6:L15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4:C8"/>
  <sheetViews>
    <sheetView workbookViewId="0">
      <selection activeCell="B11" sqref="B11"/>
    </sheetView>
  </sheetViews>
  <sheetFormatPr defaultRowHeight="12.75" x14ac:dyDescent="0.2"/>
  <cols>
    <col min="2" max="2" width="18.6640625" bestFit="1" customWidth="1"/>
    <col min="3" max="3" width="23.33203125" customWidth="1"/>
  </cols>
  <sheetData>
    <row r="4" spans="2:3" x14ac:dyDescent="0.2">
      <c r="B4" s="17" t="s">
        <v>373</v>
      </c>
      <c r="C4" t="s">
        <v>375</v>
      </c>
    </row>
    <row r="5" spans="2:3" x14ac:dyDescent="0.2">
      <c r="B5" t="s">
        <v>337</v>
      </c>
      <c r="C5" s="19">
        <v>10842</v>
      </c>
    </row>
    <row r="6" spans="2:3" x14ac:dyDescent="0.2">
      <c r="B6" t="s">
        <v>338</v>
      </c>
      <c r="C6" s="19">
        <v>18124.82</v>
      </c>
    </row>
    <row r="7" spans="2:3" x14ac:dyDescent="0.2">
      <c r="B7" t="s">
        <v>334</v>
      </c>
      <c r="C7" s="19">
        <v>83877.150000000009</v>
      </c>
    </row>
    <row r="8" spans="2:3" x14ac:dyDescent="0.2">
      <c r="B8" t="s">
        <v>374</v>
      </c>
      <c r="C8" s="19">
        <v>112843.97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C4:S48"/>
  <sheetViews>
    <sheetView topLeftCell="A7" workbookViewId="0">
      <selection activeCell="Y44" sqref="Y44"/>
    </sheetView>
  </sheetViews>
  <sheetFormatPr defaultRowHeight="12.75" x14ac:dyDescent="0.2"/>
  <cols>
    <col min="3" max="3" width="18.6640625" bestFit="1" customWidth="1"/>
    <col min="4" max="4" width="23.33203125" bestFit="1" customWidth="1"/>
    <col min="6" max="6" width="10" customWidth="1"/>
    <col min="7" max="7" width="10.6640625" customWidth="1"/>
    <col min="17" max="17" width="18.6640625" bestFit="1" customWidth="1"/>
    <col min="18" max="18" width="23.33203125" bestFit="1" customWidth="1"/>
  </cols>
  <sheetData>
    <row r="4" spans="3:18" x14ac:dyDescent="0.2">
      <c r="C4" s="17" t="s">
        <v>372</v>
      </c>
      <c r="D4" t="s">
        <v>371</v>
      </c>
      <c r="Q4" s="17" t="s">
        <v>372</v>
      </c>
      <c r="R4" t="s">
        <v>370</v>
      </c>
    </row>
    <row r="6" spans="3:18" x14ac:dyDescent="0.2">
      <c r="C6" s="17" t="s">
        <v>373</v>
      </c>
      <c r="D6" t="s">
        <v>375</v>
      </c>
      <c r="Q6" s="17" t="s">
        <v>373</v>
      </c>
      <c r="R6" t="s">
        <v>375</v>
      </c>
    </row>
    <row r="7" spans="3:18" x14ac:dyDescent="0.2">
      <c r="C7" s="22" t="s">
        <v>379</v>
      </c>
      <c r="D7" s="24">
        <v>82008</v>
      </c>
      <c r="Q7" s="22" t="s">
        <v>379</v>
      </c>
      <c r="R7" s="24">
        <v>101108.74999999999</v>
      </c>
    </row>
    <row r="8" spans="3:18" x14ac:dyDescent="0.2">
      <c r="C8" s="22" t="s">
        <v>380</v>
      </c>
      <c r="D8" s="24">
        <v>61700</v>
      </c>
      <c r="Q8" s="22" t="s">
        <v>380</v>
      </c>
      <c r="R8" s="24">
        <v>66620.23</v>
      </c>
    </row>
    <row r="9" spans="3:18" x14ac:dyDescent="0.2">
      <c r="C9" s="22" t="s">
        <v>381</v>
      </c>
      <c r="D9" s="24">
        <v>148160</v>
      </c>
      <c r="Q9" s="22" t="s">
        <v>381</v>
      </c>
      <c r="R9" s="24">
        <v>153025.1</v>
      </c>
    </row>
    <row r="10" spans="3:18" x14ac:dyDescent="0.2">
      <c r="C10" s="22" t="s">
        <v>382</v>
      </c>
      <c r="D10" s="24">
        <v>100000</v>
      </c>
      <c r="Q10" s="22" t="s">
        <v>382</v>
      </c>
      <c r="R10" s="24">
        <v>100476.45999999999</v>
      </c>
    </row>
    <row r="11" spans="3:18" x14ac:dyDescent="0.2">
      <c r="C11" s="22" t="s">
        <v>374</v>
      </c>
      <c r="D11" s="24">
        <v>391868</v>
      </c>
      <c r="Q11" s="22" t="s">
        <v>374</v>
      </c>
      <c r="R11" s="24">
        <v>421230.53999999992</v>
      </c>
    </row>
    <row r="35" spans="15:19" ht="12.75" customHeight="1" x14ac:dyDescent="0.2">
      <c r="O35" s="59" t="s">
        <v>579</v>
      </c>
      <c r="P35" s="59"/>
      <c r="R35" s="17" t="s">
        <v>372</v>
      </c>
      <c r="S35" t="s">
        <v>370</v>
      </c>
    </row>
    <row r="36" spans="15:19" x14ac:dyDescent="0.2">
      <c r="O36" s="59"/>
      <c r="P36" s="59"/>
    </row>
    <row r="37" spans="15:19" x14ac:dyDescent="0.2">
      <c r="O37" s="59"/>
      <c r="P37" s="59"/>
      <c r="R37" s="17" t="s">
        <v>373</v>
      </c>
      <c r="S37" t="str">
        <f>IF(NOT(ISBLANK(R48)), "Расход во всех категориях", "Расход в некоторых категориях")</f>
        <v>Расход во всех категориях</v>
      </c>
    </row>
    <row r="38" spans="15:19" x14ac:dyDescent="0.2">
      <c r="O38" s="59"/>
      <c r="P38" s="59"/>
      <c r="R38" t="s">
        <v>339</v>
      </c>
    </row>
    <row r="39" spans="15:19" x14ac:dyDescent="0.2">
      <c r="O39" s="62"/>
      <c r="P39" s="62"/>
      <c r="R39" t="s">
        <v>335</v>
      </c>
    </row>
    <row r="40" spans="15:19" x14ac:dyDescent="0.2">
      <c r="O40" s="62"/>
      <c r="P40" s="62"/>
      <c r="R40" t="s">
        <v>367</v>
      </c>
    </row>
    <row r="41" spans="15:19" x14ac:dyDescent="0.2">
      <c r="O41" s="62"/>
      <c r="P41" s="62"/>
      <c r="R41" t="s">
        <v>368</v>
      </c>
    </row>
    <row r="42" spans="15:19" x14ac:dyDescent="0.2">
      <c r="R42" t="s">
        <v>366</v>
      </c>
    </row>
    <row r="43" spans="15:19" x14ac:dyDescent="0.2">
      <c r="R43" t="s">
        <v>349</v>
      </c>
    </row>
    <row r="44" spans="15:19" x14ac:dyDescent="0.2">
      <c r="R44" t="s">
        <v>365</v>
      </c>
    </row>
    <row r="45" spans="15:19" x14ac:dyDescent="0.2">
      <c r="R45" t="s">
        <v>333</v>
      </c>
    </row>
    <row r="46" spans="15:19" x14ac:dyDescent="0.2">
      <c r="R46" t="s">
        <v>369</v>
      </c>
    </row>
    <row r="47" spans="15:19" x14ac:dyDescent="0.2">
      <c r="R47" t="s">
        <v>355</v>
      </c>
    </row>
    <row r="48" spans="15:19" x14ac:dyDescent="0.2">
      <c r="R48" t="s">
        <v>392</v>
      </c>
    </row>
  </sheetData>
  <mergeCells count="1">
    <mergeCell ref="O35:P38"/>
  </mergeCell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C4:E31"/>
  <sheetViews>
    <sheetView workbookViewId="0">
      <selection activeCell="S40" sqref="S40"/>
    </sheetView>
  </sheetViews>
  <sheetFormatPr defaultRowHeight="12.75" x14ac:dyDescent="0.2"/>
  <cols>
    <col min="3" max="3" width="38" bestFit="1" customWidth="1"/>
    <col min="4" max="4" width="18.1640625" customWidth="1"/>
    <col min="5" max="5" width="23.33203125" bestFit="1" customWidth="1"/>
  </cols>
  <sheetData>
    <row r="4" spans="3:5" x14ac:dyDescent="0.2">
      <c r="C4" s="17" t="s">
        <v>372</v>
      </c>
      <c r="D4" t="s">
        <v>370</v>
      </c>
    </row>
    <row r="6" spans="3:5" x14ac:dyDescent="0.2">
      <c r="C6" s="17" t="s">
        <v>362</v>
      </c>
      <c r="D6" s="17" t="s">
        <v>356</v>
      </c>
      <c r="E6" t="s">
        <v>375</v>
      </c>
    </row>
    <row r="7" spans="3:5" x14ac:dyDescent="0.2">
      <c r="C7" t="s">
        <v>339</v>
      </c>
      <c r="D7" t="s">
        <v>339</v>
      </c>
      <c r="E7" s="19">
        <v>117500</v>
      </c>
    </row>
    <row r="8" spans="3:5" x14ac:dyDescent="0.2">
      <c r="C8" t="s">
        <v>335</v>
      </c>
      <c r="D8" t="s">
        <v>337</v>
      </c>
      <c r="E8" s="19">
        <v>10842</v>
      </c>
    </row>
    <row r="9" spans="3:5" x14ac:dyDescent="0.2">
      <c r="C9" t="s">
        <v>335</v>
      </c>
      <c r="D9" t="s">
        <v>338</v>
      </c>
      <c r="E9" s="19">
        <v>18124.82</v>
      </c>
    </row>
    <row r="10" spans="3:5" x14ac:dyDescent="0.2">
      <c r="C10" t="s">
        <v>335</v>
      </c>
      <c r="D10" t="s">
        <v>334</v>
      </c>
      <c r="E10" s="19">
        <v>83877.150000000038</v>
      </c>
    </row>
    <row r="11" spans="3:5" x14ac:dyDescent="0.2">
      <c r="C11" t="s">
        <v>367</v>
      </c>
      <c r="D11" t="s">
        <v>342</v>
      </c>
      <c r="E11" s="19">
        <v>796</v>
      </c>
    </row>
    <row r="12" spans="3:5" x14ac:dyDescent="0.2">
      <c r="C12" t="s">
        <v>367</v>
      </c>
      <c r="D12" t="s">
        <v>350</v>
      </c>
      <c r="E12" s="19">
        <v>3300</v>
      </c>
    </row>
    <row r="13" spans="3:5" x14ac:dyDescent="0.2">
      <c r="C13" t="s">
        <v>368</v>
      </c>
      <c r="D13" t="s">
        <v>354</v>
      </c>
      <c r="E13" s="19">
        <v>4962</v>
      </c>
    </row>
    <row r="14" spans="3:5" x14ac:dyDescent="0.2">
      <c r="C14" t="s">
        <v>368</v>
      </c>
      <c r="D14" t="s">
        <v>352</v>
      </c>
      <c r="E14" s="19">
        <v>18154</v>
      </c>
    </row>
    <row r="15" spans="3:5" x14ac:dyDescent="0.2">
      <c r="C15" t="s">
        <v>366</v>
      </c>
      <c r="D15" t="s">
        <v>341</v>
      </c>
      <c r="E15" s="19">
        <v>7303.6</v>
      </c>
    </row>
    <row r="16" spans="3:5" x14ac:dyDescent="0.2">
      <c r="C16" t="s">
        <v>349</v>
      </c>
      <c r="D16" t="s">
        <v>349</v>
      </c>
      <c r="E16" s="19">
        <v>6094</v>
      </c>
    </row>
    <row r="17" spans="3:5" x14ac:dyDescent="0.2">
      <c r="C17" t="s">
        <v>365</v>
      </c>
      <c r="D17" t="s">
        <v>347</v>
      </c>
      <c r="E17" s="19">
        <v>20000</v>
      </c>
    </row>
    <row r="18" spans="3:5" x14ac:dyDescent="0.2">
      <c r="C18" t="s">
        <v>365</v>
      </c>
      <c r="D18" t="s">
        <v>336</v>
      </c>
      <c r="E18" s="19">
        <v>40030.22</v>
      </c>
    </row>
    <row r="19" spans="3:5" x14ac:dyDescent="0.2">
      <c r="C19" t="s">
        <v>333</v>
      </c>
      <c r="D19" t="s">
        <v>332</v>
      </c>
      <c r="E19" s="19">
        <v>710</v>
      </c>
    </row>
    <row r="20" spans="3:5" x14ac:dyDescent="0.2">
      <c r="C20" t="s">
        <v>333</v>
      </c>
      <c r="D20" t="s">
        <v>343</v>
      </c>
      <c r="E20" s="19">
        <v>9954</v>
      </c>
    </row>
    <row r="21" spans="3:5" x14ac:dyDescent="0.2">
      <c r="C21" t="s">
        <v>369</v>
      </c>
      <c r="D21" t="s">
        <v>353</v>
      </c>
      <c r="E21" s="19">
        <v>1100</v>
      </c>
    </row>
    <row r="22" spans="3:5" x14ac:dyDescent="0.2">
      <c r="C22" t="s">
        <v>369</v>
      </c>
      <c r="D22" t="s">
        <v>340</v>
      </c>
      <c r="E22" s="19">
        <v>989.81</v>
      </c>
    </row>
    <row r="23" spans="3:5" x14ac:dyDescent="0.2">
      <c r="C23" t="s">
        <v>369</v>
      </c>
      <c r="D23" t="s">
        <v>364</v>
      </c>
      <c r="E23" s="19">
        <v>15900</v>
      </c>
    </row>
    <row r="24" spans="3:5" x14ac:dyDescent="0.2">
      <c r="C24" t="s">
        <v>369</v>
      </c>
      <c r="D24" t="s">
        <v>348</v>
      </c>
      <c r="E24" s="19">
        <v>13561</v>
      </c>
    </row>
    <row r="25" spans="3:5" x14ac:dyDescent="0.2">
      <c r="C25" t="s">
        <v>355</v>
      </c>
      <c r="D25" t="s">
        <v>351</v>
      </c>
      <c r="E25" s="19">
        <v>3224.5</v>
      </c>
    </row>
    <row r="26" spans="3:5" x14ac:dyDescent="0.2">
      <c r="C26" t="s">
        <v>355</v>
      </c>
      <c r="D26" t="s">
        <v>346</v>
      </c>
      <c r="E26" s="19">
        <v>2300</v>
      </c>
    </row>
    <row r="27" spans="3:5" x14ac:dyDescent="0.2">
      <c r="C27" t="s">
        <v>355</v>
      </c>
      <c r="D27" t="s">
        <v>344</v>
      </c>
      <c r="E27" s="19">
        <v>9153</v>
      </c>
    </row>
    <row r="28" spans="3:5" x14ac:dyDescent="0.2">
      <c r="C28" t="s">
        <v>355</v>
      </c>
      <c r="D28" t="s">
        <v>345</v>
      </c>
      <c r="E28" s="19">
        <v>4954.8399999999992</v>
      </c>
    </row>
    <row r="29" spans="3:5" x14ac:dyDescent="0.2">
      <c r="C29" t="s">
        <v>392</v>
      </c>
      <c r="D29" t="s">
        <v>392</v>
      </c>
      <c r="E29" s="19">
        <v>28399.599999999999</v>
      </c>
    </row>
    <row r="31" spans="3:5" ht="15" x14ac:dyDescent="0.2">
      <c r="C31" s="2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Описание проекта</vt:lpstr>
      <vt:lpstr>Дашборд</vt:lpstr>
      <vt:lpstr>Данные заголовка</vt:lpstr>
      <vt:lpstr>Линейн диагр</vt:lpstr>
      <vt:lpstr>Waterfall</vt:lpstr>
      <vt:lpstr>Топ 5 категорий</vt:lpstr>
      <vt:lpstr>Круг диагр</vt:lpstr>
      <vt:lpstr>Столб диагр пополнения-расходы</vt:lpstr>
      <vt:lpstr>TreeMap</vt:lpstr>
      <vt:lpstr>Данные</vt:lpstr>
      <vt:lpstr>Валидация данных</vt:lpstr>
      <vt:lpstr>ТблКатегория</vt:lpstr>
      <vt:lpstr>ТблПодкатегория</vt:lpstr>
      <vt:lpstr>ТблТип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Nastya</dc:creator>
  <cp:lastModifiedBy>AND</cp:lastModifiedBy>
  <dcterms:created xsi:type="dcterms:W3CDTF">2022-09-29T05:59:39Z</dcterms:created>
  <dcterms:modified xsi:type="dcterms:W3CDTF">2022-11-28T17:21:03Z</dcterms:modified>
</cp:coreProperties>
</file>