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8_{EA251269-BE2A-844C-A0E7-54DCFF7798AC}" xr6:coauthVersionLast="47" xr6:coauthVersionMax="47" xr10:uidLastSave="{00000000-0000-0000-0000-000000000000}"/>
  <bookViews>
    <workbookView xWindow="21660" yWindow="460" windowWidth="26580" windowHeight="27260" tabRatio="500" xr2:uid="{00000000-000D-0000-FFFF-FFFF00000000}"/>
  </bookViews>
  <sheets>
    <sheet name="Homework 1 Answer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" i="1" l="1"/>
  <c r="D110" i="1"/>
  <c r="C76" i="1"/>
  <c r="C89" i="1"/>
  <c r="C93" i="1"/>
  <c r="C91" i="1"/>
  <c r="C87" i="1"/>
  <c r="C35" i="1"/>
  <c r="C84" i="1"/>
  <c r="C47" i="1"/>
  <c r="C52" i="1"/>
  <c r="C43" i="1"/>
  <c r="C59" i="1"/>
  <c r="C64" i="1"/>
  <c r="C31" i="1"/>
  <c r="C24" i="1"/>
  <c r="C18" i="1"/>
  <c r="C12" i="1"/>
</calcChain>
</file>

<file path=xl/sharedStrings.xml><?xml version="1.0" encoding="utf-8"?>
<sst xmlns="http://schemas.openxmlformats.org/spreadsheetml/2006/main" count="143" uniqueCount="94">
  <si>
    <t>Convert each to EAR</t>
  </si>
  <si>
    <t>EAR=(1+NOM/Per)^Per-1</t>
  </si>
  <si>
    <t>(a)</t>
  </si>
  <si>
    <t>Nominal Rate</t>
  </si>
  <si>
    <t># Per</t>
  </si>
  <si>
    <t>=EFFECT(NomRate,#Periods)</t>
  </si>
  <si>
    <t>Corporate Finance</t>
  </si>
  <si>
    <t>Homework 1</t>
  </si>
  <si>
    <t>Interest rate =</t>
  </si>
  <si>
    <t xml:space="preserve">Problem </t>
  </si>
  <si>
    <t>Answer</t>
  </si>
  <si>
    <t>Details</t>
  </si>
  <si>
    <t>PV</t>
  </si>
  <si>
    <t>?</t>
  </si>
  <si>
    <t>FV</t>
  </si>
  <si>
    <t>PV = FV / (1+ r)</t>
  </si>
  <si>
    <t>T</t>
  </si>
  <si>
    <r>
      <t>PV=</t>
    </r>
    <r>
      <rPr>
        <sz val="10"/>
        <rFont val="Verdana"/>
        <family val="2"/>
      </rPr>
      <t>FV</t>
    </r>
    <r>
      <rPr>
        <sz val="10"/>
        <rFont val="Verdana"/>
        <family val="2"/>
      </rPr>
      <t>/(1+r)^T</t>
    </r>
  </si>
  <si>
    <t>FV</t>
    <phoneticPr fontId="4" type="noConversion"/>
  </si>
  <si>
    <r>
      <t>FV=PV*(1+r)^</t>
    </r>
    <r>
      <rPr>
        <sz val="10"/>
        <rFont val="Verdana"/>
        <family val="2"/>
      </rPr>
      <t>T</t>
    </r>
  </si>
  <si>
    <t>1/(1+r)^T</t>
  </si>
  <si>
    <t>6(a)</t>
  </si>
  <si>
    <t>(b)</t>
  </si>
  <si>
    <t>(c)</t>
  </si>
  <si>
    <t>R</t>
  </si>
  <si>
    <t>Expenses expressed as a percentage can be viewed as negative growth.</t>
  </si>
  <si>
    <t>which is the ending amount minus the 2% fee on the ending amount.</t>
  </si>
  <si>
    <t>FV=PV*(1+r)</t>
  </si>
  <si>
    <t>=-PV(rate,nper,pmt,fv,type)</t>
  </si>
  <si>
    <t>=FV(rate,nper,pmt,pv,type)</t>
  </si>
  <si>
    <t>To see the results of the function, merely delete the apostrophe.</t>
  </si>
  <si>
    <t>=Rate(nper,pmt,pv,fv,type,guess)</t>
  </si>
  <si>
    <t xml:space="preserve">r = (FV/PV)^(1/T) -1 </t>
  </si>
  <si>
    <t>r0,200</t>
  </si>
  <si>
    <t xml:space="preserve">Most of these problems can be solved using the basic formulas we covered in class.  </t>
  </si>
  <si>
    <t>=-PV(E4,1,0,E13)</t>
  </si>
  <si>
    <t>=-PV(E4,E26,0,E24)</t>
  </si>
  <si>
    <t>r0,200 =(FV-PV)/PV</t>
  </si>
  <si>
    <t>=FV(E4,1,0,-E19)</t>
  </si>
  <si>
    <t>The Excel functions with the cell references, e.g., "=PV(E4…)", are shown as text by inerting an apostrophe before the "=" sign.</t>
  </si>
  <si>
    <t>RATE</t>
  </si>
  <si>
    <t>=PV(E38,E37,0,E36)</t>
  </si>
  <si>
    <t>7(a)</t>
  </si>
  <si>
    <t>FV=PV*(1+r)^T</t>
  </si>
  <si>
    <t>PV = FV/(1+r)^T</t>
  </si>
  <si>
    <r>
      <t xml:space="preserve">We need to determine the annual RoR </t>
    </r>
    <r>
      <rPr>
        <i/>
        <sz val="10"/>
        <rFont val="Verdana"/>
        <family val="2"/>
      </rPr>
      <t>after</t>
    </r>
    <r>
      <rPr>
        <sz val="10"/>
        <rFont val="Verdana"/>
        <family val="2"/>
      </rPr>
      <t xml:space="preserve"> expenses.</t>
    </r>
  </si>
  <si>
    <t xml:space="preserve">For some problems, I've shown how to obtain the answer using Excel.   </t>
  </si>
  <si>
    <t>YR 10 Discount Factor</t>
  </si>
  <si>
    <t>Consequently, the annual growth rate is (1+.10)*(1-.02), or 1.078.</t>
  </si>
  <si>
    <t>You can also find this rate by the following formula:  CF*(1.10)-CF*(1.10)*(.02),</t>
  </si>
  <si>
    <t>The formula simplifies to CF*(1.10)*(1-.02), as above</t>
  </si>
  <si>
    <t>A fee of 2% --1/5 of the annual return--reduces the final value by 80%!  Be very wary of financial "helpers".</t>
  </si>
  <si>
    <t>Amazing, n'est-ce pas?</t>
  </si>
  <si>
    <t>Fall 2022</t>
  </si>
  <si>
    <t xml:space="preserve">This is 1,111 times the </t>
  </si>
  <si>
    <t>original bequest</t>
  </si>
  <si>
    <t>Fell a bit short of the 5% goal</t>
  </si>
  <si>
    <t>But we've ignored the 1890 outflow</t>
  </si>
  <si>
    <t>Small differences in RoR add</t>
  </si>
  <si>
    <t>up to big differences in final balances</t>
  </si>
  <si>
    <t>Double the RoR, 40x final balance</t>
  </si>
  <si>
    <t>r = (1+.10)*(1-.02)</t>
  </si>
  <si>
    <t>Oftentime, their gain is your loss</t>
  </si>
  <si>
    <t>over long periods</t>
  </si>
  <si>
    <r>
      <t>A is the best option because it's th</t>
    </r>
    <r>
      <rPr>
        <b/>
        <sz val="10"/>
        <rFont val="Verdana"/>
        <family val="2"/>
      </rPr>
      <t>e lowest effective rate</t>
    </r>
    <r>
      <rPr>
        <sz val="10"/>
        <rFont val="Verdana"/>
        <family val="2"/>
      </rPr>
      <t>. Note, it's the highest nominal rate.</t>
    </r>
  </si>
  <si>
    <t>There are a couple of way to solve this.</t>
  </si>
  <si>
    <t>First: set up an equation and solve for "T"</t>
  </si>
  <si>
    <t>Second: Rule of 72</t>
  </si>
  <si>
    <t>Third: Goal Seek</t>
  </si>
  <si>
    <t>2x = x * (1+.05)^T</t>
  </si>
  <si>
    <t>2 =  * (1+.05)^T (divide both sides by x)</t>
  </si>
  <si>
    <t>Ln(2) = T Ln(1.05) (take Ln of both sides)</t>
  </si>
  <si>
    <t>T = 14.21</t>
  </si>
  <si>
    <t>=72/5</t>
  </si>
  <si>
    <t>=14.4 (remember, this rule is just an approximation)</t>
  </si>
  <si>
    <t>=(1.05)^D111</t>
  </si>
  <si>
    <t>Select Goal Seek</t>
  </si>
  <si>
    <t>Cell D111 is left blank</t>
  </si>
  <si>
    <t>Set Cell D110 to "2" by changing Cell D111</t>
  </si>
  <si>
    <t>Similarly for 3x your $</t>
  </si>
  <si>
    <t>3x = x * (1+.05)^T</t>
  </si>
  <si>
    <t>3 =  * (1+.05)^T (divide both sides by x)</t>
  </si>
  <si>
    <t>Ln(3) = T Ln(1.05) (take Ln of both sides)</t>
  </si>
  <si>
    <t>T = 22.52</t>
  </si>
  <si>
    <t>Cell D129 is left blank</t>
  </si>
  <si>
    <t>=(1.05)^D129</t>
  </si>
  <si>
    <t>Set Cell D128 to "3" by changing Cell D129</t>
  </si>
  <si>
    <t>Second: Rule of 110</t>
  </si>
  <si>
    <t>=110/5</t>
  </si>
  <si>
    <t>=22 (remember, this rule is just an approximation)</t>
  </si>
  <si>
    <t>Ln(3) / Ln(1.05) = T  (divide by Ln(1.05))</t>
  </si>
  <si>
    <t>Ln(2) / Ln(1.05) = T  (divide by Ln(1.05))</t>
  </si>
  <si>
    <t>Don't worry about this.  I found it online!</t>
  </si>
  <si>
    <t>Gioal Seek can be very useful!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</si>
</sst>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&quot;$&quot;#,##0"/>
    <numFmt numFmtId="166" formatCode="0.0000"/>
    <numFmt numFmtId="167" formatCode="_(&quot;$&quot;* #,##0_);_(&quot;$&quot;* \(#,##0\);_(&quot;$&quot;* &quot;-&quot;??_);_(@_)"/>
    <numFmt numFmtId="168" formatCode="0.000%"/>
    <numFmt numFmtId="169" formatCode="0.00000"/>
  </numFmts>
  <fonts count="7" x14ac:knownFonts="1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0" fontId="1" fillId="3" borderId="5" xfId="2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0" fontId="1" fillId="0" borderId="10" xfId="2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165" fontId="1" fillId="0" borderId="0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3" fillId="0" borderId="10" xfId="1" applyNumberFormat="1" applyFont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0" fontId="0" fillId="0" borderId="9" xfId="0" applyBorder="1"/>
    <xf numFmtId="166" fontId="1" fillId="0" borderId="0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3" fillId="0" borderId="10" xfId="2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10" fontId="3" fillId="0" borderId="10" xfId="0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0" xfId="0" quotePrefix="1" applyFont="1" applyFill="1" applyBorder="1" applyAlignment="1">
      <alignment horizontal="center"/>
    </xf>
    <xf numFmtId="8" fontId="0" fillId="0" borderId="0" xfId="0" applyNumberFormat="1"/>
    <xf numFmtId="9" fontId="0" fillId="0" borderId="0" xfId="2" applyFont="1"/>
    <xf numFmtId="10" fontId="0" fillId="0" borderId="0" xfId="2" applyNumberFormat="1" applyFont="1"/>
    <xf numFmtId="168" fontId="0" fillId="0" borderId="0" xfId="2" applyNumberFormat="1" applyFont="1"/>
    <xf numFmtId="43" fontId="0" fillId="0" borderId="0" xfId="17" applyFont="1"/>
    <xf numFmtId="169" fontId="0" fillId="0" borderId="0" xfId="0" applyNumberFormat="1"/>
    <xf numFmtId="168" fontId="0" fillId="0" borderId="0" xfId="2" applyNumberFormat="1" applyFont="1" applyFill="1"/>
    <xf numFmtId="10" fontId="0" fillId="0" borderId="0" xfId="2" applyNumberFormat="1" applyFont="1" applyFill="1"/>
    <xf numFmtId="1" fontId="1" fillId="0" borderId="0" xfId="2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2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0" fillId="0" borderId="0" xfId="0" applyNumberFormat="1" applyAlignment="1">
      <alignment vertical="center"/>
    </xf>
    <xf numFmtId="1" fontId="1" fillId="0" borderId="0" xfId="0" applyNumberFormat="1" applyFont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quotePrefix="1" applyNumberFormat="1" applyFont="1" applyAlignment="1">
      <alignment horizontal="center"/>
    </xf>
    <xf numFmtId="1" fontId="3" fillId="0" borderId="0" xfId="2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wrapText="1"/>
    </xf>
    <xf numFmtId="0" fontId="3" fillId="0" borderId="10" xfId="0" quotePrefix="1" applyFont="1" applyBorder="1" applyAlignment="1">
      <alignment horizontal="center"/>
    </xf>
    <xf numFmtId="165" fontId="3" fillId="0" borderId="10" xfId="0" quotePrefix="1" applyNumberFormat="1" applyFont="1" applyBorder="1" applyAlignment="1">
      <alignment horizontal="center"/>
    </xf>
    <xf numFmtId="10" fontId="3" fillId="0" borderId="10" xfId="0" quotePrefix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left"/>
    </xf>
    <xf numFmtId="0" fontId="1" fillId="6" borderId="6" xfId="0" applyFont="1" applyFill="1" applyBorder="1"/>
    <xf numFmtId="0" fontId="0" fillId="6" borderId="7" xfId="0" applyFill="1" applyBorder="1"/>
    <xf numFmtId="0" fontId="1" fillId="6" borderId="9" xfId="0" applyFont="1" applyFill="1" applyBorder="1"/>
    <xf numFmtId="0" fontId="3" fillId="0" borderId="9" xfId="0" applyFont="1" applyBorder="1"/>
    <xf numFmtId="9" fontId="3" fillId="0" borderId="0" xfId="2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3" fillId="0" borderId="0" xfId="0" applyFont="1" applyBorder="1" applyAlignment="1">
      <alignment horizontal="center"/>
    </xf>
    <xf numFmtId="10" fontId="1" fillId="0" borderId="0" xfId="2" quotePrefix="1" applyNumberFormat="1" applyFont="1" applyFill="1" applyBorder="1" applyAlignment="1">
      <alignment horizontal="left"/>
    </xf>
    <xf numFmtId="0" fontId="0" fillId="6" borderId="0" xfId="0" applyFill="1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3" fillId="4" borderId="0" xfId="0" quotePrefix="1" applyFont="1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64" fontId="0" fillId="4" borderId="0" xfId="0" quotePrefix="1" applyNumberFormat="1" applyFill="1" applyBorder="1" applyAlignment="1">
      <alignment horizontal="right"/>
    </xf>
    <xf numFmtId="0" fontId="1" fillId="5" borderId="0" xfId="0" applyFont="1" applyFill="1" applyBorder="1" applyAlignment="1">
      <alignment horizontal="center"/>
    </xf>
    <xf numFmtId="0" fontId="3" fillId="5" borderId="0" xfId="0" quotePrefix="1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1" fontId="1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5" borderId="0" xfId="0" applyFont="1" applyFill="1" applyBorder="1"/>
    <xf numFmtId="0" fontId="1" fillId="0" borderId="0" xfId="0" applyFont="1" applyBorder="1" applyAlignment="1">
      <alignment horizontal="left"/>
    </xf>
    <xf numFmtId="2" fontId="0" fillId="0" borderId="10" xfId="0" applyNumberFormat="1" applyBorder="1"/>
    <xf numFmtId="2" fontId="1" fillId="0" borderId="0" xfId="0" applyNumberFormat="1" applyFont="1" applyBorder="1"/>
    <xf numFmtId="0" fontId="3" fillId="0" borderId="0" xfId="0" quotePrefix="1" applyFont="1" applyBorder="1"/>
    <xf numFmtId="0" fontId="1" fillId="0" borderId="0" xfId="0" applyFont="1" applyBorder="1"/>
    <xf numFmtId="9" fontId="0" fillId="0" borderId="10" xfId="2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/>
    </xf>
    <xf numFmtId="167" fontId="3" fillId="0" borderId="10" xfId="1" applyNumberFormat="1" applyFont="1" applyFill="1" applyBorder="1" applyAlignment="1">
      <alignment horizontal="center"/>
    </xf>
    <xf numFmtId="167" fontId="0" fillId="0" borderId="10" xfId="1" applyNumberFormat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3" fillId="0" borderId="10" xfId="0" applyFont="1" applyBorder="1" applyAlignment="1">
      <alignment horizontal="right"/>
    </xf>
    <xf numFmtId="0" fontId="3" fillId="0" borderId="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9" fontId="0" fillId="0" borderId="0" xfId="0" applyNumberFormat="1" applyBorder="1" applyAlignment="1">
      <alignment vertical="center"/>
    </xf>
    <xf numFmtId="3" fontId="3" fillId="0" borderId="0" xfId="0" quotePrefix="1" applyNumberFormat="1" applyFont="1" applyBorder="1" applyAlignment="1">
      <alignment vertical="center"/>
    </xf>
    <xf numFmtId="4" fontId="3" fillId="0" borderId="0" xfId="0" applyNumberFormat="1" applyFont="1" applyBorder="1" applyAlignment="1">
      <alignment horizontal="left"/>
    </xf>
    <xf numFmtId="0" fontId="3" fillId="0" borderId="10" xfId="0" quotePrefix="1" applyFont="1" applyBorder="1"/>
    <xf numFmtId="0" fontId="3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left"/>
    </xf>
    <xf numFmtId="0" fontId="3" fillId="0" borderId="1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2" quotePrefix="1" applyNumberFormat="1" applyFont="1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3" fillId="0" borderId="0" xfId="0" quotePrefix="1" applyFont="1" applyBorder="1" applyAlignment="1">
      <alignment horizontal="right"/>
    </xf>
    <xf numFmtId="0" fontId="0" fillId="0" borderId="0" xfId="0" quotePrefix="1" applyBorder="1"/>
    <xf numFmtId="2" fontId="1" fillId="0" borderId="0" xfId="0" applyNumberFormat="1" applyFont="1" applyBorder="1" applyAlignment="1">
      <alignment horizontal="left"/>
    </xf>
    <xf numFmtId="9" fontId="3" fillId="0" borderId="0" xfId="0" applyNumberFormat="1" applyFont="1" applyBorder="1" applyAlignment="1">
      <alignment vertical="center"/>
    </xf>
    <xf numFmtId="0" fontId="0" fillId="0" borderId="11" xfId="0" applyBorder="1"/>
  </cellXfs>
  <cellStyles count="18">
    <cellStyle name="Comma" xfId="17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3"/>
  <sheetViews>
    <sheetView showGridLines="0" tabSelected="1" showRuler="0" zoomScale="126" zoomScaleNormal="90" zoomScaleSheetLayoutView="80" zoomScalePageLayoutView="77" workbookViewId="0">
      <selection activeCell="G91" sqref="G91"/>
    </sheetView>
  </sheetViews>
  <sheetFormatPr baseColWidth="10" defaultColWidth="11" defaultRowHeight="13" x14ac:dyDescent="0.15"/>
  <cols>
    <col min="1" max="1" width="2" customWidth="1"/>
    <col min="2" max="2" width="9.6640625" customWidth="1"/>
    <col min="3" max="3" width="34.1640625" customWidth="1"/>
    <col min="4" max="4" width="41.1640625" bestFit="1" customWidth="1"/>
    <col min="5" max="5" width="40.33203125" customWidth="1"/>
    <col min="6" max="6" width="11.5" style="40" customWidth="1"/>
    <col min="7" max="7" width="15" bestFit="1" customWidth="1"/>
  </cols>
  <sheetData>
    <row r="1" spans="2:7" ht="14" thickBot="1" x14ac:dyDescent="0.2">
      <c r="B1" s="1"/>
    </row>
    <row r="2" spans="2:7" ht="14" thickBot="1" x14ac:dyDescent="0.2">
      <c r="B2" s="57" t="s">
        <v>6</v>
      </c>
      <c r="C2" s="58"/>
      <c r="D2" s="7"/>
      <c r="E2" s="8"/>
    </row>
    <row r="3" spans="2:7" x14ac:dyDescent="0.15">
      <c r="B3" s="59" t="s">
        <v>53</v>
      </c>
      <c r="C3" s="66"/>
      <c r="D3" s="67"/>
      <c r="E3" s="5" t="s">
        <v>8</v>
      </c>
      <c r="F3" s="47"/>
    </row>
    <row r="4" spans="2:7" ht="14" thickBot="1" x14ac:dyDescent="0.2">
      <c r="B4" s="59" t="s">
        <v>7</v>
      </c>
      <c r="C4" s="66"/>
      <c r="D4" s="67"/>
      <c r="E4" s="6">
        <v>0.05</v>
      </c>
      <c r="F4" s="39"/>
    </row>
    <row r="5" spans="2:7" x14ac:dyDescent="0.15">
      <c r="B5" s="9"/>
      <c r="C5" s="67"/>
      <c r="D5" s="67"/>
      <c r="E5" s="10"/>
      <c r="F5" s="39"/>
    </row>
    <row r="6" spans="2:7" x14ac:dyDescent="0.15">
      <c r="B6" s="17" t="s">
        <v>34</v>
      </c>
      <c r="C6" s="67"/>
      <c r="D6" s="67"/>
      <c r="E6" s="10"/>
      <c r="F6" s="39"/>
    </row>
    <row r="7" spans="2:7" x14ac:dyDescent="0.15">
      <c r="B7" s="60" t="s">
        <v>46</v>
      </c>
      <c r="C7" s="67"/>
      <c r="D7" s="67"/>
      <c r="E7" s="12"/>
    </row>
    <row r="8" spans="2:7" x14ac:dyDescent="0.15">
      <c r="B8" s="17" t="s">
        <v>39</v>
      </c>
      <c r="C8" s="67"/>
      <c r="D8" s="67"/>
      <c r="E8" s="12"/>
    </row>
    <row r="9" spans="2:7" x14ac:dyDescent="0.15">
      <c r="B9" s="17" t="s">
        <v>30</v>
      </c>
      <c r="C9" s="67"/>
      <c r="D9" s="67"/>
      <c r="E9" s="12"/>
    </row>
    <row r="10" spans="2:7" ht="14" thickBot="1" x14ac:dyDescent="0.2">
      <c r="B10" s="11"/>
      <c r="C10" s="67"/>
      <c r="D10" s="67"/>
      <c r="E10" s="12"/>
    </row>
    <row r="11" spans="2:7" ht="14" thickBot="1" x14ac:dyDescent="0.2">
      <c r="B11" s="2" t="s">
        <v>9</v>
      </c>
      <c r="C11" s="3" t="s">
        <v>10</v>
      </c>
      <c r="D11" s="3" t="s">
        <v>11</v>
      </c>
      <c r="E11" s="4"/>
      <c r="F11" s="52"/>
    </row>
    <row r="12" spans="2:7" x14ac:dyDescent="0.15">
      <c r="B12" s="11">
        <v>1</v>
      </c>
      <c r="C12" s="13">
        <f>E13/(1+E4)</f>
        <v>19047.619047619046</v>
      </c>
      <c r="D12" s="68" t="s">
        <v>12</v>
      </c>
      <c r="E12" s="14" t="s">
        <v>13</v>
      </c>
      <c r="F12" s="44"/>
    </row>
    <row r="13" spans="2:7" x14ac:dyDescent="0.15">
      <c r="B13" s="11"/>
      <c r="C13" s="62"/>
      <c r="D13" s="68" t="s">
        <v>14</v>
      </c>
      <c r="E13" s="15">
        <v>20000</v>
      </c>
      <c r="F13" s="48"/>
      <c r="G13" s="31"/>
    </row>
    <row r="14" spans="2:7" x14ac:dyDescent="0.15">
      <c r="B14" s="11"/>
      <c r="C14" s="62"/>
      <c r="D14" s="69" t="s">
        <v>15</v>
      </c>
      <c r="E14" s="14"/>
      <c r="F14" s="44"/>
    </row>
    <row r="15" spans="2:7" x14ac:dyDescent="0.15">
      <c r="B15" s="11"/>
      <c r="C15" s="62"/>
      <c r="D15" s="70" t="s">
        <v>28</v>
      </c>
      <c r="E15" s="14"/>
      <c r="F15" s="44"/>
    </row>
    <row r="16" spans="2:7" x14ac:dyDescent="0.15">
      <c r="B16" s="11"/>
      <c r="C16" s="62"/>
      <c r="D16" s="71" t="s">
        <v>35</v>
      </c>
      <c r="E16" s="14"/>
      <c r="F16" s="44"/>
      <c r="G16" s="31"/>
    </row>
    <row r="17" spans="2:7" x14ac:dyDescent="0.15">
      <c r="B17" s="28"/>
      <c r="C17" s="72"/>
      <c r="D17" s="73"/>
      <c r="E17" s="29"/>
      <c r="F17" s="44"/>
    </row>
    <row r="18" spans="2:7" x14ac:dyDescent="0.15">
      <c r="B18" s="11">
        <v>2</v>
      </c>
      <c r="C18" s="13">
        <f>E19*(1+E4)</f>
        <v>21000</v>
      </c>
      <c r="D18" s="68" t="s">
        <v>14</v>
      </c>
      <c r="E18" s="14" t="s">
        <v>13</v>
      </c>
      <c r="F18" s="44"/>
    </row>
    <row r="19" spans="2:7" x14ac:dyDescent="0.15">
      <c r="B19" s="11"/>
      <c r="C19" s="62"/>
      <c r="D19" s="68" t="s">
        <v>12</v>
      </c>
      <c r="E19" s="15">
        <v>20000</v>
      </c>
      <c r="F19" s="48"/>
      <c r="G19" s="31"/>
    </row>
    <row r="20" spans="2:7" x14ac:dyDescent="0.15">
      <c r="B20" s="11"/>
      <c r="C20" s="62"/>
      <c r="D20" s="70" t="s">
        <v>27</v>
      </c>
      <c r="E20" s="14"/>
      <c r="F20" s="44"/>
    </row>
    <row r="21" spans="2:7" x14ac:dyDescent="0.15">
      <c r="B21" s="11"/>
      <c r="C21" s="62"/>
      <c r="D21" s="70" t="s">
        <v>29</v>
      </c>
      <c r="E21" s="14"/>
      <c r="F21" s="44"/>
    </row>
    <row r="22" spans="2:7" x14ac:dyDescent="0.15">
      <c r="B22" s="11"/>
      <c r="C22" s="62"/>
      <c r="D22" s="71" t="s">
        <v>38</v>
      </c>
      <c r="E22" s="14"/>
      <c r="F22" s="44"/>
      <c r="G22" s="31"/>
    </row>
    <row r="23" spans="2:7" x14ac:dyDescent="0.15">
      <c r="B23" s="28"/>
      <c r="C23" s="72"/>
      <c r="D23" s="73"/>
      <c r="E23" s="29"/>
      <c r="F23" s="44"/>
    </row>
    <row r="24" spans="2:7" x14ac:dyDescent="0.15">
      <c r="B24" s="11">
        <v>3</v>
      </c>
      <c r="C24" s="13">
        <f>E24/(1+E4)^E26</f>
        <v>30695.662677037966</v>
      </c>
      <c r="D24" s="68" t="s">
        <v>14</v>
      </c>
      <c r="E24" s="15">
        <v>50000</v>
      </c>
      <c r="F24" s="48"/>
    </row>
    <row r="25" spans="2:7" x14ac:dyDescent="0.15">
      <c r="B25" s="11"/>
      <c r="C25" s="62"/>
      <c r="D25" s="68" t="s">
        <v>12</v>
      </c>
      <c r="E25" s="14" t="s">
        <v>13</v>
      </c>
      <c r="F25" s="44"/>
      <c r="G25" s="31"/>
    </row>
    <row r="26" spans="2:7" x14ac:dyDescent="0.15">
      <c r="B26" s="11"/>
      <c r="C26" s="62"/>
      <c r="D26" s="68" t="s">
        <v>16</v>
      </c>
      <c r="E26" s="14">
        <v>10</v>
      </c>
      <c r="F26" s="44"/>
      <c r="G26" s="31"/>
    </row>
    <row r="27" spans="2:7" x14ac:dyDescent="0.15">
      <c r="B27" s="11"/>
      <c r="C27" s="62"/>
      <c r="D27" s="74" t="s">
        <v>17</v>
      </c>
      <c r="E27" s="14"/>
      <c r="F27" s="44"/>
      <c r="G27" s="31"/>
    </row>
    <row r="28" spans="2:7" x14ac:dyDescent="0.15">
      <c r="B28" s="11"/>
      <c r="C28" s="62"/>
      <c r="D28" s="70" t="s">
        <v>28</v>
      </c>
      <c r="E28" s="14"/>
      <c r="F28" s="44"/>
      <c r="G28" s="31"/>
    </row>
    <row r="29" spans="2:7" x14ac:dyDescent="0.15">
      <c r="B29" s="11"/>
      <c r="C29" s="62"/>
      <c r="D29" s="71" t="s">
        <v>36</v>
      </c>
      <c r="E29" s="14"/>
      <c r="F29" s="44"/>
      <c r="G29" s="31"/>
    </row>
    <row r="30" spans="2:7" x14ac:dyDescent="0.15">
      <c r="B30" s="28"/>
      <c r="C30" s="75"/>
      <c r="D30" s="73"/>
      <c r="E30" s="29"/>
      <c r="F30" s="44"/>
      <c r="G30" s="31"/>
    </row>
    <row r="31" spans="2:7" x14ac:dyDescent="0.15">
      <c r="B31" s="11">
        <v>4</v>
      </c>
      <c r="C31" s="18">
        <f>1/(1+E4)^E31</f>
        <v>0.61391325354075932</v>
      </c>
      <c r="D31" s="68" t="s">
        <v>16</v>
      </c>
      <c r="E31" s="14">
        <v>10</v>
      </c>
      <c r="F31" s="44"/>
      <c r="G31" s="31"/>
    </row>
    <row r="32" spans="2:7" x14ac:dyDescent="0.15">
      <c r="B32" s="11"/>
      <c r="C32" s="62"/>
      <c r="D32" s="68" t="s">
        <v>47</v>
      </c>
      <c r="E32" s="19" t="s">
        <v>13</v>
      </c>
      <c r="F32" s="49"/>
      <c r="G32" s="33"/>
    </row>
    <row r="33" spans="2:7" x14ac:dyDescent="0.15">
      <c r="B33" s="11"/>
      <c r="C33" s="62"/>
      <c r="D33" s="69" t="s">
        <v>20</v>
      </c>
      <c r="E33" s="14"/>
      <c r="F33" s="44"/>
      <c r="G33" s="31"/>
    </row>
    <row r="34" spans="2:7" x14ac:dyDescent="0.15">
      <c r="B34" s="28"/>
      <c r="C34" s="72"/>
      <c r="D34" s="76"/>
      <c r="E34" s="30"/>
      <c r="F34" s="50"/>
      <c r="G34" s="31"/>
    </row>
    <row r="35" spans="2:7" x14ac:dyDescent="0.15">
      <c r="B35" s="11">
        <v>5</v>
      </c>
      <c r="C35" s="77">
        <f>10000/(1+E38)</f>
        <v>10204.081632653062</v>
      </c>
      <c r="D35" s="68" t="s">
        <v>12</v>
      </c>
      <c r="E35" s="53" t="s">
        <v>13</v>
      </c>
      <c r="F35" s="50"/>
      <c r="G35" s="31"/>
    </row>
    <row r="36" spans="2:7" x14ac:dyDescent="0.15">
      <c r="B36" s="11"/>
      <c r="C36" s="62"/>
      <c r="D36" s="68" t="s">
        <v>14</v>
      </c>
      <c r="E36" s="54">
        <v>10000</v>
      </c>
      <c r="F36" s="50"/>
      <c r="G36" s="31"/>
    </row>
    <row r="37" spans="2:7" x14ac:dyDescent="0.15">
      <c r="B37" s="11"/>
      <c r="C37" s="62"/>
      <c r="D37" s="68" t="s">
        <v>16</v>
      </c>
      <c r="E37" s="53">
        <v>1</v>
      </c>
      <c r="F37" s="50"/>
      <c r="G37" s="31"/>
    </row>
    <row r="38" spans="2:7" x14ac:dyDescent="0.15">
      <c r="B38" s="11"/>
      <c r="C38" s="62"/>
      <c r="D38" s="68" t="s">
        <v>40</v>
      </c>
      <c r="E38" s="55">
        <v>-0.02</v>
      </c>
      <c r="F38" s="50"/>
      <c r="G38" s="31"/>
    </row>
    <row r="39" spans="2:7" x14ac:dyDescent="0.15">
      <c r="B39" s="11"/>
      <c r="C39" s="62"/>
      <c r="D39" s="78" t="s">
        <v>44</v>
      </c>
      <c r="E39" s="55"/>
      <c r="F39" s="50"/>
      <c r="G39" s="31"/>
    </row>
    <row r="40" spans="2:7" x14ac:dyDescent="0.15">
      <c r="B40" s="11"/>
      <c r="C40" s="62"/>
      <c r="D40" s="70" t="s">
        <v>28</v>
      </c>
      <c r="E40" s="53"/>
      <c r="F40" s="50"/>
      <c r="G40" s="31"/>
    </row>
    <row r="41" spans="2:7" x14ac:dyDescent="0.15">
      <c r="B41" s="11"/>
      <c r="C41" s="62"/>
      <c r="D41" s="69" t="s">
        <v>41</v>
      </c>
      <c r="E41" s="53"/>
      <c r="F41" s="50"/>
      <c r="G41" s="31"/>
    </row>
    <row r="42" spans="2:7" x14ac:dyDescent="0.15">
      <c r="B42" s="28"/>
      <c r="C42" s="72"/>
      <c r="D42" s="73"/>
      <c r="E42" s="30"/>
      <c r="F42" s="50"/>
      <c r="G42" s="31"/>
    </row>
    <row r="43" spans="2:7" x14ac:dyDescent="0.15">
      <c r="B43" s="11" t="s">
        <v>21</v>
      </c>
      <c r="C43" s="16">
        <f>(E45-E44)/E44</f>
        <v>1110.1111111111111</v>
      </c>
      <c r="D43" s="79" t="s">
        <v>33</v>
      </c>
      <c r="E43" s="19" t="s">
        <v>13</v>
      </c>
      <c r="F43" s="49"/>
      <c r="G43" s="31"/>
    </row>
    <row r="44" spans="2:7" x14ac:dyDescent="0.15">
      <c r="B44" s="11"/>
      <c r="C44" s="80" t="s">
        <v>54</v>
      </c>
      <c r="D44" s="79" t="s">
        <v>12</v>
      </c>
      <c r="E44" s="27">
        <v>4500</v>
      </c>
      <c r="F44" s="49"/>
      <c r="G44" s="32"/>
    </row>
    <row r="45" spans="2:7" x14ac:dyDescent="0.15">
      <c r="B45" s="11"/>
      <c r="C45" s="80" t="s">
        <v>55</v>
      </c>
      <c r="D45" s="79" t="s">
        <v>14</v>
      </c>
      <c r="E45" s="27">
        <v>5000000</v>
      </c>
      <c r="F45" s="49"/>
    </row>
    <row r="46" spans="2:7" x14ac:dyDescent="0.15">
      <c r="B46" s="11"/>
      <c r="C46" s="62"/>
      <c r="D46" s="74" t="s">
        <v>37</v>
      </c>
      <c r="E46" s="19"/>
      <c r="F46" s="49"/>
    </row>
    <row r="47" spans="2:7" x14ac:dyDescent="0.15">
      <c r="B47" s="11" t="s">
        <v>22</v>
      </c>
      <c r="C47" s="16">
        <f>RATE(E49,0,-E47,E48)</f>
        <v>3.5687625903694495E-2</v>
      </c>
      <c r="D47" s="68" t="s">
        <v>12</v>
      </c>
      <c r="E47" s="15">
        <v>4500</v>
      </c>
      <c r="F47" s="48"/>
    </row>
    <row r="48" spans="2:7" x14ac:dyDescent="0.15">
      <c r="B48" s="11"/>
      <c r="C48" s="56" t="s">
        <v>56</v>
      </c>
      <c r="D48" s="68" t="s">
        <v>18</v>
      </c>
      <c r="E48" s="24">
        <v>5000000</v>
      </c>
      <c r="F48" s="44"/>
    </row>
    <row r="49" spans="2:7" x14ac:dyDescent="0.15">
      <c r="B49" s="11"/>
      <c r="C49" s="56" t="s">
        <v>57</v>
      </c>
      <c r="D49" s="68" t="s">
        <v>16</v>
      </c>
      <c r="E49" s="14">
        <v>200</v>
      </c>
      <c r="F49" s="44"/>
    </row>
    <row r="50" spans="2:7" x14ac:dyDescent="0.15">
      <c r="B50" s="11"/>
      <c r="C50" s="13"/>
      <c r="D50" s="70" t="s">
        <v>32</v>
      </c>
      <c r="E50" s="14"/>
      <c r="F50" s="44"/>
    </row>
    <row r="51" spans="2:7" x14ac:dyDescent="0.15">
      <c r="B51" s="11"/>
      <c r="C51" s="13"/>
      <c r="D51" s="70" t="s">
        <v>31</v>
      </c>
      <c r="E51" s="19" t="s">
        <v>13</v>
      </c>
      <c r="F51" s="49"/>
      <c r="G51" s="34"/>
    </row>
    <row r="52" spans="2:7" x14ac:dyDescent="0.15">
      <c r="B52" s="11" t="s">
        <v>23</v>
      </c>
      <c r="C52" s="13">
        <f>FV(E55,E54,0,-E52)</f>
        <v>77816613.668220162</v>
      </c>
      <c r="D52" s="68" t="s">
        <v>12</v>
      </c>
      <c r="E52" s="14">
        <v>4500</v>
      </c>
      <c r="F52" s="44"/>
    </row>
    <row r="53" spans="2:7" x14ac:dyDescent="0.15">
      <c r="B53" s="11"/>
      <c r="C53" s="13" t="s">
        <v>52</v>
      </c>
      <c r="D53" s="68" t="s">
        <v>18</v>
      </c>
      <c r="E53" s="19" t="s">
        <v>13</v>
      </c>
      <c r="F53" s="49"/>
    </row>
    <row r="54" spans="2:7" x14ac:dyDescent="0.15">
      <c r="B54" s="11"/>
      <c r="C54" s="80" t="s">
        <v>58</v>
      </c>
      <c r="D54" s="68" t="s">
        <v>16</v>
      </c>
      <c r="E54" s="19">
        <v>200</v>
      </c>
      <c r="F54" s="49"/>
    </row>
    <row r="55" spans="2:7" x14ac:dyDescent="0.15">
      <c r="B55" s="11"/>
      <c r="C55" s="80" t="s">
        <v>59</v>
      </c>
      <c r="D55" s="79" t="s">
        <v>24</v>
      </c>
      <c r="E55" s="25">
        <v>0.05</v>
      </c>
      <c r="F55" s="49"/>
      <c r="G55" s="35"/>
    </row>
    <row r="56" spans="2:7" x14ac:dyDescent="0.15">
      <c r="B56" s="11"/>
      <c r="C56" s="80" t="s">
        <v>63</v>
      </c>
      <c r="D56" s="78" t="s">
        <v>43</v>
      </c>
      <c r="E56" s="25"/>
      <c r="F56" s="49"/>
    </row>
    <row r="57" spans="2:7" x14ac:dyDescent="0.15">
      <c r="B57" s="17"/>
      <c r="C57" s="67"/>
      <c r="D57" s="70" t="s">
        <v>29</v>
      </c>
      <c r="E57" s="12"/>
    </row>
    <row r="58" spans="2:7" x14ac:dyDescent="0.15">
      <c r="B58" s="28"/>
      <c r="C58" s="72"/>
      <c r="D58" s="76"/>
      <c r="E58" s="29"/>
      <c r="F58" s="44"/>
    </row>
    <row r="59" spans="2:7" x14ac:dyDescent="0.15">
      <c r="B59" s="11" t="s">
        <v>42</v>
      </c>
      <c r="C59" s="13">
        <f>E60*(1+E62)^E61</f>
        <v>49561.44106684249</v>
      </c>
      <c r="D59" s="68" t="s">
        <v>14</v>
      </c>
      <c r="E59" s="14" t="s">
        <v>13</v>
      </c>
      <c r="F59" s="44"/>
    </row>
    <row r="60" spans="2:7" x14ac:dyDescent="0.15">
      <c r="B60" s="11"/>
      <c r="C60" s="62"/>
      <c r="D60" s="68" t="s">
        <v>12</v>
      </c>
      <c r="E60" s="15">
        <v>1000</v>
      </c>
      <c r="F60" s="48"/>
    </row>
    <row r="61" spans="2:7" x14ac:dyDescent="0.15">
      <c r="B61" s="11"/>
      <c r="C61" s="62"/>
      <c r="D61" s="68" t="s">
        <v>16</v>
      </c>
      <c r="E61" s="14">
        <v>80</v>
      </c>
      <c r="F61" s="44"/>
    </row>
    <row r="62" spans="2:7" x14ac:dyDescent="0.15">
      <c r="B62" s="11"/>
      <c r="C62" s="62"/>
      <c r="D62" s="79" t="s">
        <v>24</v>
      </c>
      <c r="E62" s="20">
        <v>0.05</v>
      </c>
      <c r="F62" s="51"/>
    </row>
    <row r="63" spans="2:7" x14ac:dyDescent="0.15">
      <c r="B63" s="11"/>
      <c r="C63" s="62"/>
      <c r="D63" s="70" t="s">
        <v>19</v>
      </c>
      <c r="E63" s="14"/>
      <c r="F63" s="44"/>
    </row>
    <row r="64" spans="2:7" x14ac:dyDescent="0.15">
      <c r="B64" s="11" t="s">
        <v>22</v>
      </c>
      <c r="C64" s="77">
        <f>E60*(1+E64)^E61</f>
        <v>2048400.214585477</v>
      </c>
      <c r="D64" s="63" t="s">
        <v>24</v>
      </c>
      <c r="E64" s="21">
        <v>0.1</v>
      </c>
      <c r="F64" s="44"/>
    </row>
    <row r="65" spans="2:7" x14ac:dyDescent="0.15">
      <c r="B65" s="11"/>
      <c r="C65" s="61" t="s">
        <v>60</v>
      </c>
      <c r="D65" s="63"/>
      <c r="E65" s="12"/>
      <c r="G65" s="31"/>
    </row>
    <row r="66" spans="2:7" x14ac:dyDescent="0.15">
      <c r="B66" s="17"/>
      <c r="C66" s="81"/>
      <c r="D66" s="63"/>
      <c r="E66" s="14"/>
      <c r="F66" s="44"/>
    </row>
    <row r="67" spans="2:7" x14ac:dyDescent="0.15">
      <c r="B67" s="11" t="s">
        <v>23</v>
      </c>
      <c r="C67" s="80" t="s">
        <v>45</v>
      </c>
      <c r="D67" s="63"/>
      <c r="E67" s="14"/>
      <c r="F67" s="44"/>
    </row>
    <row r="68" spans="2:7" x14ac:dyDescent="0.15">
      <c r="B68" s="17"/>
      <c r="C68" s="81" t="s">
        <v>25</v>
      </c>
      <c r="D68" s="67"/>
      <c r="E68" s="12"/>
    </row>
    <row r="69" spans="2:7" x14ac:dyDescent="0.15">
      <c r="B69" s="17"/>
      <c r="C69" s="80" t="s">
        <v>48</v>
      </c>
      <c r="D69" s="67"/>
      <c r="E69" s="12"/>
    </row>
    <row r="70" spans="2:7" x14ac:dyDescent="0.15">
      <c r="B70" s="17"/>
      <c r="C70" s="80" t="s">
        <v>49</v>
      </c>
      <c r="D70" s="67"/>
      <c r="E70" s="12"/>
    </row>
    <row r="71" spans="2:7" x14ac:dyDescent="0.15">
      <c r="B71" s="17"/>
      <c r="C71" s="81" t="s">
        <v>26</v>
      </c>
      <c r="D71" s="67"/>
      <c r="E71" s="12"/>
    </row>
    <row r="72" spans="2:7" x14ac:dyDescent="0.15">
      <c r="B72" s="17"/>
      <c r="C72" s="80" t="s">
        <v>50</v>
      </c>
      <c r="D72" s="67"/>
      <c r="E72" s="12"/>
    </row>
    <row r="73" spans="2:7" x14ac:dyDescent="0.15">
      <c r="B73" s="17"/>
      <c r="C73" s="81"/>
      <c r="D73" s="68" t="s">
        <v>14</v>
      </c>
      <c r="E73" s="14" t="s">
        <v>13</v>
      </c>
      <c r="F73" s="44"/>
    </row>
    <row r="74" spans="2:7" x14ac:dyDescent="0.15">
      <c r="B74" s="17"/>
      <c r="C74" s="81"/>
      <c r="D74" s="68" t="s">
        <v>12</v>
      </c>
      <c r="E74" s="15">
        <v>1000</v>
      </c>
      <c r="F74" s="48"/>
    </row>
    <row r="75" spans="2:7" x14ac:dyDescent="0.15">
      <c r="B75" s="17"/>
      <c r="C75" s="81"/>
      <c r="D75" s="68" t="s">
        <v>16</v>
      </c>
      <c r="E75" s="14">
        <v>80</v>
      </c>
      <c r="F75" s="44"/>
    </row>
    <row r="76" spans="2:7" x14ac:dyDescent="0.15">
      <c r="B76" s="17"/>
      <c r="C76" s="77">
        <f>E74*(1+E77)^E75</f>
        <v>406912.34713521041</v>
      </c>
      <c r="D76" s="70" t="s">
        <v>19</v>
      </c>
      <c r="E76" s="14"/>
      <c r="F76" s="44"/>
      <c r="G76" s="31"/>
    </row>
    <row r="77" spans="2:7" x14ac:dyDescent="0.15">
      <c r="B77" s="17"/>
      <c r="C77" s="81"/>
      <c r="D77" s="70" t="s">
        <v>61</v>
      </c>
      <c r="E77" s="22">
        <v>7.8E-2</v>
      </c>
      <c r="F77" s="44"/>
    </row>
    <row r="78" spans="2:7" x14ac:dyDescent="0.15">
      <c r="B78" s="17"/>
      <c r="C78" s="80" t="s">
        <v>51</v>
      </c>
      <c r="D78" s="67"/>
      <c r="E78" s="12"/>
    </row>
    <row r="79" spans="2:7" x14ac:dyDescent="0.15">
      <c r="B79" s="17"/>
      <c r="C79" s="80" t="s">
        <v>62</v>
      </c>
      <c r="D79" s="67"/>
      <c r="E79" s="12"/>
    </row>
    <row r="80" spans="2:7" x14ac:dyDescent="0.15">
      <c r="B80" s="28"/>
      <c r="C80" s="82"/>
      <c r="D80" s="73"/>
      <c r="E80" s="29"/>
      <c r="F80" s="44"/>
    </row>
    <row r="81" spans="2:7" x14ac:dyDescent="0.15">
      <c r="B81" s="11">
        <v>8</v>
      </c>
      <c r="C81" s="56" t="s">
        <v>64</v>
      </c>
      <c r="D81" s="68"/>
      <c r="E81" s="14"/>
      <c r="F81" s="44"/>
    </row>
    <row r="82" spans="2:7" x14ac:dyDescent="0.15">
      <c r="B82" s="11"/>
      <c r="C82" s="23"/>
      <c r="D82" s="67"/>
      <c r="E82" s="14"/>
      <c r="F82" s="44"/>
    </row>
    <row r="83" spans="2:7" x14ac:dyDescent="0.15">
      <c r="B83" s="17"/>
      <c r="C83" s="64"/>
      <c r="D83" s="68" t="s">
        <v>0</v>
      </c>
      <c r="E83" s="12"/>
      <c r="F83" s="44"/>
      <c r="G83" s="36"/>
    </row>
    <row r="84" spans="2:7" x14ac:dyDescent="0.15">
      <c r="B84" s="11" t="s">
        <v>2</v>
      </c>
      <c r="C84" s="16">
        <f>(1+E85/E86)^E86-1</f>
        <v>9.8999999999999977E-2</v>
      </c>
      <c r="D84" s="69" t="s">
        <v>1</v>
      </c>
      <c r="E84" s="14" t="s">
        <v>13</v>
      </c>
      <c r="F84" s="44"/>
    </row>
    <row r="85" spans="2:7" x14ac:dyDescent="0.15">
      <c r="B85" s="17"/>
      <c r="C85" s="62"/>
      <c r="D85" s="68" t="s">
        <v>3</v>
      </c>
      <c r="E85" s="22">
        <v>9.9000000000000005E-2</v>
      </c>
      <c r="F85" s="44"/>
    </row>
    <row r="86" spans="2:7" x14ac:dyDescent="0.15">
      <c r="B86" s="17"/>
      <c r="C86" s="62"/>
      <c r="D86" s="68" t="s">
        <v>4</v>
      </c>
      <c r="E86" s="14">
        <v>1</v>
      </c>
      <c r="F86" s="44"/>
    </row>
    <row r="87" spans="2:7" x14ac:dyDescent="0.15">
      <c r="B87" s="11" t="s">
        <v>22</v>
      </c>
      <c r="C87" s="16">
        <f>(1+E88/E89)^E89-1</f>
        <v>0.10040099999999996</v>
      </c>
      <c r="D87" s="68"/>
      <c r="E87" s="14"/>
      <c r="F87" s="44"/>
      <c r="G87" s="37"/>
    </row>
    <row r="88" spans="2:7" x14ac:dyDescent="0.15">
      <c r="B88" s="11"/>
      <c r="C88" s="67"/>
      <c r="D88" s="68" t="s">
        <v>3</v>
      </c>
      <c r="E88" s="22">
        <v>9.8000000000000004E-2</v>
      </c>
      <c r="F88" s="44"/>
    </row>
    <row r="89" spans="2:7" x14ac:dyDescent="0.15">
      <c r="B89" s="11"/>
      <c r="C89" s="16">
        <f>EFFECT(E88,2)</f>
        <v>0.10040099999999996</v>
      </c>
      <c r="D89" s="68" t="s">
        <v>4</v>
      </c>
      <c r="E89" s="14">
        <v>2</v>
      </c>
      <c r="F89" s="44"/>
    </row>
    <row r="90" spans="2:7" x14ac:dyDescent="0.15">
      <c r="B90" s="17"/>
      <c r="C90" s="67"/>
      <c r="D90" s="63" t="s">
        <v>5</v>
      </c>
      <c r="E90" s="14"/>
      <c r="F90" s="44"/>
      <c r="G90" s="38"/>
    </row>
    <row r="91" spans="2:7" x14ac:dyDescent="0.15">
      <c r="B91" s="11" t="s">
        <v>23</v>
      </c>
      <c r="C91" s="16">
        <f>(1+E92/E93)^E93-1</f>
        <v>9.9941187424256173E-2</v>
      </c>
      <c r="D91" s="67"/>
      <c r="E91" s="12"/>
      <c r="F91" s="44"/>
    </row>
    <row r="92" spans="2:7" x14ac:dyDescent="0.15">
      <c r="B92" s="17"/>
      <c r="C92" s="67"/>
      <c r="D92" s="68" t="s">
        <v>3</v>
      </c>
      <c r="E92" s="22">
        <v>9.64E-2</v>
      </c>
      <c r="F92" s="44"/>
    </row>
    <row r="93" spans="2:7" x14ac:dyDescent="0.15">
      <c r="B93" s="11"/>
      <c r="C93" s="16">
        <f>EFFECT(E92,E93)</f>
        <v>9.9941187424256173E-2</v>
      </c>
      <c r="D93" s="68" t="s">
        <v>4</v>
      </c>
      <c r="E93" s="14">
        <v>4</v>
      </c>
      <c r="F93" s="44"/>
    </row>
    <row r="94" spans="2:7" x14ac:dyDescent="0.15">
      <c r="B94" s="11"/>
      <c r="C94" s="26"/>
      <c r="D94" s="63" t="s">
        <v>5</v>
      </c>
      <c r="E94" s="14"/>
      <c r="F94" s="44"/>
    </row>
    <row r="95" spans="2:7" x14ac:dyDescent="0.15">
      <c r="B95" s="28"/>
      <c r="C95" s="82"/>
      <c r="D95" s="73"/>
      <c r="E95" s="29"/>
      <c r="F95" s="44"/>
    </row>
    <row r="96" spans="2:7" x14ac:dyDescent="0.15">
      <c r="B96" s="11"/>
      <c r="C96" s="67"/>
      <c r="D96" s="110"/>
      <c r="E96" s="14"/>
      <c r="F96" s="44"/>
    </row>
    <row r="97" spans="2:6" x14ac:dyDescent="0.15">
      <c r="B97" s="11">
        <v>9</v>
      </c>
      <c r="C97" s="65" t="s">
        <v>65</v>
      </c>
      <c r="D97" s="67"/>
      <c r="E97" s="12"/>
    </row>
    <row r="98" spans="2:6" x14ac:dyDescent="0.15">
      <c r="B98" s="11"/>
      <c r="C98" s="67"/>
      <c r="D98" s="67"/>
      <c r="E98" s="12"/>
      <c r="F98" s="49"/>
    </row>
    <row r="99" spans="2:6" x14ac:dyDescent="0.15">
      <c r="B99" s="11"/>
      <c r="C99" s="83" t="s">
        <v>66</v>
      </c>
      <c r="D99" s="67"/>
      <c r="E99" s="84"/>
    </row>
    <row r="100" spans="2:6" x14ac:dyDescent="0.15">
      <c r="B100" s="11"/>
      <c r="C100" s="85"/>
      <c r="D100" s="86" t="s">
        <v>69</v>
      </c>
      <c r="E100" s="12"/>
    </row>
    <row r="101" spans="2:6" x14ac:dyDescent="0.15">
      <c r="B101" s="11"/>
      <c r="C101" s="87"/>
      <c r="D101" s="86" t="s">
        <v>70</v>
      </c>
      <c r="E101" s="88"/>
      <c r="F101" s="41"/>
    </row>
    <row r="102" spans="2:6" x14ac:dyDescent="0.15">
      <c r="B102" s="11"/>
      <c r="C102" s="89"/>
      <c r="D102" s="90" t="s">
        <v>71</v>
      </c>
      <c r="E102" s="91"/>
      <c r="F102" s="42"/>
    </row>
    <row r="103" spans="2:6" x14ac:dyDescent="0.15">
      <c r="B103" s="11"/>
      <c r="C103" s="67"/>
      <c r="D103" s="80" t="s">
        <v>91</v>
      </c>
      <c r="E103" s="92"/>
      <c r="F103" s="43"/>
    </row>
    <row r="104" spans="2:6" x14ac:dyDescent="0.15">
      <c r="B104" s="11"/>
      <c r="C104" s="93"/>
      <c r="D104" s="90" t="s">
        <v>72</v>
      </c>
      <c r="E104" s="94"/>
      <c r="F104" s="44"/>
    </row>
    <row r="105" spans="2:6" x14ac:dyDescent="0.15">
      <c r="B105" s="11"/>
      <c r="C105" s="95" t="s">
        <v>67</v>
      </c>
      <c r="D105" s="67"/>
      <c r="E105" s="96"/>
      <c r="F105" s="45"/>
    </row>
    <row r="106" spans="2:6" x14ac:dyDescent="0.15">
      <c r="B106" s="11"/>
      <c r="C106" s="93"/>
      <c r="D106" s="97" t="s">
        <v>73</v>
      </c>
      <c r="E106" s="98"/>
      <c r="F106" s="46"/>
    </row>
    <row r="107" spans="2:6" x14ac:dyDescent="0.15">
      <c r="B107" s="11"/>
      <c r="C107" s="99"/>
      <c r="D107" s="100" t="s">
        <v>74</v>
      </c>
      <c r="E107" s="12"/>
    </row>
    <row r="108" spans="2:6" x14ac:dyDescent="0.15">
      <c r="B108" s="11"/>
      <c r="C108" s="93"/>
      <c r="D108" s="99"/>
      <c r="E108" s="12"/>
    </row>
    <row r="109" spans="2:6" x14ac:dyDescent="0.15">
      <c r="B109" s="11"/>
      <c r="C109" s="67"/>
      <c r="D109" s="67"/>
      <c r="E109" s="12"/>
    </row>
    <row r="110" spans="2:6" x14ac:dyDescent="0.15">
      <c r="B110" s="11"/>
      <c r="C110" s="95" t="s">
        <v>68</v>
      </c>
      <c r="D110" s="101">
        <f>(1.05)^D111</f>
        <v>1.9999915327510545</v>
      </c>
      <c r="E110" s="102" t="s">
        <v>75</v>
      </c>
    </row>
    <row r="111" spans="2:6" x14ac:dyDescent="0.15">
      <c r="B111" s="11"/>
      <c r="C111" s="103"/>
      <c r="D111" s="104">
        <v>14.206612310617674</v>
      </c>
      <c r="E111" s="105" t="s">
        <v>77</v>
      </c>
    </row>
    <row r="112" spans="2:6" x14ac:dyDescent="0.15">
      <c r="B112" s="11"/>
      <c r="C112" s="103"/>
      <c r="D112" s="67"/>
      <c r="E112" s="105" t="s">
        <v>76</v>
      </c>
    </row>
    <row r="113" spans="2:5" x14ac:dyDescent="0.15">
      <c r="B113" s="11"/>
      <c r="C113" s="106"/>
      <c r="D113" s="107"/>
      <c r="E113" s="105" t="s">
        <v>78</v>
      </c>
    </row>
    <row r="114" spans="2:5" x14ac:dyDescent="0.15">
      <c r="B114" s="11"/>
      <c r="C114" s="111"/>
      <c r="D114" s="67"/>
      <c r="E114" s="12"/>
    </row>
    <row r="115" spans="2:5" x14ac:dyDescent="0.15">
      <c r="B115" s="11"/>
      <c r="C115" s="83" t="s">
        <v>79</v>
      </c>
      <c r="D115" s="112"/>
      <c r="E115" s="12"/>
    </row>
    <row r="116" spans="2:5" x14ac:dyDescent="0.15">
      <c r="B116" s="17"/>
      <c r="C116" s="111"/>
      <c r="D116" s="67"/>
      <c r="E116" s="12"/>
    </row>
    <row r="117" spans="2:5" x14ac:dyDescent="0.15">
      <c r="B117" s="17"/>
      <c r="C117" s="83" t="s">
        <v>66</v>
      </c>
      <c r="D117" s="67"/>
      <c r="E117" s="84"/>
    </row>
    <row r="118" spans="2:5" x14ac:dyDescent="0.15">
      <c r="B118" s="17"/>
      <c r="C118" s="85"/>
      <c r="D118" s="86" t="s">
        <v>80</v>
      </c>
      <c r="E118" s="12"/>
    </row>
    <row r="119" spans="2:5" x14ac:dyDescent="0.15">
      <c r="B119" s="17"/>
      <c r="C119" s="87"/>
      <c r="D119" s="86" t="s">
        <v>81</v>
      </c>
      <c r="E119" s="88"/>
    </row>
    <row r="120" spans="2:5" x14ac:dyDescent="0.15">
      <c r="B120" s="17"/>
      <c r="C120" s="89"/>
      <c r="D120" s="90" t="s">
        <v>82</v>
      </c>
      <c r="E120" s="91"/>
    </row>
    <row r="121" spans="2:5" x14ac:dyDescent="0.15">
      <c r="B121" s="17"/>
      <c r="C121" s="67"/>
      <c r="D121" s="80" t="s">
        <v>90</v>
      </c>
      <c r="E121" s="92"/>
    </row>
    <row r="122" spans="2:5" x14ac:dyDescent="0.15">
      <c r="B122" s="17"/>
      <c r="C122" s="93"/>
      <c r="D122" s="90" t="s">
        <v>83</v>
      </c>
      <c r="E122" s="94"/>
    </row>
    <row r="123" spans="2:5" x14ac:dyDescent="0.15">
      <c r="B123" s="17"/>
      <c r="C123" s="95" t="s">
        <v>87</v>
      </c>
      <c r="D123" s="67"/>
      <c r="E123" s="96"/>
    </row>
    <row r="124" spans="2:5" x14ac:dyDescent="0.15">
      <c r="B124" s="17"/>
      <c r="C124" s="93"/>
      <c r="D124" s="97" t="s">
        <v>88</v>
      </c>
      <c r="E124" s="98"/>
    </row>
    <row r="125" spans="2:5" x14ac:dyDescent="0.15">
      <c r="B125" s="17"/>
      <c r="C125" s="99"/>
      <c r="D125" s="100" t="s">
        <v>89</v>
      </c>
      <c r="E125" s="12"/>
    </row>
    <row r="126" spans="2:5" x14ac:dyDescent="0.15">
      <c r="B126" s="17"/>
      <c r="C126" s="93"/>
      <c r="D126" s="113" t="s">
        <v>92</v>
      </c>
      <c r="E126" s="12"/>
    </row>
    <row r="127" spans="2:5" x14ac:dyDescent="0.15">
      <c r="B127" s="17"/>
      <c r="C127" s="67"/>
      <c r="D127" s="67"/>
      <c r="E127" s="12"/>
    </row>
    <row r="128" spans="2:5" x14ac:dyDescent="0.15">
      <c r="B128" s="17"/>
      <c r="C128" s="95" t="s">
        <v>68</v>
      </c>
      <c r="D128" s="101">
        <f>(1.05)^D129</f>
        <v>2.9998287914158697</v>
      </c>
      <c r="E128" s="102" t="s">
        <v>85</v>
      </c>
    </row>
    <row r="129" spans="2:5" x14ac:dyDescent="0.15">
      <c r="B129" s="17"/>
      <c r="C129" s="103"/>
      <c r="D129" s="104">
        <v>22.515915578734703</v>
      </c>
      <c r="E129" s="105" t="s">
        <v>84</v>
      </c>
    </row>
    <row r="130" spans="2:5" x14ac:dyDescent="0.15">
      <c r="B130" s="17"/>
      <c r="C130" s="103"/>
      <c r="D130" s="67"/>
      <c r="E130" s="105" t="s">
        <v>76</v>
      </c>
    </row>
    <row r="131" spans="2:5" x14ac:dyDescent="0.15">
      <c r="B131" s="17"/>
      <c r="C131" s="106"/>
      <c r="D131" s="107"/>
      <c r="E131" s="105" t="s">
        <v>86</v>
      </c>
    </row>
    <row r="132" spans="2:5" x14ac:dyDescent="0.15">
      <c r="B132" s="17"/>
      <c r="C132" s="67"/>
      <c r="D132" s="67"/>
      <c r="E132" s="105" t="s">
        <v>93</v>
      </c>
    </row>
    <row r="133" spans="2:5" ht="14" thickBot="1" x14ac:dyDescent="0.2">
      <c r="B133" s="114"/>
      <c r="C133" s="108"/>
      <c r="D133" s="108"/>
      <c r="E133" s="109"/>
    </row>
  </sheetData>
  <phoneticPr fontId="4" type="noConversion"/>
  <pageMargins left="0.75" right="0.75" top="1" bottom="1" header="0.5" footer="0.5"/>
  <pageSetup scale="90" orientation="landscape" horizontalDpi="4294967292" verticalDpi="4294967292" r:id="rId1"/>
  <headerFooter alignWithMargins="0">
    <oddHeader>&amp;L&amp;"Verdana,Bold"Homework 1&amp;C&amp;"Verdana,Bold"Corporate Finance
Fall</oddHeader>
    <oddFooter>&amp;CPage &amp;P of &amp;N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1 Answers</vt:lpstr>
    </vt:vector>
  </TitlesOfParts>
  <Company>Fordham Law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2018-09-18T20:16:51Z</cp:lastPrinted>
  <dcterms:created xsi:type="dcterms:W3CDTF">2011-02-04T13:24:46Z</dcterms:created>
  <dcterms:modified xsi:type="dcterms:W3CDTF">2022-09-11T13:38:26Z</dcterms:modified>
</cp:coreProperties>
</file>