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filterPrivacy="1" hidePivotFieldList="1"/>
  <xr:revisionPtr revIDLastSave="0" documentId="13_ncr:1_{2D748776-8E03-9748-A7C1-099D5F835000}" xr6:coauthVersionLast="46" xr6:coauthVersionMax="46" xr10:uidLastSave="{00000000-0000-0000-0000-000000000000}"/>
  <bookViews>
    <workbookView xWindow="27440" yWindow="540" windowWidth="20820" windowHeight="27840" tabRatio="901" activeTab="4" xr2:uid="{00000000-000D-0000-FFFF-FFFF00000000}"/>
  </bookViews>
  <sheets>
    <sheet name="Q#1-9" sheetId="46" r:id="rId1"/>
    <sheet name="Billings" sheetId="3" r:id="rId2"/>
    <sheet name="#10(a)" sheetId="42" r:id="rId3"/>
    <sheet name="#10(b)" sheetId="43" r:id="rId4"/>
    <sheet name="$10(c)" sheetId="44" r:id="rId5"/>
    <sheet name="#10(d)" sheetId="45" r:id="rId6"/>
    <sheet name="#10(e)" sheetId="47" r:id="rId7"/>
  </sheets>
  <externalReferences>
    <externalReference r:id="rId8"/>
  </externalReferences>
  <definedNames>
    <definedName name="Slicer_Department">#N/A</definedName>
    <definedName name="Slicer_Month">#N/A</definedName>
    <definedName name="Slicer_Office">#N/A</definedName>
  </definedNames>
  <calcPr calcId="191029"/>
  <pivotCaches>
    <pivotCache cacheId="1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6" i="3" l="1"/>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D62" i="46"/>
  <c r="D64" i="46"/>
  <c r="D66" i="46" s="1"/>
  <c r="D67" i="46" s="1"/>
  <c r="D68" i="46" s="1"/>
  <c r="E30" i="46"/>
  <c r="E31" i="46"/>
  <c r="E32" i="46"/>
  <c r="D34" i="46" s="1"/>
  <c r="B24" i="46" s="1"/>
  <c r="E26" i="46"/>
  <c r="K390" i="3"/>
  <c r="M390" i="3" s="1"/>
  <c r="K6" i="3"/>
  <c r="M6" i="3" s="1"/>
  <c r="K7" i="3"/>
  <c r="M7" i="3" s="1"/>
  <c r="K8" i="3"/>
  <c r="M8" i="3" s="1"/>
  <c r="K9" i="3"/>
  <c r="M9" i="3" s="1"/>
  <c r="K10" i="3"/>
  <c r="M10" i="3" s="1"/>
  <c r="K11" i="3"/>
  <c r="M11" i="3" s="1"/>
  <c r="K12" i="3"/>
  <c r="M12" i="3" s="1"/>
  <c r="K13" i="3"/>
  <c r="M13" i="3" s="1"/>
  <c r="K14" i="3"/>
  <c r="M14" i="3" s="1"/>
  <c r="K15" i="3"/>
  <c r="M15" i="3"/>
  <c r="K16" i="3"/>
  <c r="M16" i="3" s="1"/>
  <c r="K17" i="3"/>
  <c r="M17" i="3" s="1"/>
  <c r="K18" i="3"/>
  <c r="M18" i="3" s="1"/>
  <c r="K19" i="3"/>
  <c r="M19" i="3"/>
  <c r="K20" i="3"/>
  <c r="M20" i="3" s="1"/>
  <c r="K21" i="3"/>
  <c r="M21" i="3"/>
  <c r="K22" i="3"/>
  <c r="M22" i="3"/>
  <c r="K23" i="3"/>
  <c r="M23" i="3"/>
  <c r="K24" i="3"/>
  <c r="M24" i="3"/>
  <c r="K25" i="3"/>
  <c r="M25" i="3"/>
  <c r="K26" i="3"/>
  <c r="M26" i="3"/>
  <c r="K27" i="3"/>
  <c r="M27" i="3"/>
  <c r="K28" i="3"/>
  <c r="M28" i="3"/>
  <c r="K29" i="3"/>
  <c r="M29" i="3"/>
  <c r="K30" i="3"/>
  <c r="M30" i="3" s="1"/>
  <c r="K31" i="3"/>
  <c r="M31" i="3"/>
  <c r="K32" i="3"/>
  <c r="M32" i="3"/>
  <c r="K33" i="3"/>
  <c r="M33" i="3"/>
  <c r="K34" i="3"/>
  <c r="M34" i="3"/>
  <c r="K35" i="3"/>
  <c r="M35" i="3"/>
  <c r="K36" i="3"/>
  <c r="M36" i="3" s="1"/>
  <c r="K37" i="3"/>
  <c r="M37" i="3"/>
  <c r="K38" i="3"/>
  <c r="M38" i="3" s="1"/>
  <c r="K39" i="3"/>
  <c r="M39" i="3" s="1"/>
  <c r="K40" i="3"/>
  <c r="M40" i="3" s="1"/>
  <c r="K41" i="3"/>
  <c r="M41" i="3"/>
  <c r="K42" i="3"/>
  <c r="M42" i="3" s="1"/>
  <c r="K43" i="3"/>
  <c r="M43" i="3" s="1"/>
  <c r="K44" i="3"/>
  <c r="M44" i="3" s="1"/>
  <c r="K45" i="3"/>
  <c r="M45" i="3" s="1"/>
  <c r="K46" i="3"/>
  <c r="M46" i="3" s="1"/>
  <c r="K47" i="3"/>
  <c r="M47" i="3" s="1"/>
  <c r="K48" i="3"/>
  <c r="M48" i="3" s="1"/>
  <c r="K49" i="3"/>
  <c r="M49" i="3"/>
  <c r="K50" i="3"/>
  <c r="M50" i="3" s="1"/>
  <c r="K51" i="3"/>
  <c r="M51" i="3" s="1"/>
  <c r="K52" i="3"/>
  <c r="M52" i="3" s="1"/>
  <c r="K53" i="3"/>
  <c r="M53" i="3" s="1"/>
  <c r="M54" i="3"/>
  <c r="K55" i="3"/>
  <c r="M55" i="3" s="1"/>
  <c r="K56" i="3"/>
  <c r="M56" i="3" s="1"/>
  <c r="K57" i="3"/>
  <c r="M57" i="3" s="1"/>
  <c r="K58" i="3"/>
  <c r="M58" i="3" s="1"/>
  <c r="K59" i="3"/>
  <c r="M59" i="3" s="1"/>
  <c r="K60" i="3"/>
  <c r="M60" i="3" s="1"/>
  <c r="M61" i="3"/>
  <c r="K62" i="3"/>
  <c r="M62" i="3" s="1"/>
  <c r="K63" i="3"/>
  <c r="M63" i="3" s="1"/>
  <c r="K64" i="3"/>
  <c r="M64" i="3" s="1"/>
  <c r="K65" i="3"/>
  <c r="M65" i="3" s="1"/>
  <c r="K66" i="3"/>
  <c r="M66" i="3" s="1"/>
  <c r="K67" i="3"/>
  <c r="M67" i="3" s="1"/>
  <c r="K68" i="3"/>
  <c r="M68" i="3" s="1"/>
  <c r="K69" i="3"/>
  <c r="M69" i="3" s="1"/>
  <c r="K70" i="3"/>
  <c r="M70" i="3" s="1"/>
  <c r="K71" i="3"/>
  <c r="M71" i="3" s="1"/>
  <c r="K72" i="3"/>
  <c r="M72" i="3" s="1"/>
  <c r="K73" i="3"/>
  <c r="M73" i="3"/>
  <c r="K74" i="3"/>
  <c r="M74" i="3" s="1"/>
  <c r="K75" i="3"/>
  <c r="M75" i="3" s="1"/>
  <c r="K76" i="3"/>
  <c r="M76" i="3" s="1"/>
  <c r="K77" i="3"/>
  <c r="M77" i="3" s="1"/>
  <c r="K78" i="3"/>
  <c r="M78" i="3" s="1"/>
  <c r="K79" i="3"/>
  <c r="M79" i="3" s="1"/>
  <c r="K80" i="3"/>
  <c r="M80" i="3" s="1"/>
  <c r="K81" i="3"/>
  <c r="M81" i="3" s="1"/>
  <c r="K82" i="3"/>
  <c r="M82" i="3" s="1"/>
  <c r="K83" i="3"/>
  <c r="M83" i="3" s="1"/>
  <c r="K84" i="3"/>
  <c r="M84" i="3" s="1"/>
  <c r="K85" i="3"/>
  <c r="M85" i="3" s="1"/>
  <c r="K86" i="3"/>
  <c r="M86" i="3" s="1"/>
  <c r="K87" i="3"/>
  <c r="M87" i="3" s="1"/>
  <c r="K88" i="3"/>
  <c r="M88" i="3" s="1"/>
  <c r="K89" i="3"/>
  <c r="M89" i="3" s="1"/>
  <c r="K90" i="3"/>
  <c r="M90" i="3" s="1"/>
  <c r="K91" i="3"/>
  <c r="M91" i="3" s="1"/>
  <c r="K92" i="3"/>
  <c r="M92" i="3" s="1"/>
  <c r="K93" i="3"/>
  <c r="M93" i="3" s="1"/>
  <c r="K94" i="3"/>
  <c r="M94" i="3" s="1"/>
  <c r="K95" i="3"/>
  <c r="M95" i="3" s="1"/>
  <c r="K96" i="3"/>
  <c r="M96" i="3" s="1"/>
  <c r="K97" i="3"/>
  <c r="M97" i="3" s="1"/>
  <c r="K98" i="3"/>
  <c r="M98" i="3" s="1"/>
  <c r="K99" i="3"/>
  <c r="M99" i="3" s="1"/>
  <c r="K100" i="3"/>
  <c r="M100" i="3" s="1"/>
  <c r="K101" i="3"/>
  <c r="M101" i="3" s="1"/>
  <c r="K102" i="3"/>
  <c r="M102" i="3" s="1"/>
  <c r="K103" i="3"/>
  <c r="M103" i="3" s="1"/>
  <c r="K104" i="3"/>
  <c r="M104" i="3" s="1"/>
  <c r="K105" i="3"/>
  <c r="M105" i="3" s="1"/>
  <c r="K106" i="3"/>
  <c r="M106" i="3" s="1"/>
  <c r="K107" i="3"/>
  <c r="M107" i="3" s="1"/>
  <c r="K108" i="3"/>
  <c r="M108" i="3" s="1"/>
  <c r="K109" i="3"/>
  <c r="M109" i="3" s="1"/>
  <c r="K110" i="3"/>
  <c r="M110" i="3" s="1"/>
  <c r="K111" i="3"/>
  <c r="M111" i="3" s="1"/>
  <c r="K112" i="3"/>
  <c r="M112" i="3" s="1"/>
  <c r="K113" i="3"/>
  <c r="M113" i="3" s="1"/>
  <c r="K114" i="3"/>
  <c r="M114" i="3" s="1"/>
  <c r="K115" i="3"/>
  <c r="M115" i="3" s="1"/>
  <c r="K116" i="3"/>
  <c r="M116" i="3" s="1"/>
  <c r="K117" i="3"/>
  <c r="M117" i="3"/>
  <c r="K118" i="3"/>
  <c r="M118" i="3" s="1"/>
  <c r="K119" i="3"/>
  <c r="M119" i="3" s="1"/>
  <c r="K120" i="3"/>
  <c r="M120" i="3" s="1"/>
  <c r="K121" i="3"/>
  <c r="M121" i="3" s="1"/>
  <c r="K122" i="3"/>
  <c r="M122" i="3" s="1"/>
  <c r="K123" i="3"/>
  <c r="M123" i="3" s="1"/>
  <c r="K124" i="3"/>
  <c r="M124" i="3" s="1"/>
  <c r="K125" i="3"/>
  <c r="M125" i="3" s="1"/>
  <c r="K126" i="3"/>
  <c r="M126" i="3" s="1"/>
  <c r="K127" i="3"/>
  <c r="M127" i="3"/>
  <c r="K128" i="3"/>
  <c r="M128" i="3" s="1"/>
  <c r="K129" i="3"/>
  <c r="M129" i="3" s="1"/>
  <c r="K130" i="3"/>
  <c r="M130" i="3" s="1"/>
  <c r="K131" i="3"/>
  <c r="M131" i="3" s="1"/>
  <c r="K132" i="3"/>
  <c r="M132" i="3" s="1"/>
  <c r="K133" i="3"/>
  <c r="M133" i="3" s="1"/>
  <c r="K134" i="3"/>
  <c r="M134" i="3" s="1"/>
  <c r="K135" i="3"/>
  <c r="M135" i="3" s="1"/>
  <c r="K136" i="3"/>
  <c r="M136" i="3" s="1"/>
  <c r="K137" i="3"/>
  <c r="M137" i="3" s="1"/>
  <c r="K138" i="3"/>
  <c r="M138" i="3" s="1"/>
  <c r="K139" i="3"/>
  <c r="M139" i="3" s="1"/>
  <c r="K140" i="3"/>
  <c r="M140" i="3" s="1"/>
  <c r="K141" i="3"/>
  <c r="M141" i="3"/>
  <c r="K142" i="3"/>
  <c r="M142" i="3" s="1"/>
  <c r="K143" i="3"/>
  <c r="M143" i="3" s="1"/>
  <c r="K144" i="3"/>
  <c r="M144" i="3" s="1"/>
  <c r="K145" i="3"/>
  <c r="M145" i="3" s="1"/>
  <c r="K146" i="3"/>
  <c r="M146" i="3" s="1"/>
  <c r="K147" i="3"/>
  <c r="M147" i="3" s="1"/>
  <c r="K148" i="3"/>
  <c r="M148" i="3" s="1"/>
  <c r="K149" i="3"/>
  <c r="M149" i="3" s="1"/>
  <c r="K150" i="3"/>
  <c r="M150" i="3" s="1"/>
  <c r="K151" i="3"/>
  <c r="M151" i="3" s="1"/>
  <c r="K152" i="3"/>
  <c r="M152" i="3" s="1"/>
  <c r="K153" i="3"/>
  <c r="M153" i="3" s="1"/>
  <c r="K154" i="3"/>
  <c r="M154" i="3" s="1"/>
  <c r="K155" i="3"/>
  <c r="M155" i="3" s="1"/>
  <c r="K156" i="3"/>
  <c r="M156" i="3" s="1"/>
  <c r="K157" i="3"/>
  <c r="M157" i="3" s="1"/>
  <c r="K158" i="3"/>
  <c r="M158" i="3" s="1"/>
  <c r="K159" i="3"/>
  <c r="M159" i="3" s="1"/>
  <c r="K160" i="3"/>
  <c r="M160" i="3" s="1"/>
  <c r="K161" i="3"/>
  <c r="M161" i="3" s="1"/>
  <c r="K162" i="3"/>
  <c r="M162" i="3" s="1"/>
  <c r="K163" i="3"/>
  <c r="M163" i="3" s="1"/>
  <c r="K164" i="3"/>
  <c r="M164" i="3" s="1"/>
  <c r="K165" i="3"/>
  <c r="M165" i="3" s="1"/>
  <c r="K166" i="3"/>
  <c r="M166" i="3" s="1"/>
  <c r="K167" i="3"/>
  <c r="M167" i="3" s="1"/>
  <c r="K168" i="3"/>
  <c r="M168" i="3" s="1"/>
  <c r="K169" i="3"/>
  <c r="M169" i="3" s="1"/>
  <c r="K170" i="3"/>
  <c r="M170" i="3" s="1"/>
  <c r="K171" i="3"/>
  <c r="M171" i="3" s="1"/>
  <c r="K172" i="3"/>
  <c r="M172" i="3" s="1"/>
  <c r="K173" i="3"/>
  <c r="M173" i="3" s="1"/>
  <c r="K174" i="3"/>
  <c r="M174" i="3" s="1"/>
  <c r="K175" i="3"/>
  <c r="M175" i="3" s="1"/>
  <c r="K176" i="3"/>
  <c r="M176" i="3" s="1"/>
  <c r="K177" i="3"/>
  <c r="M177" i="3" s="1"/>
  <c r="K178" i="3"/>
  <c r="M178" i="3" s="1"/>
  <c r="K179" i="3"/>
  <c r="M179" i="3" s="1"/>
  <c r="K180" i="3"/>
  <c r="M180" i="3" s="1"/>
  <c r="K181" i="3"/>
  <c r="M181" i="3" s="1"/>
  <c r="K182" i="3"/>
  <c r="M182" i="3" s="1"/>
  <c r="K183" i="3"/>
  <c r="M183" i="3" s="1"/>
  <c r="K184" i="3"/>
  <c r="M184" i="3" s="1"/>
  <c r="K185" i="3"/>
  <c r="M185" i="3" s="1"/>
  <c r="K186" i="3"/>
  <c r="M186" i="3" s="1"/>
  <c r="K187" i="3"/>
  <c r="M187" i="3" s="1"/>
  <c r="K188" i="3"/>
  <c r="M188" i="3" s="1"/>
  <c r="K189" i="3"/>
  <c r="M189" i="3" s="1"/>
  <c r="K190" i="3"/>
  <c r="M190" i="3" s="1"/>
  <c r="K191" i="3"/>
  <c r="M191" i="3" s="1"/>
  <c r="K192" i="3"/>
  <c r="M192" i="3" s="1"/>
  <c r="K193" i="3"/>
  <c r="M193" i="3" s="1"/>
  <c r="K194" i="3"/>
  <c r="M194" i="3" s="1"/>
  <c r="K195" i="3"/>
  <c r="M195" i="3" s="1"/>
  <c r="K196" i="3"/>
  <c r="M196" i="3" s="1"/>
  <c r="K197" i="3"/>
  <c r="M197" i="3" s="1"/>
  <c r="K198" i="3"/>
  <c r="M198" i="3" s="1"/>
  <c r="K199" i="3"/>
  <c r="M199" i="3" s="1"/>
  <c r="K200" i="3"/>
  <c r="M200" i="3" s="1"/>
  <c r="K201" i="3"/>
  <c r="M201" i="3" s="1"/>
  <c r="K202" i="3"/>
  <c r="M202" i="3" s="1"/>
  <c r="K203" i="3"/>
  <c r="M203" i="3" s="1"/>
  <c r="K204" i="3"/>
  <c r="M204" i="3" s="1"/>
  <c r="K205" i="3"/>
  <c r="M205" i="3" s="1"/>
  <c r="K206" i="3"/>
  <c r="M206" i="3" s="1"/>
  <c r="K207" i="3"/>
  <c r="M207" i="3" s="1"/>
  <c r="K208" i="3"/>
  <c r="M208" i="3" s="1"/>
  <c r="K209" i="3"/>
  <c r="M209" i="3" s="1"/>
  <c r="K210" i="3"/>
  <c r="M210" i="3" s="1"/>
  <c r="K211" i="3"/>
  <c r="M211" i="3" s="1"/>
  <c r="K212" i="3"/>
  <c r="M212" i="3" s="1"/>
  <c r="K213" i="3"/>
  <c r="M213" i="3" s="1"/>
  <c r="K214" i="3"/>
  <c r="M214" i="3" s="1"/>
  <c r="K215" i="3"/>
  <c r="M215" i="3" s="1"/>
  <c r="K216" i="3"/>
  <c r="M216" i="3" s="1"/>
  <c r="K217" i="3"/>
  <c r="M217" i="3" s="1"/>
  <c r="K218" i="3"/>
  <c r="M218" i="3" s="1"/>
  <c r="K219" i="3"/>
  <c r="M219" i="3" s="1"/>
  <c r="K220" i="3"/>
  <c r="M220" i="3" s="1"/>
  <c r="K221" i="3"/>
  <c r="M221" i="3" s="1"/>
  <c r="K222" i="3"/>
  <c r="M222" i="3" s="1"/>
  <c r="K223" i="3"/>
  <c r="M223" i="3" s="1"/>
  <c r="K224" i="3"/>
  <c r="M224" i="3" s="1"/>
  <c r="K225" i="3"/>
  <c r="M225" i="3" s="1"/>
  <c r="K226" i="3"/>
  <c r="M226" i="3" s="1"/>
  <c r="K227" i="3"/>
  <c r="M227" i="3" s="1"/>
  <c r="K228" i="3"/>
  <c r="M228" i="3" s="1"/>
  <c r="K229" i="3"/>
  <c r="M229" i="3" s="1"/>
  <c r="K230" i="3"/>
  <c r="M230" i="3" s="1"/>
  <c r="K231" i="3"/>
  <c r="M231" i="3" s="1"/>
  <c r="K232" i="3"/>
  <c r="M232" i="3" s="1"/>
  <c r="K233" i="3"/>
  <c r="M233" i="3" s="1"/>
  <c r="K234" i="3"/>
  <c r="M234" i="3" s="1"/>
  <c r="K235" i="3"/>
  <c r="M235" i="3" s="1"/>
  <c r="K236" i="3"/>
  <c r="M236" i="3" s="1"/>
  <c r="K237" i="3"/>
  <c r="M237" i="3" s="1"/>
  <c r="K238" i="3"/>
  <c r="M238" i="3" s="1"/>
  <c r="K239" i="3"/>
  <c r="M239" i="3" s="1"/>
  <c r="K240" i="3"/>
  <c r="M240" i="3" s="1"/>
  <c r="K241" i="3"/>
  <c r="M241" i="3" s="1"/>
  <c r="K242" i="3"/>
  <c r="M242" i="3" s="1"/>
  <c r="K243" i="3"/>
  <c r="M243" i="3"/>
  <c r="K244" i="3"/>
  <c r="M244" i="3" s="1"/>
  <c r="K245" i="3"/>
  <c r="M245" i="3" s="1"/>
  <c r="K246" i="3"/>
  <c r="M246" i="3" s="1"/>
  <c r="K247" i="3"/>
  <c r="M247" i="3" s="1"/>
  <c r="K248" i="3"/>
  <c r="M248" i="3" s="1"/>
  <c r="K249" i="3"/>
  <c r="M249" i="3" s="1"/>
  <c r="K250" i="3"/>
  <c r="M250" i="3" s="1"/>
  <c r="K251" i="3"/>
  <c r="M251" i="3"/>
  <c r="K252" i="3"/>
  <c r="M252" i="3" s="1"/>
  <c r="K253" i="3"/>
  <c r="M253" i="3" s="1"/>
  <c r="K254" i="3"/>
  <c r="M254" i="3" s="1"/>
  <c r="K255" i="3"/>
  <c r="M255" i="3" s="1"/>
  <c r="K256" i="3"/>
  <c r="M256" i="3" s="1"/>
  <c r="K257" i="3"/>
  <c r="M257" i="3" s="1"/>
  <c r="K258" i="3"/>
  <c r="M258" i="3" s="1"/>
  <c r="K259" i="3"/>
  <c r="M259" i="3" s="1"/>
  <c r="K260" i="3"/>
  <c r="M260" i="3" s="1"/>
  <c r="K261" i="3"/>
  <c r="M261" i="3" s="1"/>
  <c r="K262" i="3"/>
  <c r="M262" i="3" s="1"/>
  <c r="K263" i="3"/>
  <c r="M263" i="3" s="1"/>
  <c r="K264" i="3"/>
  <c r="M264" i="3" s="1"/>
  <c r="K265" i="3"/>
  <c r="M265" i="3" s="1"/>
  <c r="K266" i="3"/>
  <c r="M266" i="3" s="1"/>
  <c r="K267" i="3"/>
  <c r="M267" i="3"/>
  <c r="K268" i="3"/>
  <c r="M268" i="3" s="1"/>
  <c r="K269" i="3"/>
  <c r="M269" i="3" s="1"/>
  <c r="K270" i="3"/>
  <c r="M270" i="3" s="1"/>
  <c r="K271" i="3"/>
  <c r="M271" i="3" s="1"/>
  <c r="K272" i="3"/>
  <c r="M272" i="3" s="1"/>
  <c r="K273" i="3"/>
  <c r="M273" i="3" s="1"/>
  <c r="K274" i="3"/>
  <c r="M274" i="3" s="1"/>
  <c r="K275" i="3"/>
  <c r="M275" i="3"/>
  <c r="K276" i="3"/>
  <c r="M276" i="3" s="1"/>
  <c r="K277" i="3"/>
  <c r="M277" i="3" s="1"/>
  <c r="K278" i="3"/>
  <c r="M278" i="3" s="1"/>
  <c r="K279" i="3"/>
  <c r="M279" i="3" s="1"/>
  <c r="K280" i="3"/>
  <c r="M280" i="3" s="1"/>
  <c r="K281" i="3"/>
  <c r="M281" i="3" s="1"/>
  <c r="K282" i="3"/>
  <c r="M282" i="3" s="1"/>
  <c r="K283" i="3"/>
  <c r="M283" i="3"/>
  <c r="K284" i="3"/>
  <c r="M284" i="3" s="1"/>
  <c r="K285" i="3"/>
  <c r="M285" i="3" s="1"/>
  <c r="K286" i="3"/>
  <c r="M286" i="3" s="1"/>
  <c r="K287" i="3"/>
  <c r="M287" i="3" s="1"/>
  <c r="K288" i="3"/>
  <c r="M288" i="3" s="1"/>
  <c r="K289" i="3"/>
  <c r="M289" i="3" s="1"/>
  <c r="K290" i="3"/>
  <c r="M290" i="3" s="1"/>
  <c r="K291" i="3"/>
  <c r="M291" i="3" s="1"/>
  <c r="K292" i="3"/>
  <c r="M292" i="3" s="1"/>
  <c r="K293" i="3"/>
  <c r="M293" i="3" s="1"/>
  <c r="K294" i="3"/>
  <c r="M294" i="3" s="1"/>
  <c r="K295" i="3"/>
  <c r="M295" i="3" s="1"/>
  <c r="K296" i="3"/>
  <c r="M296" i="3" s="1"/>
  <c r="K297" i="3"/>
  <c r="M297" i="3" s="1"/>
  <c r="K298" i="3"/>
  <c r="M298" i="3" s="1"/>
  <c r="K299" i="3"/>
  <c r="M299" i="3"/>
  <c r="K300" i="3"/>
  <c r="M300" i="3" s="1"/>
  <c r="K301" i="3"/>
  <c r="M301" i="3" s="1"/>
  <c r="K302" i="3"/>
  <c r="M302" i="3" s="1"/>
  <c r="K303" i="3"/>
  <c r="M303" i="3" s="1"/>
  <c r="K304" i="3"/>
  <c r="M304" i="3" s="1"/>
  <c r="K305" i="3"/>
  <c r="M305" i="3" s="1"/>
  <c r="K306" i="3"/>
  <c r="M306" i="3" s="1"/>
  <c r="K307" i="3"/>
  <c r="M307" i="3"/>
  <c r="K308" i="3"/>
  <c r="M308" i="3" s="1"/>
  <c r="K309" i="3"/>
  <c r="M309" i="3" s="1"/>
  <c r="K310" i="3"/>
  <c r="M310" i="3" s="1"/>
  <c r="K311" i="3"/>
  <c r="M311" i="3" s="1"/>
  <c r="K312" i="3"/>
  <c r="M312" i="3" s="1"/>
  <c r="K313" i="3"/>
  <c r="M313" i="3" s="1"/>
  <c r="K314" i="3"/>
  <c r="M314" i="3" s="1"/>
  <c r="K315" i="3"/>
  <c r="M315" i="3"/>
  <c r="K316" i="3"/>
  <c r="M316" i="3" s="1"/>
  <c r="K317" i="3"/>
  <c r="M317" i="3" s="1"/>
  <c r="K318" i="3"/>
  <c r="M318" i="3" s="1"/>
  <c r="K319" i="3"/>
  <c r="M319" i="3" s="1"/>
  <c r="K320" i="3"/>
  <c r="M320" i="3" s="1"/>
  <c r="K321" i="3"/>
  <c r="M321" i="3" s="1"/>
  <c r="K322" i="3"/>
  <c r="M322" i="3" s="1"/>
  <c r="K323" i="3"/>
  <c r="M323" i="3" s="1"/>
  <c r="K324" i="3"/>
  <c r="M324" i="3" s="1"/>
  <c r="K325" i="3"/>
  <c r="M325" i="3" s="1"/>
  <c r="K326" i="3"/>
  <c r="M326" i="3" s="1"/>
  <c r="K327" i="3"/>
  <c r="M327" i="3" s="1"/>
  <c r="K328" i="3"/>
  <c r="M328" i="3" s="1"/>
  <c r="K329" i="3"/>
  <c r="M329" i="3" s="1"/>
  <c r="K330" i="3"/>
  <c r="M330" i="3" s="1"/>
  <c r="K331" i="3"/>
  <c r="M331" i="3" s="1"/>
  <c r="K332" i="3"/>
  <c r="M332" i="3" s="1"/>
  <c r="K333" i="3"/>
  <c r="M333" i="3" s="1"/>
  <c r="K334" i="3"/>
  <c r="M334" i="3" s="1"/>
  <c r="K335" i="3"/>
  <c r="M335" i="3" s="1"/>
  <c r="K336" i="3"/>
  <c r="M336" i="3" s="1"/>
  <c r="K337" i="3"/>
  <c r="M337" i="3" s="1"/>
  <c r="K338" i="3"/>
  <c r="M338" i="3" s="1"/>
  <c r="K339" i="3"/>
  <c r="M339" i="3"/>
  <c r="K340" i="3"/>
  <c r="M340" i="3" s="1"/>
  <c r="K341" i="3"/>
  <c r="M341" i="3" s="1"/>
  <c r="K342" i="3"/>
  <c r="M342" i="3" s="1"/>
  <c r="K343" i="3"/>
  <c r="M343" i="3" s="1"/>
  <c r="K344" i="3"/>
  <c r="M344" i="3" s="1"/>
  <c r="K345" i="3"/>
  <c r="M345" i="3" s="1"/>
  <c r="K346" i="3"/>
  <c r="M346" i="3" s="1"/>
  <c r="K347" i="3"/>
  <c r="M347" i="3" s="1"/>
  <c r="K348" i="3"/>
  <c r="M348" i="3" s="1"/>
  <c r="K349" i="3"/>
  <c r="M349" i="3" s="1"/>
  <c r="K350" i="3"/>
  <c r="M350" i="3" s="1"/>
  <c r="K351" i="3"/>
  <c r="M351" i="3" s="1"/>
  <c r="K352" i="3"/>
  <c r="M352" i="3" s="1"/>
  <c r="K353" i="3"/>
  <c r="M353" i="3" s="1"/>
  <c r="K354" i="3"/>
  <c r="M354" i="3" s="1"/>
  <c r="K355" i="3"/>
  <c r="M355" i="3" s="1"/>
  <c r="K356" i="3"/>
  <c r="M356" i="3" s="1"/>
  <c r="K357" i="3"/>
  <c r="M357" i="3" s="1"/>
  <c r="K358" i="3"/>
  <c r="M358" i="3" s="1"/>
  <c r="K359" i="3"/>
  <c r="M359" i="3" s="1"/>
  <c r="K360" i="3"/>
  <c r="M360" i="3" s="1"/>
  <c r="K361" i="3"/>
  <c r="M361" i="3" s="1"/>
  <c r="K362" i="3"/>
  <c r="M362" i="3" s="1"/>
  <c r="K363" i="3"/>
  <c r="M363" i="3" s="1"/>
  <c r="K364" i="3"/>
  <c r="M364" i="3" s="1"/>
  <c r="K365" i="3"/>
  <c r="M365" i="3" s="1"/>
  <c r="K366" i="3"/>
  <c r="M366" i="3" s="1"/>
  <c r="K367" i="3"/>
  <c r="M367" i="3" s="1"/>
  <c r="K368" i="3"/>
  <c r="M368" i="3" s="1"/>
  <c r="K369" i="3"/>
  <c r="M369" i="3" s="1"/>
  <c r="K370" i="3"/>
  <c r="M370" i="3" s="1"/>
  <c r="K371" i="3"/>
  <c r="M371" i="3"/>
  <c r="K372" i="3"/>
  <c r="M372" i="3" s="1"/>
  <c r="K373" i="3"/>
  <c r="M373" i="3" s="1"/>
  <c r="K374" i="3"/>
  <c r="M374" i="3" s="1"/>
  <c r="K375" i="3"/>
  <c r="M375" i="3" s="1"/>
  <c r="K376" i="3"/>
  <c r="M376" i="3" s="1"/>
  <c r="K377" i="3"/>
  <c r="M377" i="3" s="1"/>
  <c r="K378" i="3"/>
  <c r="M378" i="3" s="1"/>
  <c r="K379" i="3"/>
  <c r="M379" i="3" s="1"/>
  <c r="K380" i="3"/>
  <c r="M380" i="3" s="1"/>
  <c r="K381" i="3"/>
  <c r="M381" i="3" s="1"/>
  <c r="K382" i="3"/>
  <c r="M382" i="3" s="1"/>
  <c r="K383" i="3"/>
  <c r="M383" i="3" s="1"/>
  <c r="K384" i="3"/>
  <c r="M384" i="3" s="1"/>
  <c r="K385" i="3"/>
  <c r="M385" i="3" s="1"/>
  <c r="K386" i="3"/>
  <c r="M386" i="3" s="1"/>
  <c r="K387" i="3"/>
  <c r="M387" i="3" s="1"/>
  <c r="K388" i="3"/>
  <c r="M388" i="3" s="1"/>
  <c r="K389" i="3"/>
  <c r="M389" i="3" s="1"/>
</calcChain>
</file>

<file path=xl/sharedStrings.xml><?xml version="1.0" encoding="utf-8"?>
<sst xmlns="http://schemas.openxmlformats.org/spreadsheetml/2006/main" count="1876" uniqueCount="133">
  <si>
    <t>Associate Name</t>
  </si>
  <si>
    <t>Department</t>
  </si>
  <si>
    <t>Billable Hours</t>
  </si>
  <si>
    <t>Month</t>
  </si>
  <si>
    <t>Office</t>
  </si>
  <si>
    <t>Nonbillable Hours</t>
  </si>
  <si>
    <t>Billing Rate</t>
  </si>
  <si>
    <t>Billings</t>
  </si>
  <si>
    <t>January</t>
  </si>
  <si>
    <t>February</t>
  </si>
  <si>
    <t>March</t>
  </si>
  <si>
    <t>April</t>
  </si>
  <si>
    <t>May</t>
  </si>
  <si>
    <t>June</t>
  </si>
  <si>
    <t>July</t>
  </si>
  <si>
    <t>August</t>
  </si>
  <si>
    <t>September</t>
  </si>
  <si>
    <t>October</t>
  </si>
  <si>
    <t>November</t>
  </si>
  <si>
    <t>December</t>
  </si>
  <si>
    <t>Joe</t>
  </si>
  <si>
    <t>Jim</t>
  </si>
  <si>
    <t>Sally</t>
  </si>
  <si>
    <t>Igor</t>
  </si>
  <si>
    <t>Dumpy</t>
  </si>
  <si>
    <t>Lola</t>
  </si>
  <si>
    <t>Joanne</t>
  </si>
  <si>
    <t>Bill</t>
  </si>
  <si>
    <t>Sam</t>
  </si>
  <si>
    <t>Bubba</t>
  </si>
  <si>
    <t>Spike</t>
  </si>
  <si>
    <t>Maria</t>
  </si>
  <si>
    <t>Emma</t>
  </si>
  <si>
    <t>Miles</t>
  </si>
  <si>
    <t>Mary</t>
  </si>
  <si>
    <t>Prudence</t>
  </si>
  <si>
    <t>Magdalena</t>
  </si>
  <si>
    <t>Emily</t>
  </si>
  <si>
    <t>Beau</t>
  </si>
  <si>
    <t>Billy Bob</t>
  </si>
  <si>
    <t>Amber</t>
  </si>
  <si>
    <t>Annabelle</t>
  </si>
  <si>
    <t>Los Angeles</t>
  </si>
  <si>
    <t>New York</t>
  </si>
  <si>
    <t>Litigation</t>
  </si>
  <si>
    <t>Corporate</t>
  </si>
  <si>
    <t>Estates</t>
  </si>
  <si>
    <t>Tax</t>
  </si>
  <si>
    <t>Labor</t>
  </si>
  <si>
    <t>Aethelstan</t>
  </si>
  <si>
    <t>Collections</t>
  </si>
  <si>
    <t>Month No</t>
  </si>
  <si>
    <t>Cindy Lou</t>
  </si>
  <si>
    <t>Thing # 1</t>
  </si>
  <si>
    <t>Candi</t>
  </si>
  <si>
    <t>Misty</t>
  </si>
  <si>
    <t>Thor</t>
  </si>
  <si>
    <t xml:space="preserve">Katy </t>
  </si>
  <si>
    <t>Wonder Woman</t>
  </si>
  <si>
    <t>Corporate Finance</t>
  </si>
  <si>
    <t>Homework 6</t>
  </si>
  <si>
    <t>Question 1</t>
  </si>
  <si>
    <t>Correct Answer</t>
  </si>
  <si>
    <t>(c)</t>
  </si>
  <si>
    <t xml:space="preserve">Correct answer is (c).  CAPM, market returns, equity premiums are systematic. </t>
  </si>
  <si>
    <t>Question 2</t>
  </si>
  <si>
    <t>6% (1-.40) = 3.6%</t>
  </si>
  <si>
    <t>PTR * (1 - MTR) = ATR</t>
  </si>
  <si>
    <t>Question 3</t>
  </si>
  <si>
    <t>Question 4</t>
  </si>
  <si>
    <t>Purchase price</t>
  </si>
  <si>
    <t>Closing costs</t>
  </si>
  <si>
    <t>Total Invest</t>
  </si>
  <si>
    <t>Sales Prices</t>
  </si>
  <si>
    <t>Less</t>
  </si>
  <si>
    <t>Commission</t>
  </si>
  <si>
    <t>Selling Costs</t>
  </si>
  <si>
    <t>Total Cash Rec.</t>
  </si>
  <si>
    <t>=(366000-454000)/454000</t>
  </si>
  <si>
    <t>Question 5</t>
  </si>
  <si>
    <t>(b)</t>
  </si>
  <si>
    <t>Weak-form efficiency says that you can't predict future prices by analyzing past prices, thus (a) is incorrect.</t>
  </si>
  <si>
    <t>Semi-strong efficiency doesn't say that prices reflect non-public information, thus you may be able to make $</t>
  </si>
  <si>
    <t>trading on inside information.</t>
  </si>
  <si>
    <t>Question 6</t>
  </si>
  <si>
    <t>Even though prices may be fair if your assets trade in an efficient market, you still must be diversified as</t>
  </si>
  <si>
    <t>you won't be compensated for bearing non-systemic risks.  For example, if your portfolio consists solely of tech</t>
  </si>
  <si>
    <t>companies, you won't be diversified and will therefore be assuming non-systemic risk</t>
  </si>
  <si>
    <t>Question 7</t>
  </si>
  <si>
    <t>The cash flow statement provides information necessary to determine how much cash the company earned</t>
  </si>
  <si>
    <t>from operations, how much cash it invested, and how much cash it paid out or received in financing activities.</t>
  </si>
  <si>
    <t>Cash flows are what analysts use to perform a DCF analysis.</t>
  </si>
  <si>
    <t>Question 8</t>
  </si>
  <si>
    <t xml:space="preserve">Dividends are not an expense in the income statement.  They reduce retained earnings.   Thus, </t>
  </si>
  <si>
    <t>Revenues</t>
  </si>
  <si>
    <t>(COGS)</t>
  </si>
  <si>
    <t>Gross Profit</t>
  </si>
  <si>
    <t>SG&amp;A</t>
  </si>
  <si>
    <t>EBIT (Op. Profit)</t>
  </si>
  <si>
    <t>Interest</t>
  </si>
  <si>
    <t>EBT (Pre-tax Profit)</t>
  </si>
  <si>
    <t>Tax Expense</t>
  </si>
  <si>
    <t>Net Income</t>
  </si>
  <si>
    <t>Question 9</t>
  </si>
  <si>
    <t>200 * 20 = 4,000 (price).  Now use the growing perpetuity formula to find "g"</t>
  </si>
  <si>
    <t>g = 5%</t>
  </si>
  <si>
    <t>Question 10</t>
  </si>
  <si>
    <t>See additional tabs</t>
  </si>
  <si>
    <t>retained earnings will increase by 1.422k and be decreased by 50,000.</t>
  </si>
  <si>
    <t>Row Labels</t>
  </si>
  <si>
    <t>Grand Total</t>
  </si>
  <si>
    <t xml:space="preserve">Billings </t>
  </si>
  <si>
    <t xml:space="preserve">Collections </t>
  </si>
  <si>
    <t xml:space="preserve">Billable Hours </t>
  </si>
  <si>
    <t>Associate</t>
  </si>
  <si>
    <t>MTR = 26.35%</t>
  </si>
  <si>
    <t>4000 = 200 / (10% - g), using earnings as a surrogate for Divs</t>
  </si>
  <si>
    <t>Fall 2020</t>
  </si>
  <si>
    <t>1.8%* (1 - MRT) = 1.25%</t>
  </si>
  <si>
    <t>if you purchase the taxable bond, your ATR will be 1.8* (1-.35) = 1.17%</t>
  </si>
  <si>
    <t>If your MTR is 35%, you should buy the tax-exempt bond, which will yield AT 1.25%;</t>
  </si>
  <si>
    <t>If the market is semi-strong efficient, prices reflect all available public information, such as the WSJ and fin. statements.</t>
  </si>
  <si>
    <t>Slick Willy</t>
  </si>
  <si>
    <t>Deborah</t>
  </si>
  <si>
    <t>Offices and Groups</t>
  </si>
  <si>
    <t>Total</t>
  </si>
  <si>
    <t>Salary</t>
  </si>
  <si>
    <t>Billing - Collect</t>
  </si>
  <si>
    <t>Profit</t>
  </si>
  <si>
    <t xml:space="preserve"> Salary</t>
  </si>
  <si>
    <t xml:space="preserve"> Profit</t>
  </si>
  <si>
    <t>Office and Groups</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</si>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</sst>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quot;$&quot;#,##0.0"/>
    <numFmt numFmtId="166" formatCode="General\ &quot;hours&quot;"/>
    <numFmt numFmtId="167" formatCode="_(* #,##0_);_(* \(#,##0\);_(* &quot;-&quot;??_);_(@_)"/>
  </numFmts>
  <fonts count="10" x14ac:knownFonts="1">
    <font>
      <sz val="14"/>
      <color theme="1"/>
      <name val="Bookman Old Style"/>
      <family val="2"/>
    </font>
    <font>
      <sz val="10"/>
      <name val="Arial"/>
      <family val="2"/>
    </font>
    <font>
      <u/>
      <sz val="14"/>
      <color theme="10"/>
      <name val="Bookman Old Style"/>
      <family val="2"/>
    </font>
    <font>
      <u/>
      <sz val="14"/>
      <color theme="11"/>
      <name val="Bookman Old Style"/>
      <family val="2"/>
    </font>
    <font>
      <b/>
      <sz val="14"/>
      <color theme="0"/>
      <name val="Bookman Old Style"/>
      <family val="2"/>
    </font>
    <font>
      <sz val="14"/>
      <color theme="1"/>
      <name val="Calibri"/>
      <family val="2"/>
      <scheme val="minor"/>
    </font>
    <font>
      <b/>
      <sz val="12"/>
      <name val="Calibri"/>
      <family val="2"/>
      <scheme val="minor"/>
    </font>
    <font>
      <b/>
      <sz val="14"/>
      <color theme="1"/>
      <name val="Calibri"/>
      <family val="2"/>
      <scheme val="minor"/>
    </font>
    <font>
      <sz val="14"/>
      <color theme="1"/>
      <name val="Bookman Old Style"/>
      <family val="1"/>
    </font>
    <font>
      <b/>
      <sz val="14"/>
      <color theme="0"/>
      <name val="Bookman Old Style"/>
      <family val="1"/>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5" tint="0.59999389629810485"/>
        <bgColor rgb="FF000000"/>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19">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bottom/>
      <diagonal/>
    </border>
    <border>
      <left/>
      <right style="thin">
        <color theme="4" tint="0.3999755851924192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0">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7">
    <xf numFmtId="0" fontId="0" fillId="0" borderId="0" xfId="0"/>
    <xf numFmtId="164" fontId="0" fillId="0" borderId="0" xfId="0" applyNumberFormat="1"/>
    <xf numFmtId="0" fontId="4" fillId="3" borderId="0" xfId="0" applyFont="1" applyFill="1" applyBorder="1" applyAlignment="1">
      <alignment horizontal="center"/>
    </xf>
    <xf numFmtId="0" fontId="0" fillId="2" borderId="4" xfId="0" applyFont="1" applyFill="1" applyBorder="1" applyAlignment="1">
      <alignment horizontal="center"/>
    </xf>
    <xf numFmtId="0" fontId="0" fillId="0" borderId="4" xfId="0" applyFont="1" applyBorder="1" applyAlignment="1">
      <alignment horizontal="center"/>
    </xf>
    <xf numFmtId="0" fontId="0" fillId="2" borderId="5" xfId="0" applyFont="1" applyFill="1" applyBorder="1" applyAlignment="1">
      <alignment horizontal="center"/>
    </xf>
    <xf numFmtId="0" fontId="0" fillId="0" borderId="1" xfId="0" applyFont="1" applyBorder="1" applyAlignment="1">
      <alignment horizontal="center"/>
    </xf>
    <xf numFmtId="0" fontId="0" fillId="0" borderId="0" xfId="0" applyAlignment="1">
      <alignment horizontal="center"/>
    </xf>
    <xf numFmtId="0" fontId="5" fillId="0" borderId="0" xfId="0" applyFont="1" applyAlignment="1">
      <alignment horizontal="center"/>
    </xf>
    <xf numFmtId="0" fontId="5" fillId="0" borderId="0" xfId="0" applyFont="1"/>
    <xf numFmtId="0" fontId="6" fillId="4" borderId="8" xfId="0" applyFont="1" applyFill="1" applyBorder="1"/>
    <xf numFmtId="0" fontId="6" fillId="4" borderId="10" xfId="0" applyFont="1" applyFill="1" applyBorder="1"/>
    <xf numFmtId="0" fontId="6" fillId="4" borderId="12" xfId="0" applyFont="1" applyFill="1" applyBorder="1"/>
    <xf numFmtId="0" fontId="7" fillId="5" borderId="13" xfId="0" applyFont="1" applyFill="1" applyBorder="1" applyAlignment="1">
      <alignment horizontal="center"/>
    </xf>
    <xf numFmtId="0" fontId="5" fillId="0" borderId="14" xfId="0" applyFont="1" applyBorder="1"/>
    <xf numFmtId="0" fontId="5" fillId="0" borderId="8" xfId="0" applyFont="1" applyBorder="1"/>
    <xf numFmtId="0" fontId="5" fillId="0" borderId="9" xfId="0" applyFont="1" applyBorder="1" applyAlignment="1">
      <alignment horizontal="center"/>
    </xf>
    <xf numFmtId="0" fontId="5" fillId="0" borderId="0" xfId="0" applyFont="1" applyBorder="1"/>
    <xf numFmtId="0" fontId="5" fillId="0" borderId="10" xfId="0" applyFont="1" applyBorder="1"/>
    <xf numFmtId="0" fontId="7" fillId="0" borderId="11" xfId="0" applyFont="1" applyBorder="1" applyAlignment="1">
      <alignment horizontal="center"/>
    </xf>
    <xf numFmtId="0" fontId="5" fillId="0" borderId="15" xfId="0" applyFont="1" applyBorder="1"/>
    <xf numFmtId="0" fontId="5" fillId="0" borderId="12" xfId="0" applyFont="1" applyBorder="1"/>
    <xf numFmtId="10" fontId="7" fillId="0" borderId="9" xfId="0" applyNumberFormat="1" applyFont="1" applyBorder="1" applyAlignment="1">
      <alignment horizontal="center"/>
    </xf>
    <xf numFmtId="0" fontId="5" fillId="0" borderId="11" xfId="0" applyFont="1" applyBorder="1" applyAlignment="1">
      <alignment horizontal="center"/>
    </xf>
    <xf numFmtId="167" fontId="5" fillId="0" borderId="0" xfId="4" applyNumberFormat="1" applyFont="1" applyBorder="1"/>
    <xf numFmtId="0" fontId="5" fillId="0" borderId="16" xfId="0" applyFont="1" applyBorder="1"/>
    <xf numFmtId="167" fontId="5" fillId="0" borderId="16" xfId="4" applyNumberFormat="1" applyFont="1" applyBorder="1"/>
    <xf numFmtId="0" fontId="7" fillId="0" borderId="0" xfId="0" applyFont="1" applyBorder="1"/>
    <xf numFmtId="167" fontId="7" fillId="0" borderId="0" xfId="0" applyNumberFormat="1" applyFont="1" applyBorder="1"/>
    <xf numFmtId="0" fontId="5" fillId="0" borderId="0" xfId="0" applyFont="1" applyBorder="1" applyAlignment="1">
      <alignment horizontal="center"/>
    </xf>
    <xf numFmtId="10" fontId="5" fillId="0" borderId="15" xfId="1" applyNumberFormat="1" applyFont="1" applyBorder="1" applyAlignment="1">
      <alignment horizontal="center"/>
    </xf>
    <xf numFmtId="10" fontId="5" fillId="0" borderId="15" xfId="1" quotePrefix="1" applyNumberFormat="1" applyFont="1" applyBorder="1" applyAlignment="1">
      <alignment horizontal="left"/>
    </xf>
    <xf numFmtId="0" fontId="7" fillId="0" borderId="9" xfId="0" applyFont="1" applyBorder="1" applyAlignment="1">
      <alignment horizontal="center"/>
    </xf>
    <xf numFmtId="37" fontId="5" fillId="0" borderId="0" xfId="0" applyNumberFormat="1" applyFont="1" applyBorder="1"/>
    <xf numFmtId="37" fontId="5" fillId="0" borderId="16" xfId="0" applyNumberFormat="1" applyFont="1" applyBorder="1"/>
    <xf numFmtId="37" fontId="5" fillId="0" borderId="15" xfId="0" applyNumberFormat="1" applyFont="1" applyBorder="1"/>
    <xf numFmtId="9" fontId="7" fillId="0" borderId="9" xfId="0" applyNumberFormat="1" applyFont="1" applyBorder="1" applyAlignment="1">
      <alignment horizontal="center"/>
    </xf>
    <xf numFmtId="0" fontId="7" fillId="0" borderId="0" xfId="0" applyFont="1" applyAlignment="1">
      <alignment horizontal="center"/>
    </xf>
    <xf numFmtId="0" fontId="5" fillId="0" borderId="0" xfId="0" applyFont="1" applyAlignment="1">
      <alignment horizontal="left"/>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7" fontId="0" fillId="0" borderId="0" xfId="0" applyNumberFormat="1" applyAlignment="1">
      <alignment horizontal="center"/>
    </xf>
    <xf numFmtId="0" fontId="0" fillId="0" borderId="0" xfId="0" applyAlignment="1"/>
    <xf numFmtId="0" fontId="0" fillId="6" borderId="0" xfId="0" applyFill="1"/>
    <xf numFmtId="0" fontId="0" fillId="0" borderId="0" xfId="0" pivotButton="1" applyAlignment="1">
      <alignment horizontal="center"/>
    </xf>
    <xf numFmtId="0" fontId="6" fillId="4" borderId="7" xfId="0" applyFont="1" applyFill="1" applyBorder="1" applyAlignment="1">
      <alignment horizontal="left"/>
    </xf>
    <xf numFmtId="0" fontId="6" fillId="4" borderId="9" xfId="0" applyFont="1" applyFill="1" applyBorder="1" applyAlignment="1">
      <alignment horizontal="left"/>
    </xf>
    <xf numFmtId="0" fontId="6" fillId="4" borderId="11" xfId="0" applyFont="1" applyFill="1" applyBorder="1" applyAlignment="1">
      <alignment horizontal="left"/>
    </xf>
    <xf numFmtId="0" fontId="0" fillId="2" borderId="4" xfId="0" applyFill="1" applyBorder="1" applyAlignment="1">
      <alignment horizontal="center"/>
    </xf>
    <xf numFmtId="0" fontId="0" fillId="0" borderId="4" xfId="0" applyBorder="1" applyAlignment="1">
      <alignment horizontal="center"/>
    </xf>
    <xf numFmtId="0" fontId="0" fillId="0" borderId="0" xfId="0" applyAlignment="1">
      <alignment horizontal="center" vertical="center"/>
    </xf>
    <xf numFmtId="0" fontId="0" fillId="0" borderId="18" xfId="0" applyBorder="1" applyAlignment="1">
      <alignment horizontal="center" vertical="center"/>
    </xf>
    <xf numFmtId="0" fontId="0" fillId="0" borderId="0" xfId="0" pivotButton="1" applyAlignment="1">
      <alignment horizontal="center" vertical="center"/>
    </xf>
    <xf numFmtId="164" fontId="8" fillId="0" borderId="0" xfId="0" applyNumberFormat="1" applyFont="1" applyAlignment="1">
      <alignment horizontal="center"/>
    </xf>
    <xf numFmtId="164" fontId="8" fillId="0" borderId="0" xfId="0" applyNumberFormat="1" applyFont="1" applyBorder="1" applyAlignment="1">
      <alignment horizontal="center"/>
    </xf>
    <xf numFmtId="0" fontId="9" fillId="3" borderId="0" xfId="0" applyFont="1" applyFill="1" applyAlignment="1">
      <alignment horizontal="center"/>
    </xf>
    <xf numFmtId="166" fontId="0" fillId="2" borderId="4" xfId="0" applyNumberFormat="1" applyFont="1" applyFill="1" applyBorder="1" applyAlignment="1">
      <alignment horizontal="center"/>
    </xf>
    <xf numFmtId="164" fontId="0" fillId="2" borderId="4" xfId="0" applyNumberFormat="1" applyFont="1" applyFill="1" applyBorder="1" applyAlignment="1">
      <alignment horizontal="center"/>
    </xf>
    <xf numFmtId="166" fontId="0" fillId="0" borderId="4" xfId="0" applyNumberFormat="1" applyFont="1" applyBorder="1" applyAlignment="1">
      <alignment horizontal="center"/>
    </xf>
    <xf numFmtId="164" fontId="0" fillId="0" borderId="4" xfId="0" applyNumberFormat="1" applyFont="1" applyBorder="1" applyAlignment="1">
      <alignment horizontal="center"/>
    </xf>
    <xf numFmtId="0" fontId="0" fillId="2" borderId="0" xfId="0" applyFont="1" applyFill="1" applyBorder="1" applyAlignment="1">
      <alignment horizontal="center"/>
    </xf>
    <xf numFmtId="166" fontId="0" fillId="2" borderId="0" xfId="0" applyNumberFormat="1" applyFont="1" applyFill="1" applyBorder="1" applyAlignment="1">
      <alignment horizontal="center"/>
    </xf>
    <xf numFmtId="0" fontId="0" fillId="2" borderId="0" xfId="0" applyNumberFormat="1" applyFont="1" applyFill="1" applyBorder="1" applyAlignment="1">
      <alignment horizontal="center"/>
    </xf>
    <xf numFmtId="164" fontId="0" fillId="2" borderId="0" xfId="0" applyNumberFormat="1" applyFont="1" applyFill="1" applyBorder="1" applyAlignment="1">
      <alignment horizontal="center"/>
    </xf>
    <xf numFmtId="165" fontId="0" fillId="2" borderId="0" xfId="0" applyNumberFormat="1" applyFont="1" applyFill="1" applyBorder="1" applyAlignment="1">
      <alignment horizontal="center"/>
    </xf>
    <xf numFmtId="0" fontId="0" fillId="2" borderId="6" xfId="0" applyNumberFormat="1" applyFont="1" applyFill="1" applyBorder="1" applyAlignment="1">
      <alignment horizontal="center"/>
    </xf>
    <xf numFmtId="0" fontId="0" fillId="0" borderId="2" xfId="0" applyFont="1" applyBorder="1" applyAlignment="1">
      <alignment horizontal="center"/>
    </xf>
    <xf numFmtId="0" fontId="0" fillId="0" borderId="2" xfId="0" applyNumberFormat="1" applyFont="1" applyBorder="1" applyAlignment="1">
      <alignment horizontal="center"/>
    </xf>
    <xf numFmtId="164" fontId="0" fillId="0" borderId="2" xfId="0" applyNumberFormat="1" applyFont="1" applyBorder="1" applyAlignment="1">
      <alignment horizontal="center"/>
    </xf>
    <xf numFmtId="165" fontId="0" fillId="0" borderId="2" xfId="0" applyNumberFormat="1" applyFont="1" applyBorder="1" applyAlignment="1">
      <alignment horizontal="center"/>
    </xf>
    <xf numFmtId="0" fontId="0" fillId="0" borderId="3" xfId="0" applyNumberFormat="1" applyFont="1" applyBorder="1" applyAlignment="1">
      <alignment horizontal="center"/>
    </xf>
    <xf numFmtId="164" fontId="0" fillId="0" borderId="0" xfId="0" applyNumberFormat="1" applyAlignment="1">
      <alignment horizontal="center"/>
    </xf>
    <xf numFmtId="0" fontId="0" fillId="0" borderId="13" xfId="0" pivotButton="1" applyBorder="1" applyAlignment="1">
      <alignment horizontal="center" vertical="center" wrapText="1"/>
    </xf>
    <xf numFmtId="0" fontId="0" fillId="0" borderId="17" xfId="0" applyBorder="1" applyAlignment="1">
      <alignment horizontal="center" vertical="center"/>
    </xf>
    <xf numFmtId="0" fontId="0" fillId="7" borderId="0" xfId="0" applyFill="1"/>
  </cellXfs>
  <cellStyles count="10">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Followed Hyperlink" xfId="7" builtinId="9" hidden="1"/>
    <cellStyle name="Followed Hyperlink" xfId="9" builtinId="9" hidden="1"/>
    <cellStyle name="Hyperlink" xfId="6" builtinId="8" hidden="1"/>
    <cellStyle name="Hyperlink" xfId="8" builtinId="8" hidden="1"/>
    <cellStyle name="Normal" xfId="0" builtinId="0"/>
    <cellStyle name="Percent" xfId="1" xr:uid="{00000000-0005-0000-0000-000009000000}"/>
  </cellStyles>
  <dxfs count="64">
    <dxf>
      <numFmt numFmtId="164" formatCode="&quot;$&quot;#,##0"/>
    </dxf>
    <dxf>
      <numFmt numFmtId="164" formatCode="&quot;$&quot;#,##0"/>
    </dxf>
    <dxf>
      <numFmt numFmtId="167" formatCode="_(* #,##0_);_(* \(#,##0\);_(* &quot;-&quot;??_);_(@_)"/>
    </dxf>
    <dxf>
      <numFmt numFmtId="164" formatCode="&quot;$&quot;#,##0"/>
    </dxf>
    <dxf>
      <numFmt numFmtId="164" formatCode="&quot;$&quot;#,##0"/>
    </dxf>
    <dxf>
      <alignment wrapText="1"/>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alignment horizontal="center"/>
    </dxf>
    <dxf>
      <alignment horizontal="center"/>
    </dxf>
    <dxf>
      <numFmt numFmtId="164" formatCode="&quot;$&quot;#,##0"/>
    </dxf>
    <dxf>
      <alignment horizontal="center"/>
    </dxf>
    <dxf>
      <alignment horizontal="center"/>
    </dxf>
    <dxf>
      <numFmt numFmtId="164" formatCode="&quot;$&quot;#,##0"/>
    </dxf>
    <dxf>
      <numFmt numFmtId="164" formatCode="&quot;$&quot;#,##0"/>
    </dxf>
    <dxf>
      <numFmt numFmtId="167" formatCode="_(* #,##0_);_(* \(#,##0\);_(* &quot;-&quot;??_);_(@_)"/>
    </dxf>
    <dxf>
      <alignment horizontal="center"/>
    </dxf>
    <dxf>
      <alignment horizontal="center"/>
    </dxf>
    <dxf>
      <alignment horizontal="center"/>
    </dxf>
    <dxf>
      <alignment vertical="bottom"/>
    </dxf>
    <dxf>
      <alignment vertical="center"/>
    </dxf>
    <dxf>
      <alignment vertical="center"/>
    </dxf>
    <dxf>
      <alignment horizontal="center"/>
    </dxf>
    <dxf>
      <numFmt numFmtId="164" formatCode="&quot;$&quot;#,##0"/>
    </dxf>
    <dxf>
      <numFmt numFmtId="164" formatCode="&quot;$&quot;#,##0"/>
    </dxf>
    <dxf>
      <numFmt numFmtId="167" formatCode="_(* #,##0_);_(* \(#,##0\);_(* &quot;-&quot;??_);_(@_)"/>
    </dxf>
    <dxf>
      <alignment horizontal="center"/>
    </dxf>
    <dxf>
      <alignment horizontal="center"/>
    </dxf>
    <dxf>
      <alignment horizontal="center"/>
    </dxf>
    <dxf>
      <alignment horizontal="center"/>
    </dxf>
    <dxf>
      <alignment horizontal="center"/>
    </dxf>
    <dxf>
      <alignment horizontal="general"/>
    </dxf>
    <dxf>
      <numFmt numFmtId="167"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alignment wrapText="1"/>
    </dxf>
    <dxf>
      <numFmt numFmtId="164" formatCode="&quot;$&quot;#,##0"/>
    </dxf>
    <dxf>
      <numFmt numFmtId="164" formatCode="&quot;$&quot;#,##0"/>
    </dxf>
    <dxf>
      <numFmt numFmtId="167" formatCode="_(* #,##0_);_(* \(#,##0\);_(* &quot;-&quot;??_);_(@_)"/>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6" formatCode="General\ &quot;hours&quo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6" formatCode="General\ &quot;hours&quo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dxf>
    <dxf>
      <font>
        <b/>
        <i val="0"/>
        <strike val="0"/>
        <condense val="0"/>
        <extend val="0"/>
        <outline val="0"/>
        <shadow val="0"/>
        <u val="none"/>
        <vertAlign val="baseline"/>
        <sz val="14"/>
        <color theme="0"/>
        <name val="Bookman Old Style"/>
        <scheme val="none"/>
      </font>
      <fill>
        <patternFill patternType="solid">
          <fgColor theme="4"/>
          <bgColor theme="4"/>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342900</xdr:colOff>
      <xdr:row>1</xdr:row>
      <xdr:rowOff>50800</xdr:rowOff>
    </xdr:from>
    <xdr:to>
      <xdr:col>8</xdr:col>
      <xdr:colOff>596900</xdr:colOff>
      <xdr:row>20</xdr:row>
      <xdr:rowOff>88900</xdr:rowOff>
    </xdr:to>
    <xdr:sp macro="" textlink="">
      <xdr:nvSpPr>
        <xdr:cNvPr id="2" name="TextBox 1">
          <a:extLst>
            <a:ext uri="{FF2B5EF4-FFF2-40B4-BE49-F238E27FC236}">
              <a16:creationId xmlns:a16="http://schemas.microsoft.com/office/drawing/2014/main" id="{965E192E-3782-9144-A08C-C28C535888E3}"/>
            </a:ext>
          </a:extLst>
        </xdr:cNvPr>
        <xdr:cNvSpPr txBox="1"/>
      </xdr:nvSpPr>
      <xdr:spPr>
        <a:xfrm>
          <a:off x="6223000" y="279400"/>
          <a:ext cx="5181600" cy="438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charset="0"/>
            <a:buChar char="•"/>
          </a:pPr>
          <a:r>
            <a:rPr lang="en-US" sz="1400" b="1" i="0" u="none" strike="noStrike">
              <a:solidFill>
                <a:schemeClr val="dk1"/>
              </a:solidFill>
              <a:effectLst/>
              <a:latin typeface="+mn-lt"/>
              <a:ea typeface="+mn-ea"/>
              <a:cs typeface="+mn-cs"/>
            </a:rPr>
            <a:t>Select Insert</a:t>
          </a:r>
        </a:p>
        <a:p>
          <a:pPr marL="171450" indent="-171450">
            <a:buFont typeface="Arial" charset="0"/>
            <a:buChar char="•"/>
          </a:pPr>
          <a:r>
            <a:rPr lang="en-US" sz="1400" b="1" i="0" u="none" strike="noStrike">
              <a:solidFill>
                <a:schemeClr val="dk1"/>
              </a:solidFill>
              <a:effectLst/>
              <a:latin typeface="+mn-lt"/>
              <a:ea typeface="+mn-ea"/>
              <a:cs typeface="+mn-cs"/>
            </a:rPr>
            <a:t>Select "Pivot Table"</a:t>
          </a:r>
          <a:r>
            <a:rPr lang="en-US" sz="1400"/>
            <a:t> </a:t>
          </a:r>
        </a:p>
        <a:p>
          <a:pPr marL="171450" indent="-171450">
            <a:buFont typeface="Arial" charset="0"/>
            <a:buChar char="•"/>
          </a:pPr>
          <a:r>
            <a:rPr lang="en-US" sz="1400" b="1" i="0" u="none" strike="noStrike">
              <a:solidFill>
                <a:schemeClr val="dk1"/>
              </a:solidFill>
              <a:effectLst/>
              <a:latin typeface="+mn-lt"/>
              <a:ea typeface="+mn-ea"/>
              <a:cs typeface="+mn-cs"/>
            </a:rPr>
            <a:t>Select Billings Table (I named it </a:t>
          </a:r>
          <a:r>
            <a:rPr lang="en-US" sz="1400" b="1" i="1" u="none" strike="noStrike">
              <a:solidFill>
                <a:schemeClr val="dk1"/>
              </a:solidFill>
              <a:effectLst/>
              <a:latin typeface="+mn-lt"/>
              <a:ea typeface="+mn-ea"/>
              <a:cs typeface="+mn-cs"/>
            </a:rPr>
            <a:t>Table 1,</a:t>
          </a:r>
          <a:r>
            <a:rPr lang="en-US" sz="1400" b="1" i="0" u="none" strike="noStrike">
              <a:solidFill>
                <a:schemeClr val="dk1"/>
              </a:solidFill>
              <a:effectLst/>
              <a:latin typeface="+mn-lt"/>
              <a:ea typeface="+mn-ea"/>
              <a:cs typeface="+mn-cs"/>
            </a:rPr>
            <a:t>but you can have selected the entire table with your mouse)</a:t>
          </a:r>
          <a:r>
            <a:rPr lang="en-US" sz="1400"/>
            <a:t> </a:t>
          </a:r>
        </a:p>
        <a:p>
          <a:pPr marL="171450" indent="-171450">
            <a:buFont typeface="Arial" charset="0"/>
            <a:buChar char="•"/>
          </a:pPr>
          <a:r>
            <a:rPr lang="en-US" sz="1400" b="1" i="0" u="none" strike="noStrike">
              <a:solidFill>
                <a:schemeClr val="dk1"/>
              </a:solidFill>
              <a:effectLst/>
              <a:latin typeface="+mn-lt"/>
              <a:ea typeface="+mn-ea"/>
              <a:cs typeface="+mn-cs"/>
            </a:rPr>
            <a:t>In the Pivot Table Builder, put Office, Department, and Associates in the Rows panel (if you put them in the wrong order just move them by dragging)</a:t>
          </a:r>
          <a:r>
            <a:rPr lang="en-US" sz="1400"/>
            <a:t> </a:t>
          </a:r>
        </a:p>
        <a:p>
          <a:pPr marL="171450" indent="-171450">
            <a:buFont typeface="Arial" charset="0"/>
            <a:buChar char="•"/>
          </a:pPr>
          <a:r>
            <a:rPr lang="en-US" sz="1400" b="1" i="0" u="none" strike="noStrike">
              <a:solidFill>
                <a:schemeClr val="dk1"/>
              </a:solidFill>
              <a:effectLst/>
              <a:latin typeface="+mn-lt"/>
              <a:ea typeface="+mn-ea"/>
              <a:cs typeface="+mn-cs"/>
            </a:rPr>
            <a:t>In the Values panel, put Billings and Collections.  By clicking the "i" button, you can change the values to reflect counts, averages, etc.</a:t>
          </a:r>
          <a:r>
            <a:rPr lang="en-US" sz="1400"/>
            <a:t> </a:t>
          </a:r>
        </a:p>
        <a:p>
          <a:pPr marL="171450" indent="-171450">
            <a:buFont typeface="Arial" charset="0"/>
            <a:buChar char="•"/>
          </a:pPr>
          <a:r>
            <a:rPr lang="en-US" sz="1400" b="1" i="0" u="none" strike="noStrike">
              <a:solidFill>
                <a:schemeClr val="dk1"/>
              </a:solidFill>
              <a:effectLst/>
              <a:latin typeface="+mn-lt"/>
              <a:ea typeface="+mn-ea"/>
              <a:cs typeface="+mn-cs"/>
            </a:rPr>
            <a:t>I changed the headings </a:t>
          </a:r>
          <a:r>
            <a:rPr lang="en-US" sz="1400" b="1" i="1" u="none" strike="noStrike">
              <a:solidFill>
                <a:schemeClr val="dk1"/>
              </a:solidFill>
              <a:effectLst/>
              <a:latin typeface="+mn-lt"/>
              <a:ea typeface="+mn-ea"/>
              <a:cs typeface="+mn-cs"/>
            </a:rPr>
            <a:t>Billings</a:t>
          </a:r>
          <a:r>
            <a:rPr lang="en-US" sz="1400" b="1" i="1" u="none" strike="noStrike" baseline="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and </a:t>
          </a:r>
          <a:r>
            <a:rPr lang="en-US" sz="1400" b="1" i="1" u="none" strike="noStrike">
              <a:solidFill>
                <a:schemeClr val="dk1"/>
              </a:solidFill>
              <a:effectLst/>
              <a:latin typeface="+mn-lt"/>
              <a:ea typeface="+mn-ea"/>
              <a:cs typeface="+mn-cs"/>
            </a:rPr>
            <a:t>Collections</a:t>
          </a:r>
          <a:r>
            <a:rPr lang="en-US" sz="1400" b="1" i="1" u="none" strike="noStrike" baseline="0">
              <a:solidFill>
                <a:schemeClr val="dk1"/>
              </a:solidFill>
              <a:effectLst/>
              <a:latin typeface="+mn-lt"/>
              <a:ea typeface="+mn-ea"/>
              <a:cs typeface="+mn-cs"/>
            </a:rPr>
            <a:t> </a:t>
          </a:r>
          <a:r>
            <a:rPr lang="en-US" sz="1400" b="1" i="0" u="none" strike="noStrike" baseline="0">
              <a:solidFill>
                <a:schemeClr val="dk1"/>
              </a:solidFill>
              <a:effectLst/>
              <a:latin typeface="+mn-lt"/>
              <a:ea typeface="+mn-ea"/>
              <a:cs typeface="+mn-cs"/>
            </a:rPr>
            <a:t>by selecting each category under "Values", right clicking, and then selecting "Field Settings". </a:t>
          </a:r>
          <a:r>
            <a:rPr lang="en-US" sz="1400" b="1" i="0" u="none" strike="noStrike">
              <a:solidFill>
                <a:schemeClr val="dk1"/>
              </a:solidFill>
              <a:effectLst/>
              <a:latin typeface="+mn-lt"/>
              <a:ea typeface="+mn-ea"/>
              <a:cs typeface="+mn-cs"/>
            </a:rPr>
            <a:t>Note, if you just type Billings, you'll</a:t>
          </a:r>
          <a:r>
            <a:rPr lang="en-US" sz="1400"/>
            <a:t> </a:t>
          </a:r>
          <a:r>
            <a:rPr lang="en-US" sz="1400" b="1" i="0" u="none" strike="noStrike">
              <a:solidFill>
                <a:schemeClr val="dk1"/>
              </a:solidFill>
              <a:effectLst/>
              <a:latin typeface="+mn-lt"/>
              <a:ea typeface="+mn-ea"/>
              <a:cs typeface="+mn-cs"/>
            </a:rPr>
            <a:t>get a message saying that the name is already in use.  Just insert a space (or other symbol)</a:t>
          </a:r>
          <a:r>
            <a:rPr lang="en-US" sz="1400" b="1" i="0" u="none" strike="noStrike" baseline="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after Billings.</a:t>
          </a:r>
          <a:r>
            <a:rPr lang="en-US" sz="1400"/>
            <a:t> </a:t>
          </a:r>
        </a:p>
        <a:p>
          <a:pPr marL="171450" indent="-171450">
            <a:buFont typeface="Arial" charset="0"/>
            <a:buChar char="•"/>
          </a:pPr>
          <a:r>
            <a:rPr lang="en-US" sz="1400" b="1"/>
            <a:t>I changed the</a:t>
          </a:r>
          <a:r>
            <a:rPr lang="en-US" sz="1400" b="1" baseline="0"/>
            <a:t> left heading to </a:t>
          </a:r>
          <a:r>
            <a:rPr lang="en-US" sz="1400" b="1" i="1" baseline="0"/>
            <a:t>Office and Groups </a:t>
          </a:r>
          <a:r>
            <a:rPr lang="en-US" sz="1400" b="1" i="0" baseline="0"/>
            <a:t>by clicking the cell and changing the name.</a:t>
          </a:r>
          <a:endParaRPr lang="en-US" sz="1400" b="1"/>
        </a:p>
        <a:p>
          <a:pPr marL="171450" indent="-171450">
            <a:buFont typeface="Arial" charset="0"/>
            <a:buChar char="•"/>
          </a:pPr>
          <a:r>
            <a:rPr lang="en-US" sz="1400" b="1" i="0" u="none" strike="noStrike">
              <a:solidFill>
                <a:schemeClr val="dk1"/>
              </a:solidFill>
              <a:effectLst/>
              <a:latin typeface="+mn-lt"/>
              <a:ea typeface="+mn-ea"/>
              <a:cs typeface="+mn-cs"/>
            </a:rPr>
            <a:t>Finally, to format the entries, click i button in the Value panels, select number, and then the format, i.,</a:t>
          </a:r>
          <a:r>
            <a:rPr lang="en-US" sz="1400" b="1" i="0" u="none" strike="noStrike" baseline="0">
              <a:solidFill>
                <a:schemeClr val="dk1"/>
              </a:solidFill>
              <a:effectLst/>
              <a:latin typeface="+mn-lt"/>
              <a:ea typeface="+mn-ea"/>
              <a:cs typeface="+mn-cs"/>
            </a:rPr>
            <a:t> e., "Currency".</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378883</xdr:colOff>
      <xdr:row>1</xdr:row>
      <xdr:rowOff>95250</xdr:rowOff>
    </xdr:from>
    <xdr:to>
      <xdr:col>7</xdr:col>
      <xdr:colOff>436033</xdr:colOff>
      <xdr:row>14</xdr:row>
      <xdr:rowOff>226484</xdr:rowOff>
    </xdr:to>
    <xdr:sp macro="" textlink="">
      <xdr:nvSpPr>
        <xdr:cNvPr id="2" name="TextBox 1">
          <a:extLst>
            <a:ext uri="{FF2B5EF4-FFF2-40B4-BE49-F238E27FC236}">
              <a16:creationId xmlns:a16="http://schemas.microsoft.com/office/drawing/2014/main" id="{6DEC68CB-1AF2-3D49-BAFB-1E01B9B19E28}"/>
            </a:ext>
          </a:extLst>
        </xdr:cNvPr>
        <xdr:cNvSpPr txBox="1"/>
      </xdr:nvSpPr>
      <xdr:spPr>
        <a:xfrm>
          <a:off x="4686300" y="338667"/>
          <a:ext cx="5063066" cy="3422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US" sz="1400" b="1" i="0" u="none" strike="noStrike">
              <a:solidFill>
                <a:schemeClr val="dk1"/>
              </a:solidFill>
              <a:effectLst/>
              <a:latin typeface="+mn-lt"/>
              <a:ea typeface="+mn-ea"/>
              <a:cs typeface="+mn-cs"/>
            </a:rPr>
            <a:t>To sort at the Collections level, select any entry in the column</a:t>
          </a:r>
          <a:r>
            <a:rPr lang="en-US" sz="1400" b="1"/>
            <a:t> </a:t>
          </a:r>
          <a:r>
            <a:rPr lang="en-US" sz="1400" b="1" i="0" u="none" strike="noStrike">
              <a:solidFill>
                <a:schemeClr val="dk1"/>
              </a:solidFill>
              <a:effectLst/>
              <a:latin typeface="+mn-lt"/>
              <a:ea typeface="+mn-ea"/>
              <a:cs typeface="+mn-cs"/>
            </a:rPr>
            <a:t>such as Joe's enty--$623,790.  Right click, select Sort, and then Largest to Smallest</a:t>
          </a:r>
          <a:r>
            <a:rPr lang="en-US" sz="1400" b="1"/>
            <a:t> </a:t>
          </a:r>
        </a:p>
        <a:p>
          <a:pPr marL="171450" indent="-171450">
            <a:buFont typeface="Arial" panose="020B0604020202020204" pitchFamily="34" charset="0"/>
            <a:buChar char="•"/>
          </a:pPr>
          <a:r>
            <a:rPr lang="en-US" sz="1400" b="1" i="0" u="none" strike="noStrike">
              <a:solidFill>
                <a:schemeClr val="dk1"/>
              </a:solidFill>
              <a:effectLst/>
              <a:latin typeface="+mn-lt"/>
              <a:ea typeface="+mn-ea"/>
              <a:cs typeface="+mn-cs"/>
            </a:rPr>
            <a:t>This sort will also change the order of Billings and the Associate Names.</a:t>
          </a:r>
        </a:p>
        <a:p>
          <a:pPr marL="171450" indent="-171450">
            <a:buFont typeface="Arial" panose="020B0604020202020204" pitchFamily="34" charset="0"/>
            <a:buChar char="•"/>
          </a:pPr>
          <a:r>
            <a:rPr lang="en-US" sz="1400" b="1" i="0" u="none" strike="noStrike">
              <a:solidFill>
                <a:schemeClr val="dk1"/>
              </a:solidFill>
              <a:effectLst/>
              <a:latin typeface="+mn-lt"/>
              <a:ea typeface="+mn-ea"/>
              <a:cs typeface="+mn-cs"/>
            </a:rPr>
            <a:t>If you want to</a:t>
          </a:r>
          <a:r>
            <a:rPr lang="en-US" sz="1400" b="1" i="0" u="none" strike="noStrike" baseline="0">
              <a:solidFill>
                <a:schemeClr val="dk1"/>
              </a:solidFill>
              <a:effectLst/>
              <a:latin typeface="+mn-lt"/>
              <a:ea typeface="+mn-ea"/>
              <a:cs typeface="+mn-cs"/>
            </a:rPr>
            <a:t> get rid of Row Labels, go to </a:t>
          </a:r>
          <a:r>
            <a:rPr lang="en-US" sz="1400" b="1" i="1" u="none" strike="noStrike" baseline="0">
              <a:solidFill>
                <a:schemeClr val="dk1"/>
              </a:solidFill>
              <a:effectLst/>
              <a:latin typeface="+mn-lt"/>
              <a:ea typeface="+mn-ea"/>
              <a:cs typeface="+mn-cs"/>
            </a:rPr>
            <a:t>Pivot Table Design </a:t>
          </a:r>
          <a:r>
            <a:rPr lang="en-US" sz="1400" b="1" i="0" u="none" strike="noStrike" baseline="0">
              <a:solidFill>
                <a:schemeClr val="dk1"/>
              </a:solidFill>
              <a:effectLst/>
              <a:latin typeface="+mn-lt"/>
              <a:ea typeface="+mn-ea"/>
              <a:cs typeface="+mn-cs"/>
            </a:rPr>
            <a:t>(click anywhere in the Pivot Table, and you'll see </a:t>
          </a:r>
          <a:r>
            <a:rPr lang="en-US" sz="1400" b="1" i="1" u="none" strike="noStrike" baseline="0">
              <a:solidFill>
                <a:schemeClr val="dk1"/>
              </a:solidFill>
              <a:effectLst/>
              <a:latin typeface="+mn-lt"/>
              <a:ea typeface="+mn-ea"/>
              <a:cs typeface="+mn-cs"/>
            </a:rPr>
            <a:t>Design </a:t>
          </a:r>
          <a:r>
            <a:rPr lang="en-US" sz="1400" b="1" i="0" u="none" strike="noStrike" baseline="0">
              <a:solidFill>
                <a:schemeClr val="dk1"/>
              </a:solidFill>
              <a:effectLst/>
              <a:latin typeface="+mn-lt"/>
              <a:ea typeface="+mn-ea"/>
              <a:cs typeface="+mn-cs"/>
            </a:rPr>
            <a:t>highlighted in the menu, next to </a:t>
          </a:r>
          <a:r>
            <a:rPr lang="en-US" sz="1400" b="1" i="1" u="none" strike="noStrike" baseline="0">
              <a:solidFill>
                <a:schemeClr val="dk1"/>
              </a:solidFill>
              <a:effectLst/>
              <a:latin typeface="+mn-lt"/>
              <a:ea typeface="+mn-ea"/>
              <a:cs typeface="+mn-cs"/>
            </a:rPr>
            <a:t>PivotTable Analyze</a:t>
          </a:r>
          <a:r>
            <a:rPr lang="en-US" sz="1400" b="1" i="0" u="none" strike="noStrike" baseline="0">
              <a:solidFill>
                <a:schemeClr val="dk1"/>
              </a:solidFill>
              <a:effectLst/>
              <a:latin typeface="+mn-lt"/>
              <a:ea typeface="+mn-ea"/>
              <a:cs typeface="+mn-cs"/>
            </a:rPr>
            <a:t>).  You'll see Report Layout on the left.  Select </a:t>
          </a:r>
          <a:r>
            <a:rPr lang="en-US" sz="1400" b="1" i="1" u="none" strike="noStrike" baseline="0">
              <a:solidFill>
                <a:schemeClr val="dk1"/>
              </a:solidFill>
              <a:effectLst/>
              <a:latin typeface="+mn-lt"/>
              <a:ea typeface="+mn-ea"/>
              <a:cs typeface="+mn-cs"/>
            </a:rPr>
            <a:t>Report Layout</a:t>
          </a:r>
          <a:r>
            <a:rPr lang="en-US" sz="1400" b="1" i="0" u="none" strike="noStrike" baseline="0">
              <a:solidFill>
                <a:schemeClr val="dk1"/>
              </a:solidFill>
              <a:effectLst/>
              <a:latin typeface="+mn-lt"/>
              <a:ea typeface="+mn-ea"/>
              <a:cs typeface="+mn-cs"/>
            </a:rPr>
            <a:t>, and select </a:t>
          </a:r>
          <a:r>
            <a:rPr lang="en-US" sz="1400" b="1" i="1" u="none" strike="noStrike" baseline="0">
              <a:solidFill>
                <a:schemeClr val="dk1"/>
              </a:solidFill>
              <a:effectLst/>
              <a:latin typeface="+mn-lt"/>
              <a:ea typeface="+mn-ea"/>
              <a:cs typeface="+mn-cs"/>
            </a:rPr>
            <a:t>Show in Tabular Form </a:t>
          </a:r>
          <a:r>
            <a:rPr lang="en-US" sz="1400" b="1" i="0" u="none" strike="noStrike" baseline="0">
              <a:solidFill>
                <a:schemeClr val="dk1"/>
              </a:solidFill>
              <a:effectLst/>
              <a:latin typeface="+mn-lt"/>
              <a:ea typeface="+mn-ea"/>
              <a:cs typeface="+mn-cs"/>
            </a:rPr>
            <a:t>(or one of the other layout options).  I've shown it here as </a:t>
          </a:r>
          <a:r>
            <a:rPr lang="en-US" sz="1400" b="1" i="1" u="none" strike="noStrike" baseline="0">
              <a:solidFill>
                <a:schemeClr val="dk1"/>
              </a:solidFill>
              <a:effectLst/>
              <a:latin typeface="+mn-lt"/>
              <a:ea typeface="+mn-ea"/>
              <a:cs typeface="+mn-cs"/>
            </a:rPr>
            <a:t>Tabular Form</a:t>
          </a:r>
          <a:r>
            <a:rPr lang="en-US" sz="1400" b="1" i="0" u="none" strike="noStrike" baseline="0">
              <a:solidFill>
                <a:schemeClr val="dk1"/>
              </a:solidFill>
              <a:effectLst/>
              <a:latin typeface="+mn-lt"/>
              <a:ea typeface="+mn-ea"/>
              <a:cs typeface="+mn-cs"/>
            </a:rPr>
            <a:t>.</a:t>
          </a:r>
          <a:endParaRPr lang="en-US" sz="1400" b="1"/>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9</xdr:col>
      <xdr:colOff>358205</xdr:colOff>
      <xdr:row>2</xdr:row>
      <xdr:rowOff>32565</xdr:rowOff>
    </xdr:from>
    <xdr:ext cx="3752225" cy="1428618"/>
    <xdr:sp macro="" textlink="">
      <xdr:nvSpPr>
        <xdr:cNvPr id="2" name="TextBox 1">
          <a:extLst>
            <a:ext uri="{FF2B5EF4-FFF2-40B4-BE49-F238E27FC236}">
              <a16:creationId xmlns:a16="http://schemas.microsoft.com/office/drawing/2014/main" id="{35316C74-44FA-CB4A-9D00-04BA3A6529DE}"/>
            </a:ext>
          </a:extLst>
        </xdr:cNvPr>
        <xdr:cNvSpPr txBox="1"/>
      </xdr:nvSpPr>
      <xdr:spPr>
        <a:xfrm>
          <a:off x="10367990" y="496866"/>
          <a:ext cx="3752225" cy="1428618"/>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t>Just create a new PT (or copy the one on the left and delete Office, Depart, Billings</a:t>
          </a:r>
          <a:r>
            <a:rPr lang="en-US" sz="1400" b="1" baseline="0"/>
            <a:t>, and Collections).  Then sort. </a:t>
          </a:r>
        </a:p>
        <a:p>
          <a:endParaRPr lang="en-US" sz="1400" b="1" baseline="0"/>
        </a:p>
        <a:p>
          <a:r>
            <a:rPr lang="en-US" sz="1400" b="1" baseline="0"/>
            <a:t> I changed Row Labels to Associate by selecting </a:t>
          </a:r>
          <a:r>
            <a:rPr lang="en-US" sz="1400" b="1" i="1" baseline="0"/>
            <a:t>Show in Tabular Form</a:t>
          </a:r>
          <a:r>
            <a:rPr lang="en-US" sz="1400" b="1" baseline="0"/>
            <a:t>.</a:t>
          </a:r>
          <a:endParaRPr lang="en-US" sz="1400" b="1"/>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5</xdr:col>
      <xdr:colOff>543560</xdr:colOff>
      <xdr:row>0</xdr:row>
      <xdr:rowOff>203201</xdr:rowOff>
    </xdr:from>
    <xdr:to>
      <xdr:col>7</xdr:col>
      <xdr:colOff>226060</xdr:colOff>
      <xdr:row>12</xdr:row>
      <xdr:rowOff>101601</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B701055F-5E3F-2848-AEC3-3B077CB8740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188909" y="203201"/>
              <a:ext cx="2436628" cy="2645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7</xdr:col>
      <xdr:colOff>647700</xdr:colOff>
      <xdr:row>0</xdr:row>
      <xdr:rowOff>101600</xdr:rowOff>
    </xdr:from>
    <xdr:to>
      <xdr:col>9</xdr:col>
      <xdr:colOff>12700</xdr:colOff>
      <xdr:row>13</xdr:row>
      <xdr:rowOff>130169</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3BB87D3D-9750-6044-B157-19A7E1C4754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047177" y="101600"/>
              <a:ext cx="1831163" cy="30042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355600</xdr:colOff>
      <xdr:row>13</xdr:row>
      <xdr:rowOff>12701</xdr:rowOff>
    </xdr:from>
    <xdr:to>
      <xdr:col>7</xdr:col>
      <xdr:colOff>368300</xdr:colOff>
      <xdr:row>18</xdr:row>
      <xdr:rowOff>25401</xdr:rowOff>
    </xdr:to>
    <mc:AlternateContent xmlns:mc="http://schemas.openxmlformats.org/markup-compatibility/2006" xmlns:a14="http://schemas.microsoft.com/office/drawing/2010/main">
      <mc:Choice Requires="a14">
        <xdr:graphicFrame macro="">
          <xdr:nvGraphicFramePr>
            <xdr:cNvPr id="4" name="Office">
              <a:extLst>
                <a:ext uri="{FF2B5EF4-FFF2-40B4-BE49-F238E27FC236}">
                  <a16:creationId xmlns:a16="http://schemas.microsoft.com/office/drawing/2014/main" id="{8F3F51C0-0C14-7349-8606-28F31DBA2DBC}"/>
                </a:ext>
              </a:extLst>
            </xdr:cNvPr>
            <xdr:cNvGraphicFramePr/>
          </xdr:nvGraphicFramePr>
          <xdr:xfrm>
            <a:off x="0" y="0"/>
            <a:ext cx="0" cy="0"/>
          </xdr:xfrm>
          <a:graphic>
            <a:graphicData uri="http://schemas.microsoft.com/office/drawing/2010/slicer">
              <sle:slicer xmlns:sle="http://schemas.microsoft.com/office/drawing/2010/slicer" name="Office"/>
            </a:graphicData>
          </a:graphic>
        </xdr:graphicFrame>
      </mc:Choice>
      <mc:Fallback xmlns="">
        <xdr:sp macro="" textlink="">
          <xdr:nvSpPr>
            <xdr:cNvPr id="0" name=""/>
            <xdr:cNvSpPr>
              <a:spLocks noTextEdit="1"/>
            </xdr:cNvSpPr>
          </xdr:nvSpPr>
          <xdr:spPr>
            <a:xfrm>
              <a:off x="7000949" y="2988341"/>
              <a:ext cx="2766828" cy="1157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698500</xdr:colOff>
      <xdr:row>14</xdr:row>
      <xdr:rowOff>88900</xdr:rowOff>
    </xdr:from>
    <xdr:ext cx="3848100" cy="2283959"/>
    <xdr:sp macro="" textlink="">
      <xdr:nvSpPr>
        <xdr:cNvPr id="5" name="TextBox 4">
          <a:extLst>
            <a:ext uri="{FF2B5EF4-FFF2-40B4-BE49-F238E27FC236}">
              <a16:creationId xmlns:a16="http://schemas.microsoft.com/office/drawing/2014/main" id="{C085581B-E97B-C64A-93E6-9DB04596505A}"/>
            </a:ext>
          </a:extLst>
        </xdr:cNvPr>
        <xdr:cNvSpPr txBox="1"/>
      </xdr:nvSpPr>
      <xdr:spPr>
        <a:xfrm>
          <a:off x="10097977" y="3293435"/>
          <a:ext cx="3848100" cy="2283959"/>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To insert a slicer, click on the PT, select</a:t>
          </a:r>
          <a:r>
            <a:rPr lang="en-US" sz="1400" b="1" baseline="0"/>
            <a:t> </a:t>
          </a:r>
          <a:r>
            <a:rPr lang="en-US" sz="1400" b="1" i="1" baseline="0"/>
            <a:t>PT Analyze</a:t>
          </a:r>
          <a:r>
            <a:rPr lang="en-US" sz="1400" b="1" baseline="0"/>
            <a:t>, and then </a:t>
          </a:r>
          <a:r>
            <a:rPr lang="en-US" sz="1400" b="1" i="1" baseline="0"/>
            <a:t>Insert Slicer</a:t>
          </a:r>
          <a:r>
            <a:rPr lang="en-US" sz="1400" b="1" baseline="0"/>
            <a:t>.  From the clickable boxes select Month, Department, and Office, and the 3 slicers will open.  To see 2 columns for Month, right click and select </a:t>
          </a:r>
          <a:r>
            <a:rPr lang="en-US" sz="1400" b="1" i="1" baseline="0"/>
            <a:t>Size and Settings</a:t>
          </a:r>
          <a:r>
            <a:rPr lang="en-US" sz="1400" b="1" baseline="0"/>
            <a:t> and under Layout, select 2 columns.  You can select multiple months, for example, by selecting Multi-Select (the icon with green checks and lines).  For this PT, I sorted the Collections column.</a:t>
          </a:r>
          <a:endParaRPr lang="en-US" sz="1400" b="1"/>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546100</xdr:colOff>
      <xdr:row>7</xdr:row>
      <xdr:rowOff>63500</xdr:rowOff>
    </xdr:from>
    <xdr:ext cx="3848100" cy="1407308"/>
    <xdr:sp macro="" textlink="">
      <xdr:nvSpPr>
        <xdr:cNvPr id="2" name="TextBox 1">
          <a:extLst>
            <a:ext uri="{FF2B5EF4-FFF2-40B4-BE49-F238E27FC236}">
              <a16:creationId xmlns:a16="http://schemas.microsoft.com/office/drawing/2014/main" id="{79DA7A5C-C8A9-1C4D-83CC-46B73F1790E8}"/>
            </a:ext>
          </a:extLst>
        </xdr:cNvPr>
        <xdr:cNvSpPr txBox="1"/>
      </xdr:nvSpPr>
      <xdr:spPr>
        <a:xfrm>
          <a:off x="5562600" y="1663700"/>
          <a:ext cx="3848100" cy="1407308"/>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When</a:t>
          </a:r>
          <a:r>
            <a:rPr lang="en-US" sz="1400" b="1" baseline="0"/>
            <a:t> you add an additional column to Table 1, you'll probably need to refresh the data source for the PT.   When I added the additional column, </a:t>
          </a:r>
          <a:r>
            <a:rPr lang="en-US" sz="1400" b="1" i="1" baseline="0"/>
            <a:t>Profit, </a:t>
          </a:r>
          <a:r>
            <a:rPr lang="en-US" sz="1400" b="1" i="0" baseline="0"/>
            <a:t> I didn't see </a:t>
          </a:r>
          <a:r>
            <a:rPr lang="en-US" sz="1400" b="1" i="1" baseline="0"/>
            <a:t>Profit </a:t>
          </a:r>
          <a:r>
            <a:rPr lang="en-US" sz="1400" b="1" i="0" baseline="0"/>
            <a:t>as a lable until I refreshed the PT.  Click in the table, </a:t>
          </a:r>
          <a:r>
            <a:rPr lang="en-US" sz="1400" b="1" baseline="0"/>
            <a:t> select </a:t>
          </a:r>
          <a:r>
            <a:rPr lang="en-US" sz="1400" b="1" i="1" baseline="0"/>
            <a:t>Pivot Table Analyze</a:t>
          </a:r>
          <a:r>
            <a:rPr lang="en-US" sz="1400" b="1" i="0" baseline="0"/>
            <a:t>, and then </a:t>
          </a:r>
          <a:r>
            <a:rPr lang="en-US" sz="1400" b="1" i="1" baseline="0"/>
            <a:t>Refresh.</a:t>
          </a:r>
          <a:endParaRPr lang="en-US" sz="1400" b="1"/>
        </a:p>
      </xdr:txBody>
    </xdr:sp>
    <xdr:clientData/>
  </xdr:oneCellAnchor>
  <xdr:oneCellAnchor>
    <xdr:from>
      <xdr:col>3</xdr:col>
      <xdr:colOff>1028700</xdr:colOff>
      <xdr:row>46</xdr:row>
      <xdr:rowOff>12700</xdr:rowOff>
    </xdr:from>
    <xdr:ext cx="2311400" cy="1676400"/>
    <xdr:sp macro="" textlink="">
      <xdr:nvSpPr>
        <xdr:cNvPr id="3" name="TextBox 2">
          <a:extLst>
            <a:ext uri="{FF2B5EF4-FFF2-40B4-BE49-F238E27FC236}">
              <a16:creationId xmlns:a16="http://schemas.microsoft.com/office/drawing/2014/main" id="{8E0E92F6-FFA3-9E4F-B0B1-6A39A3050C9E}"/>
            </a:ext>
          </a:extLst>
        </xdr:cNvPr>
        <xdr:cNvSpPr txBox="1"/>
      </xdr:nvSpPr>
      <xdr:spPr>
        <a:xfrm>
          <a:off x="4889500" y="10528300"/>
          <a:ext cx="2311400" cy="1676400"/>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t>I didn't ask this, but it may be useful to see associate </a:t>
          </a:r>
          <a:r>
            <a:rPr lang="en-US" sz="1400" b="1" i="1"/>
            <a:t>Profit </a:t>
          </a:r>
          <a:r>
            <a:rPr lang="en-US" sz="1400" b="1" i="0"/>
            <a:t>broken</a:t>
          </a:r>
          <a:r>
            <a:rPr lang="en-US" sz="1400" b="1" i="0" baseline="0"/>
            <a:t> out by Office and Practice Group. </a:t>
          </a:r>
          <a:endParaRPr lang="en-US" sz="1400" b="1"/>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ill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Billings"/>
      <sheetName val="#10(a)"/>
      <sheetName val="#10(b)"/>
      <sheetName val="#10(c)"/>
      <sheetName val="#10(d)"/>
      <sheetName val="#10(e)"/>
      <sheetName val="Billables"/>
    </sheetNames>
    <sheetDataSet>
      <sheetData sheetId="0"/>
      <sheetData sheetId="1"/>
      <sheetData sheetId="2"/>
      <sheetData sheetId="3"/>
      <sheetData sheetId="4"/>
      <sheetData sheetId="5"/>
      <sheetData sheetId="6"/>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70.501134027778" createdVersion="6" refreshedVersion="6" minRefreshableVersion="3" recordCount="384" xr:uid="{2CD1971B-9184-CB45-824C-ADB4D71951A0}">
  <cacheSource type="worksheet">
    <worksheetSource name="Table1"/>
  </cacheSource>
  <cacheFields count="13">
    <cacheField name="Month No" numFmtId="0">
      <sharedItems containsSemiMixedTypes="0" containsString="0" containsNumber="1" containsInteger="1" minValue="1" maxValue="12"/>
    </cacheField>
    <cacheField name="Month" numFmtId="0">
      <sharedItems count="12">
        <s v="January"/>
        <s v="February"/>
        <s v="March"/>
        <s v="April"/>
        <s v="May"/>
        <s v="June"/>
        <s v="July"/>
        <s v="August"/>
        <s v="September"/>
        <s v="October"/>
        <s v="November"/>
        <s v="December"/>
      </sharedItems>
    </cacheField>
    <cacheField name="Associate Name" numFmtId="0">
      <sharedItems count="34">
        <s v="Joe"/>
        <s v="Jim"/>
        <s v="Sally"/>
        <s v="Katy "/>
        <s v="Igor"/>
        <s v="Dumpy"/>
        <s v="Lola"/>
        <s v="Joanne"/>
        <s v="Bill"/>
        <s v="Sam"/>
        <s v="Bubba"/>
        <s v="Thing # 1"/>
        <s v="Spike"/>
        <s v="Maria"/>
        <s v="Wonder Woman"/>
        <s v="Miles"/>
        <s v="Mary"/>
        <s v="Aethelstan"/>
        <s v="Slick Willy"/>
        <s v="Cindy Lou"/>
        <s v="Deborah"/>
        <s v="Thor"/>
        <s v="Prudence"/>
        <s v="Candi"/>
        <s v="Misty"/>
        <s v="Magdalena"/>
        <s v="Emma"/>
        <s v="Emily"/>
        <s v="Beau"/>
        <s v="Billy Bob"/>
        <s v="Amber"/>
        <s v="Annabelle"/>
        <s v="Stormi" u="1"/>
        <s v="Slick" u="1"/>
      </sharedItems>
    </cacheField>
    <cacheField name="Office" numFmtId="0">
      <sharedItems count="2">
        <s v="Los Angeles"/>
        <s v="New York"/>
      </sharedItems>
    </cacheField>
    <cacheField name="Department" numFmtId="0">
      <sharedItems count="5">
        <s v="Litigation"/>
        <s v="Corporate"/>
        <s v="Estates"/>
        <s v="Tax"/>
        <s v="Labor"/>
      </sharedItems>
    </cacheField>
    <cacheField name="Billable Hours" numFmtId="166">
      <sharedItems containsSemiMixedTypes="0" containsString="0" containsNumber="1" containsInteger="1" minValue="120" maxValue="280"/>
    </cacheField>
    <cacheField name="Nonbillable Hours" numFmtId="166">
      <sharedItems containsSemiMixedTypes="0" containsString="0" containsNumber="1" containsInteger="1" minValue="0" maxValue="20"/>
    </cacheField>
    <cacheField name="Billing Rate" numFmtId="164">
      <sharedItems containsSemiMixedTypes="0" containsString="0" containsNumber="1" containsInteger="1" minValue="275" maxValue="670"/>
    </cacheField>
    <cacheField name="Billings" numFmtId="164">
      <sharedItems containsSemiMixedTypes="0" containsString="0" containsNumber="1" containsInteger="1" minValue="38775" maxValue="187600"/>
    </cacheField>
    <cacheField name="Collections" numFmtId="164">
      <sharedItems containsSemiMixedTypes="0" containsString="0" containsNumber="1" minValue="23925" maxValue="175540"/>
    </cacheField>
    <cacheField name="Billing - Collect" numFmtId="164">
      <sharedItems containsSemiMixedTypes="0" containsString="0" containsNumber="1" minValue="-13452" maxValue="75040"/>
    </cacheField>
    <cacheField name="Salary" numFmtId="164">
      <sharedItems containsSemiMixedTypes="0" containsString="0" containsNumber="1" containsInteger="1" minValue="13750" maxValue="33500"/>
    </cacheField>
    <cacheField name="Profit" numFmtId="164">
      <sharedItems containsSemiMixedTypes="0" containsString="0" containsNumber="1" minValue="10175" maxValue="142040"/>
    </cacheField>
  </cacheFields>
  <extLst>
    <ext xmlns:x14="http://schemas.microsoft.com/office/spreadsheetml/2009/9/main" uri="{725AE2AE-9491-48be-B2B4-4EB974FC3084}">
      <x14:pivotCacheDefinition pivotCacheId="260901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4">
  <r>
    <n v="1"/>
    <x v="0"/>
    <x v="0"/>
    <x v="0"/>
    <x v="0"/>
    <n v="192"/>
    <n v="12"/>
    <n v="300"/>
    <n v="57600"/>
    <n v="57600"/>
    <n v="0"/>
    <n v="15000"/>
    <n v="42600"/>
  </r>
  <r>
    <n v="2"/>
    <x v="1"/>
    <x v="0"/>
    <x v="0"/>
    <x v="0"/>
    <n v="187"/>
    <n v="19"/>
    <n v="300"/>
    <n v="56100"/>
    <n v="50490"/>
    <n v="5610"/>
    <n v="15000"/>
    <n v="35490"/>
  </r>
  <r>
    <n v="3"/>
    <x v="2"/>
    <x v="0"/>
    <x v="0"/>
    <x v="0"/>
    <n v="201"/>
    <n v="8"/>
    <n v="300"/>
    <n v="60300"/>
    <n v="54270"/>
    <n v="6030"/>
    <n v="15000"/>
    <n v="39270"/>
  </r>
  <r>
    <n v="4"/>
    <x v="3"/>
    <x v="0"/>
    <x v="0"/>
    <x v="0"/>
    <n v="149"/>
    <n v="1"/>
    <n v="300"/>
    <n v="44700"/>
    <n v="31290"/>
    <n v="13410"/>
    <n v="15000"/>
    <n v="16290"/>
  </r>
  <r>
    <n v="5"/>
    <x v="4"/>
    <x v="0"/>
    <x v="0"/>
    <x v="0"/>
    <n v="209"/>
    <n v="6"/>
    <n v="300"/>
    <n v="62700"/>
    <n v="62700"/>
    <n v="0"/>
    <n v="15000"/>
    <n v="47700"/>
  </r>
  <r>
    <n v="6"/>
    <x v="5"/>
    <x v="0"/>
    <x v="0"/>
    <x v="0"/>
    <n v="206"/>
    <n v="2"/>
    <n v="300"/>
    <n v="61800"/>
    <n v="49440"/>
    <n v="12360"/>
    <n v="15000"/>
    <n v="34440"/>
  </r>
  <r>
    <n v="7"/>
    <x v="6"/>
    <x v="0"/>
    <x v="0"/>
    <x v="0"/>
    <n v="186"/>
    <n v="17"/>
    <n v="300"/>
    <n v="55800"/>
    <n v="50220"/>
    <n v="5580"/>
    <n v="15000"/>
    <n v="35220"/>
  </r>
  <r>
    <n v="8"/>
    <x v="7"/>
    <x v="0"/>
    <x v="0"/>
    <x v="0"/>
    <n v="190"/>
    <n v="0"/>
    <n v="300"/>
    <n v="57000"/>
    <n v="51300"/>
    <n v="5700"/>
    <n v="15000"/>
    <n v="36300"/>
  </r>
  <r>
    <n v="9"/>
    <x v="8"/>
    <x v="0"/>
    <x v="0"/>
    <x v="0"/>
    <n v="188"/>
    <n v="0"/>
    <n v="300"/>
    <n v="56400"/>
    <n v="39480"/>
    <n v="16920"/>
    <n v="15000"/>
    <n v="24480"/>
  </r>
  <r>
    <n v="10"/>
    <x v="9"/>
    <x v="0"/>
    <x v="0"/>
    <x v="0"/>
    <n v="220"/>
    <n v="17"/>
    <n v="300"/>
    <n v="66000"/>
    <n v="66000"/>
    <n v="0"/>
    <n v="15000"/>
    <n v="51000"/>
  </r>
  <r>
    <n v="11"/>
    <x v="10"/>
    <x v="0"/>
    <x v="0"/>
    <x v="0"/>
    <n v="180"/>
    <n v="14"/>
    <n v="300"/>
    <n v="54000"/>
    <n v="48600"/>
    <n v="5400"/>
    <n v="15000"/>
    <n v="33600"/>
  </r>
  <r>
    <n v="12"/>
    <x v="11"/>
    <x v="0"/>
    <x v="0"/>
    <x v="0"/>
    <n v="208"/>
    <n v="2"/>
    <n v="300"/>
    <n v="62400"/>
    <n v="62400"/>
    <n v="0"/>
    <n v="15000"/>
    <n v="47400"/>
  </r>
  <r>
    <n v="1"/>
    <x v="0"/>
    <x v="1"/>
    <x v="0"/>
    <x v="0"/>
    <n v="170"/>
    <n v="20"/>
    <n v="275"/>
    <n v="46750"/>
    <n v="42075"/>
    <n v="4675"/>
    <n v="13750"/>
    <n v="28325"/>
  </r>
  <r>
    <n v="2"/>
    <x v="1"/>
    <x v="1"/>
    <x v="0"/>
    <x v="0"/>
    <n v="210"/>
    <n v="19"/>
    <n v="275"/>
    <n v="57750"/>
    <n v="57750"/>
    <n v="0"/>
    <n v="13750"/>
    <n v="44000"/>
  </r>
  <r>
    <n v="3"/>
    <x v="2"/>
    <x v="1"/>
    <x v="0"/>
    <x v="0"/>
    <n v="185"/>
    <n v="14"/>
    <n v="275"/>
    <n v="50875"/>
    <n v="45787.5"/>
    <n v="5087.5"/>
    <n v="13750"/>
    <n v="32037.5"/>
  </r>
  <r>
    <n v="4"/>
    <x v="3"/>
    <x v="1"/>
    <x v="0"/>
    <x v="0"/>
    <n v="185"/>
    <n v="5"/>
    <n v="275"/>
    <n v="50875"/>
    <n v="35612.5"/>
    <n v="15262.5"/>
    <n v="13750"/>
    <n v="21862.5"/>
  </r>
  <r>
    <n v="5"/>
    <x v="4"/>
    <x v="1"/>
    <x v="0"/>
    <x v="0"/>
    <n v="185"/>
    <n v="5"/>
    <n v="275"/>
    <n v="50875"/>
    <n v="50875"/>
    <n v="0"/>
    <n v="13750"/>
    <n v="37125"/>
  </r>
  <r>
    <n v="6"/>
    <x v="5"/>
    <x v="1"/>
    <x v="0"/>
    <x v="0"/>
    <n v="175"/>
    <n v="3"/>
    <n v="275"/>
    <n v="48125"/>
    <n v="43312.5"/>
    <n v="4812.5"/>
    <n v="13750"/>
    <n v="29562.5"/>
  </r>
  <r>
    <n v="7"/>
    <x v="6"/>
    <x v="1"/>
    <x v="0"/>
    <x v="0"/>
    <n v="204"/>
    <n v="19"/>
    <n v="275"/>
    <n v="56100"/>
    <n v="50490"/>
    <n v="5610"/>
    <n v="13750"/>
    <n v="36740"/>
  </r>
  <r>
    <n v="8"/>
    <x v="7"/>
    <x v="1"/>
    <x v="0"/>
    <x v="0"/>
    <n v="179"/>
    <n v="6"/>
    <n v="275"/>
    <n v="49225"/>
    <n v="44302.5"/>
    <n v="4922.5"/>
    <n v="13750"/>
    <n v="30552.5"/>
  </r>
  <r>
    <n v="9"/>
    <x v="8"/>
    <x v="1"/>
    <x v="0"/>
    <x v="0"/>
    <n v="175"/>
    <n v="4"/>
    <n v="275"/>
    <n v="48125"/>
    <n v="38500"/>
    <n v="9625"/>
    <n v="13750"/>
    <n v="24750"/>
  </r>
  <r>
    <n v="10"/>
    <x v="9"/>
    <x v="1"/>
    <x v="0"/>
    <x v="0"/>
    <n v="187"/>
    <n v="1"/>
    <n v="275"/>
    <n v="51425"/>
    <n v="41140"/>
    <n v="10285"/>
    <n v="13750"/>
    <n v="27390"/>
  </r>
  <r>
    <n v="11"/>
    <x v="10"/>
    <x v="1"/>
    <x v="0"/>
    <x v="0"/>
    <n v="179"/>
    <n v="2"/>
    <n v="275"/>
    <n v="49225"/>
    <n v="34457.5"/>
    <n v="14767.5"/>
    <n v="13750"/>
    <n v="20707.5"/>
  </r>
  <r>
    <n v="12"/>
    <x v="11"/>
    <x v="1"/>
    <x v="0"/>
    <x v="0"/>
    <n v="142"/>
    <n v="10"/>
    <n v="275"/>
    <n v="39050"/>
    <n v="31240"/>
    <n v="7810"/>
    <n v="13750"/>
    <n v="17490"/>
  </r>
  <r>
    <n v="1"/>
    <x v="0"/>
    <x v="2"/>
    <x v="0"/>
    <x v="0"/>
    <n v="155"/>
    <n v="14"/>
    <n v="275"/>
    <n v="42625"/>
    <n v="25575"/>
    <n v="17050"/>
    <n v="13750"/>
    <n v="11825"/>
  </r>
  <r>
    <n v="2"/>
    <x v="1"/>
    <x v="2"/>
    <x v="0"/>
    <x v="0"/>
    <n v="210"/>
    <n v="20"/>
    <n v="275"/>
    <n v="57750"/>
    <n v="40425"/>
    <n v="17325"/>
    <n v="13750"/>
    <n v="26675"/>
  </r>
  <r>
    <n v="3"/>
    <x v="2"/>
    <x v="2"/>
    <x v="0"/>
    <x v="0"/>
    <n v="217"/>
    <n v="15"/>
    <n v="275"/>
    <n v="59675"/>
    <n v="41772.5"/>
    <n v="17902.5"/>
    <n v="13750"/>
    <n v="28022.5"/>
  </r>
  <r>
    <n v="4"/>
    <x v="3"/>
    <x v="2"/>
    <x v="0"/>
    <x v="0"/>
    <n v="174"/>
    <n v="8"/>
    <n v="275"/>
    <n v="47850"/>
    <n v="33495"/>
    <n v="14355"/>
    <n v="13750"/>
    <n v="19745"/>
  </r>
  <r>
    <n v="5"/>
    <x v="4"/>
    <x v="2"/>
    <x v="0"/>
    <x v="0"/>
    <n v="165"/>
    <n v="4"/>
    <n v="275"/>
    <n v="45375"/>
    <n v="40837.5"/>
    <n v="4537.5"/>
    <n v="13750"/>
    <n v="27087.5"/>
  </r>
  <r>
    <n v="6"/>
    <x v="5"/>
    <x v="2"/>
    <x v="0"/>
    <x v="0"/>
    <n v="145"/>
    <n v="20"/>
    <n v="275"/>
    <n v="39875"/>
    <n v="23925"/>
    <n v="15950"/>
    <n v="13750"/>
    <n v="10175"/>
  </r>
  <r>
    <n v="7"/>
    <x v="6"/>
    <x v="2"/>
    <x v="0"/>
    <x v="0"/>
    <n v="217"/>
    <n v="7"/>
    <n v="275"/>
    <n v="59675"/>
    <n v="47740"/>
    <n v="11935"/>
    <n v="13750"/>
    <n v="33990"/>
  </r>
  <r>
    <n v="8"/>
    <x v="7"/>
    <x v="2"/>
    <x v="0"/>
    <x v="0"/>
    <n v="189"/>
    <n v="10"/>
    <n v="275"/>
    <n v="51975"/>
    <n v="31185"/>
    <n v="20790"/>
    <n v="13750"/>
    <n v="17435"/>
  </r>
  <r>
    <n v="9"/>
    <x v="8"/>
    <x v="2"/>
    <x v="0"/>
    <x v="0"/>
    <n v="148"/>
    <n v="14"/>
    <n v="275"/>
    <n v="40700"/>
    <n v="32560"/>
    <n v="8140"/>
    <n v="13750"/>
    <n v="18810"/>
  </r>
  <r>
    <n v="10"/>
    <x v="9"/>
    <x v="2"/>
    <x v="0"/>
    <x v="0"/>
    <n v="141"/>
    <n v="19"/>
    <n v="275"/>
    <n v="38775"/>
    <n v="38775"/>
    <n v="0"/>
    <n v="13750"/>
    <n v="25025"/>
  </r>
  <r>
    <n v="11"/>
    <x v="10"/>
    <x v="2"/>
    <x v="0"/>
    <x v="0"/>
    <n v="213"/>
    <n v="9"/>
    <n v="275"/>
    <n v="58575"/>
    <n v="52717.5"/>
    <n v="5857.5"/>
    <n v="13750"/>
    <n v="38967.5"/>
  </r>
  <r>
    <n v="12"/>
    <x v="11"/>
    <x v="2"/>
    <x v="0"/>
    <x v="0"/>
    <n v="179"/>
    <n v="18"/>
    <n v="275"/>
    <n v="49225"/>
    <n v="39380"/>
    <n v="9845"/>
    <n v="13750"/>
    <n v="25630"/>
  </r>
  <r>
    <n v="1"/>
    <x v="0"/>
    <x v="3"/>
    <x v="0"/>
    <x v="0"/>
    <n v="166"/>
    <n v="1"/>
    <n v="320"/>
    <n v="53120"/>
    <n v="47808"/>
    <n v="5312"/>
    <n v="16000"/>
    <n v="31808"/>
  </r>
  <r>
    <n v="2"/>
    <x v="1"/>
    <x v="3"/>
    <x v="0"/>
    <x v="0"/>
    <n v="144"/>
    <n v="17"/>
    <n v="320"/>
    <n v="46080"/>
    <n v="46080"/>
    <n v="0"/>
    <n v="16000"/>
    <n v="30080"/>
  </r>
  <r>
    <n v="3"/>
    <x v="2"/>
    <x v="3"/>
    <x v="0"/>
    <x v="0"/>
    <n v="143"/>
    <n v="10"/>
    <n v="320"/>
    <n v="45760"/>
    <n v="45760"/>
    <n v="0"/>
    <n v="16000"/>
    <n v="29760"/>
  </r>
  <r>
    <n v="4"/>
    <x v="3"/>
    <x v="3"/>
    <x v="0"/>
    <x v="0"/>
    <n v="147"/>
    <n v="1"/>
    <n v="320"/>
    <n v="47040"/>
    <n v="47040"/>
    <n v="0"/>
    <n v="16000"/>
    <n v="31040"/>
  </r>
  <r>
    <n v="5"/>
    <x v="4"/>
    <x v="3"/>
    <x v="0"/>
    <x v="0"/>
    <n v="178"/>
    <n v="17"/>
    <n v="320"/>
    <n v="56960"/>
    <n v="45568"/>
    <n v="11392"/>
    <n v="16000"/>
    <n v="29568"/>
  </r>
  <r>
    <n v="6"/>
    <x v="5"/>
    <x v="3"/>
    <x v="0"/>
    <x v="0"/>
    <n v="142"/>
    <n v="6"/>
    <n v="320"/>
    <n v="45440"/>
    <n v="45440"/>
    <n v="0"/>
    <n v="16000"/>
    <n v="29440"/>
  </r>
  <r>
    <n v="7"/>
    <x v="6"/>
    <x v="3"/>
    <x v="0"/>
    <x v="0"/>
    <n v="147"/>
    <n v="12"/>
    <n v="320"/>
    <n v="47040"/>
    <n v="47040"/>
    <n v="0"/>
    <n v="16000"/>
    <n v="31040"/>
  </r>
  <r>
    <n v="8"/>
    <x v="7"/>
    <x v="3"/>
    <x v="0"/>
    <x v="0"/>
    <n v="170"/>
    <n v="4"/>
    <n v="320"/>
    <n v="54400"/>
    <n v="38080"/>
    <n v="16320"/>
    <n v="16000"/>
    <n v="22080"/>
  </r>
  <r>
    <n v="9"/>
    <x v="8"/>
    <x v="3"/>
    <x v="0"/>
    <x v="0"/>
    <n v="140"/>
    <n v="11"/>
    <n v="320"/>
    <n v="44800"/>
    <n v="44800"/>
    <n v="0"/>
    <n v="16000"/>
    <n v="28800"/>
  </r>
  <r>
    <n v="10"/>
    <x v="9"/>
    <x v="3"/>
    <x v="0"/>
    <x v="0"/>
    <n v="186"/>
    <n v="12"/>
    <n v="320"/>
    <n v="59520"/>
    <n v="35712"/>
    <n v="23808"/>
    <n v="16000"/>
    <n v="19712"/>
  </r>
  <r>
    <n v="11"/>
    <x v="10"/>
    <x v="3"/>
    <x v="0"/>
    <x v="0"/>
    <n v="196"/>
    <n v="11"/>
    <n v="320"/>
    <n v="62720"/>
    <n v="43904"/>
    <n v="18816"/>
    <n v="16000"/>
    <n v="27904"/>
  </r>
  <r>
    <n v="12"/>
    <x v="11"/>
    <x v="3"/>
    <x v="0"/>
    <x v="0"/>
    <n v="149"/>
    <n v="18"/>
    <n v="320"/>
    <n v="47680"/>
    <n v="42912"/>
    <n v="4768"/>
    <n v="16000"/>
    <n v="26912"/>
  </r>
  <r>
    <n v="1"/>
    <x v="0"/>
    <x v="4"/>
    <x v="0"/>
    <x v="1"/>
    <n v="180"/>
    <n v="13"/>
    <n v="340"/>
    <n v="71000"/>
    <n v="51646"/>
    <n v="19354"/>
    <n v="17000"/>
    <n v="34646"/>
  </r>
  <r>
    <n v="2"/>
    <x v="1"/>
    <x v="4"/>
    <x v="0"/>
    <x v="1"/>
    <n v="176"/>
    <n v="20"/>
    <n v="340"/>
    <n v="59840"/>
    <n v="35904"/>
    <n v="23936"/>
    <n v="17000"/>
    <n v="18904"/>
  </r>
  <r>
    <n v="3"/>
    <x v="2"/>
    <x v="4"/>
    <x v="0"/>
    <x v="1"/>
    <n v="147"/>
    <n v="18"/>
    <n v="340"/>
    <n v="49980"/>
    <n v="49980"/>
    <n v="0"/>
    <n v="17000"/>
    <n v="32980"/>
  </r>
  <r>
    <n v="4"/>
    <x v="3"/>
    <x v="4"/>
    <x v="0"/>
    <x v="1"/>
    <n v="177"/>
    <n v="13"/>
    <n v="340"/>
    <n v="60180"/>
    <n v="54162"/>
    <n v="6018"/>
    <n v="17000"/>
    <n v="37162"/>
  </r>
  <r>
    <n v="5"/>
    <x v="4"/>
    <x v="4"/>
    <x v="0"/>
    <x v="1"/>
    <n v="203"/>
    <n v="17"/>
    <n v="340"/>
    <n v="69020"/>
    <n v="48314"/>
    <n v="20706"/>
    <n v="17000"/>
    <n v="31314"/>
  </r>
  <r>
    <n v="6"/>
    <x v="5"/>
    <x v="4"/>
    <x v="0"/>
    <x v="1"/>
    <n v="172"/>
    <n v="5"/>
    <n v="340"/>
    <n v="58480"/>
    <n v="46784"/>
    <n v="11696"/>
    <n v="17000"/>
    <n v="29784"/>
  </r>
  <r>
    <n v="7"/>
    <x v="6"/>
    <x v="4"/>
    <x v="0"/>
    <x v="1"/>
    <n v="157"/>
    <n v="12"/>
    <n v="340"/>
    <n v="53380"/>
    <n v="42704"/>
    <n v="10676"/>
    <n v="17000"/>
    <n v="25704"/>
  </r>
  <r>
    <n v="8"/>
    <x v="7"/>
    <x v="4"/>
    <x v="0"/>
    <x v="1"/>
    <n v="266"/>
    <n v="6"/>
    <n v="340"/>
    <n v="100000"/>
    <n v="56440"/>
    <n v="43560"/>
    <n v="17000"/>
    <n v="39440"/>
  </r>
  <r>
    <n v="9"/>
    <x v="8"/>
    <x v="4"/>
    <x v="0"/>
    <x v="1"/>
    <n v="182"/>
    <n v="11"/>
    <n v="340"/>
    <n v="61880"/>
    <n v="43316"/>
    <n v="18564"/>
    <n v="17000"/>
    <n v="26316"/>
  </r>
  <r>
    <n v="10"/>
    <x v="9"/>
    <x v="4"/>
    <x v="0"/>
    <x v="1"/>
    <n v="203"/>
    <n v="14"/>
    <n v="340"/>
    <n v="69020"/>
    <n v="48314"/>
    <n v="20706"/>
    <n v="17000"/>
    <n v="31314"/>
  </r>
  <r>
    <n v="11"/>
    <x v="10"/>
    <x v="4"/>
    <x v="0"/>
    <x v="1"/>
    <n v="142"/>
    <n v="14"/>
    <n v="340"/>
    <n v="48280"/>
    <n v="33796"/>
    <n v="14484"/>
    <n v="17000"/>
    <n v="16796"/>
  </r>
  <r>
    <n v="12"/>
    <x v="11"/>
    <x v="4"/>
    <x v="0"/>
    <x v="1"/>
    <n v="189"/>
    <n v="12"/>
    <n v="340"/>
    <n v="64260"/>
    <n v="57834"/>
    <n v="6426"/>
    <n v="17000"/>
    <n v="40834"/>
  </r>
  <r>
    <n v="1"/>
    <x v="0"/>
    <x v="5"/>
    <x v="1"/>
    <x v="0"/>
    <n v="200"/>
    <n v="7"/>
    <n v="340"/>
    <n v="68000"/>
    <n v="47600"/>
    <n v="20400"/>
    <n v="17000"/>
    <n v="30600"/>
  </r>
  <r>
    <n v="2"/>
    <x v="1"/>
    <x v="5"/>
    <x v="1"/>
    <x v="0"/>
    <n v="278"/>
    <n v="1"/>
    <n v="340"/>
    <n v="94520"/>
    <n v="75616"/>
    <n v="18904"/>
    <n v="17000"/>
    <n v="58616"/>
  </r>
  <r>
    <n v="3"/>
    <x v="2"/>
    <x v="5"/>
    <x v="1"/>
    <x v="0"/>
    <n v="263"/>
    <n v="1"/>
    <n v="340"/>
    <n v="89420"/>
    <n v="71536"/>
    <n v="17884"/>
    <n v="17000"/>
    <n v="54536"/>
  </r>
  <r>
    <n v="4"/>
    <x v="3"/>
    <x v="5"/>
    <x v="1"/>
    <x v="0"/>
    <n v="270"/>
    <n v="10"/>
    <n v="340"/>
    <n v="91800"/>
    <n v="91800"/>
    <n v="0"/>
    <n v="17000"/>
    <n v="74800"/>
  </r>
  <r>
    <n v="5"/>
    <x v="4"/>
    <x v="5"/>
    <x v="1"/>
    <x v="0"/>
    <n v="201"/>
    <n v="2"/>
    <n v="340"/>
    <n v="68340"/>
    <n v="61506"/>
    <n v="6834"/>
    <n v="17000"/>
    <n v="44506"/>
  </r>
  <r>
    <n v="6"/>
    <x v="5"/>
    <x v="5"/>
    <x v="1"/>
    <x v="0"/>
    <n v="278"/>
    <n v="10"/>
    <n v="340"/>
    <n v="94520"/>
    <n v="66164"/>
    <n v="28356"/>
    <n v="17000"/>
    <n v="49164"/>
  </r>
  <r>
    <n v="7"/>
    <x v="6"/>
    <x v="5"/>
    <x v="1"/>
    <x v="0"/>
    <n v="258"/>
    <n v="3"/>
    <n v="340"/>
    <n v="87720"/>
    <n v="78948"/>
    <n v="8772"/>
    <n v="17000"/>
    <n v="61948"/>
  </r>
  <r>
    <n v="8"/>
    <x v="7"/>
    <x v="5"/>
    <x v="1"/>
    <x v="0"/>
    <n v="278"/>
    <n v="8"/>
    <n v="340"/>
    <n v="94520"/>
    <n v="85068"/>
    <n v="9452"/>
    <n v="17000"/>
    <n v="68068"/>
  </r>
  <r>
    <n v="9"/>
    <x v="8"/>
    <x v="5"/>
    <x v="1"/>
    <x v="0"/>
    <n v="231"/>
    <n v="4"/>
    <n v="340"/>
    <n v="78540"/>
    <n v="62832"/>
    <n v="15708"/>
    <n v="17000"/>
    <n v="45832"/>
  </r>
  <r>
    <n v="10"/>
    <x v="9"/>
    <x v="5"/>
    <x v="1"/>
    <x v="0"/>
    <n v="263"/>
    <n v="4"/>
    <n v="340"/>
    <n v="89420"/>
    <n v="53652"/>
    <n v="35768"/>
    <n v="17000"/>
    <n v="36652"/>
  </r>
  <r>
    <n v="11"/>
    <x v="10"/>
    <x v="5"/>
    <x v="1"/>
    <x v="0"/>
    <n v="279"/>
    <n v="9"/>
    <n v="340"/>
    <n v="94860"/>
    <n v="94860"/>
    <n v="0"/>
    <n v="17000"/>
    <n v="77860"/>
  </r>
  <r>
    <n v="12"/>
    <x v="11"/>
    <x v="5"/>
    <x v="1"/>
    <x v="0"/>
    <n v="197"/>
    <n v="4"/>
    <n v="340"/>
    <n v="66980"/>
    <n v="53584"/>
    <n v="13396"/>
    <n v="17000"/>
    <n v="36584"/>
  </r>
  <r>
    <n v="1"/>
    <x v="0"/>
    <x v="6"/>
    <x v="1"/>
    <x v="0"/>
    <n v="249"/>
    <n v="9"/>
    <n v="475"/>
    <n v="118275"/>
    <n v="94620"/>
    <n v="23655"/>
    <n v="23750"/>
    <n v="70870"/>
  </r>
  <r>
    <n v="2"/>
    <x v="1"/>
    <x v="6"/>
    <x v="1"/>
    <x v="0"/>
    <n v="203"/>
    <n v="2"/>
    <n v="475"/>
    <n v="96425"/>
    <n v="67497.5"/>
    <n v="28927.5"/>
    <n v="23750"/>
    <n v="43747.5"/>
  </r>
  <r>
    <n v="3"/>
    <x v="2"/>
    <x v="6"/>
    <x v="1"/>
    <x v="0"/>
    <n v="250"/>
    <n v="9"/>
    <n v="475"/>
    <n v="118750"/>
    <n v="71250"/>
    <n v="47500"/>
    <n v="23750"/>
    <n v="47500"/>
  </r>
  <r>
    <n v="4"/>
    <x v="3"/>
    <x v="6"/>
    <x v="1"/>
    <x v="0"/>
    <n v="207"/>
    <n v="9"/>
    <n v="475"/>
    <n v="98325"/>
    <n v="98325"/>
    <n v="0"/>
    <n v="23750"/>
    <n v="74575"/>
  </r>
  <r>
    <n v="5"/>
    <x v="4"/>
    <x v="6"/>
    <x v="1"/>
    <x v="0"/>
    <n v="203"/>
    <n v="3"/>
    <n v="475"/>
    <n v="96425"/>
    <n v="86782.5"/>
    <n v="9642.5"/>
    <n v="23750"/>
    <n v="63032.5"/>
  </r>
  <r>
    <n v="6"/>
    <x v="5"/>
    <x v="6"/>
    <x v="1"/>
    <x v="0"/>
    <n v="257"/>
    <n v="3"/>
    <n v="475"/>
    <n v="122075"/>
    <n v="85452.5"/>
    <n v="36622.5"/>
    <n v="23750"/>
    <n v="61702.5"/>
  </r>
  <r>
    <n v="7"/>
    <x v="6"/>
    <x v="6"/>
    <x v="1"/>
    <x v="0"/>
    <n v="270"/>
    <n v="8"/>
    <n v="475"/>
    <n v="128250"/>
    <n v="128250"/>
    <n v="0"/>
    <n v="23750"/>
    <n v="104500"/>
  </r>
  <r>
    <n v="8"/>
    <x v="7"/>
    <x v="6"/>
    <x v="1"/>
    <x v="0"/>
    <n v="209"/>
    <n v="1"/>
    <n v="475"/>
    <n v="99275"/>
    <n v="79420"/>
    <n v="19855"/>
    <n v="23750"/>
    <n v="55670"/>
  </r>
  <r>
    <n v="9"/>
    <x v="8"/>
    <x v="6"/>
    <x v="1"/>
    <x v="0"/>
    <n v="276"/>
    <n v="10"/>
    <n v="475"/>
    <n v="131100"/>
    <n v="117990"/>
    <n v="13110"/>
    <n v="23750"/>
    <n v="94240"/>
  </r>
  <r>
    <n v="10"/>
    <x v="9"/>
    <x v="6"/>
    <x v="1"/>
    <x v="0"/>
    <n v="275"/>
    <n v="6"/>
    <n v="475"/>
    <n v="130625"/>
    <n v="104500"/>
    <n v="26125"/>
    <n v="23750"/>
    <n v="80750"/>
  </r>
  <r>
    <n v="11"/>
    <x v="10"/>
    <x v="6"/>
    <x v="1"/>
    <x v="0"/>
    <n v="218"/>
    <n v="3"/>
    <n v="475"/>
    <n v="103550"/>
    <n v="82840"/>
    <n v="20710"/>
    <n v="23750"/>
    <n v="59090"/>
  </r>
  <r>
    <n v="12"/>
    <x v="11"/>
    <x v="6"/>
    <x v="1"/>
    <x v="0"/>
    <n v="209"/>
    <n v="5"/>
    <n v="475"/>
    <n v="99275"/>
    <n v="59565"/>
    <n v="39710"/>
    <n v="23750"/>
    <n v="35815"/>
  </r>
  <r>
    <n v="1"/>
    <x v="0"/>
    <x v="7"/>
    <x v="1"/>
    <x v="0"/>
    <n v="274"/>
    <n v="2"/>
    <n v="545"/>
    <n v="149330"/>
    <n v="134397"/>
    <n v="14933"/>
    <n v="27250"/>
    <n v="107147"/>
  </r>
  <r>
    <n v="2"/>
    <x v="1"/>
    <x v="7"/>
    <x v="1"/>
    <x v="0"/>
    <n v="263"/>
    <n v="5"/>
    <n v="545"/>
    <n v="143335"/>
    <n v="114668"/>
    <n v="28667"/>
    <n v="27250"/>
    <n v="87418"/>
  </r>
  <r>
    <n v="3"/>
    <x v="2"/>
    <x v="7"/>
    <x v="1"/>
    <x v="0"/>
    <n v="202"/>
    <n v="1"/>
    <n v="545"/>
    <n v="110090"/>
    <n v="77063"/>
    <n v="33027"/>
    <n v="27250"/>
    <n v="49813"/>
  </r>
  <r>
    <n v="4"/>
    <x v="3"/>
    <x v="7"/>
    <x v="1"/>
    <x v="0"/>
    <n v="277"/>
    <n v="0"/>
    <n v="545"/>
    <n v="150965"/>
    <n v="135868.5"/>
    <n v="15096.5"/>
    <n v="27250"/>
    <n v="108618.5"/>
  </r>
  <r>
    <n v="5"/>
    <x v="4"/>
    <x v="7"/>
    <x v="1"/>
    <x v="0"/>
    <n v="265"/>
    <n v="10"/>
    <n v="545"/>
    <n v="144425"/>
    <n v="144425"/>
    <n v="0"/>
    <n v="27250"/>
    <n v="117175"/>
  </r>
  <r>
    <n v="6"/>
    <x v="5"/>
    <x v="7"/>
    <x v="1"/>
    <x v="0"/>
    <n v="256"/>
    <n v="0"/>
    <n v="545"/>
    <n v="139520"/>
    <n v="125568"/>
    <n v="13952"/>
    <n v="27250"/>
    <n v="98318"/>
  </r>
  <r>
    <n v="7"/>
    <x v="6"/>
    <x v="7"/>
    <x v="1"/>
    <x v="0"/>
    <n v="211"/>
    <n v="7"/>
    <n v="545"/>
    <n v="114995"/>
    <n v="91996"/>
    <n v="22999"/>
    <n v="27250"/>
    <n v="64746"/>
  </r>
  <r>
    <n v="8"/>
    <x v="7"/>
    <x v="7"/>
    <x v="1"/>
    <x v="0"/>
    <n v="217"/>
    <n v="2"/>
    <n v="545"/>
    <n v="118265"/>
    <n v="82785.5"/>
    <n v="35479.5"/>
    <n v="27250"/>
    <n v="55535.5"/>
  </r>
  <r>
    <n v="9"/>
    <x v="8"/>
    <x v="7"/>
    <x v="1"/>
    <x v="0"/>
    <n v="254"/>
    <n v="1"/>
    <n v="545"/>
    <n v="138430"/>
    <n v="96901"/>
    <n v="41529"/>
    <n v="27250"/>
    <n v="69651"/>
  </r>
  <r>
    <n v="10"/>
    <x v="9"/>
    <x v="7"/>
    <x v="1"/>
    <x v="0"/>
    <n v="258"/>
    <n v="1"/>
    <n v="545"/>
    <n v="140610"/>
    <n v="98427"/>
    <n v="42183"/>
    <n v="27250"/>
    <n v="71177"/>
  </r>
  <r>
    <n v="11"/>
    <x v="10"/>
    <x v="7"/>
    <x v="1"/>
    <x v="0"/>
    <n v="279"/>
    <n v="9"/>
    <n v="545"/>
    <n v="152055"/>
    <n v="136849.5"/>
    <n v="15205.5"/>
    <n v="27250"/>
    <n v="109599.5"/>
  </r>
  <r>
    <n v="12"/>
    <x v="11"/>
    <x v="7"/>
    <x v="1"/>
    <x v="0"/>
    <n v="217"/>
    <n v="4"/>
    <n v="545"/>
    <n v="118265"/>
    <n v="118265"/>
    <n v="0"/>
    <n v="27250"/>
    <n v="91015"/>
  </r>
  <r>
    <n v="1"/>
    <x v="0"/>
    <x v="8"/>
    <x v="1"/>
    <x v="0"/>
    <n v="203"/>
    <n v="2"/>
    <n v="530"/>
    <n v="107590"/>
    <n v="96831"/>
    <n v="10759"/>
    <n v="26500"/>
    <n v="70331"/>
  </r>
  <r>
    <n v="2"/>
    <x v="1"/>
    <x v="8"/>
    <x v="1"/>
    <x v="0"/>
    <n v="280"/>
    <n v="9"/>
    <n v="530"/>
    <n v="148400"/>
    <n v="133560"/>
    <n v="14840"/>
    <n v="26500"/>
    <n v="107060"/>
  </r>
  <r>
    <n v="3"/>
    <x v="2"/>
    <x v="8"/>
    <x v="1"/>
    <x v="0"/>
    <n v="212"/>
    <n v="2"/>
    <n v="530"/>
    <n v="112360"/>
    <n v="112360"/>
    <n v="0"/>
    <n v="26500"/>
    <n v="85860"/>
  </r>
  <r>
    <n v="4"/>
    <x v="3"/>
    <x v="8"/>
    <x v="1"/>
    <x v="0"/>
    <n v="220"/>
    <n v="5"/>
    <n v="530"/>
    <n v="116600"/>
    <n v="81620"/>
    <n v="34980"/>
    <n v="26500"/>
    <n v="55120"/>
  </r>
  <r>
    <n v="5"/>
    <x v="4"/>
    <x v="8"/>
    <x v="1"/>
    <x v="0"/>
    <n v="270"/>
    <n v="6"/>
    <n v="530"/>
    <n v="143100"/>
    <n v="114480"/>
    <n v="28620"/>
    <n v="26500"/>
    <n v="87980"/>
  </r>
  <r>
    <n v="6"/>
    <x v="5"/>
    <x v="8"/>
    <x v="1"/>
    <x v="0"/>
    <n v="217"/>
    <n v="0"/>
    <n v="530"/>
    <n v="115010"/>
    <n v="103509"/>
    <n v="11501"/>
    <n v="26500"/>
    <n v="77009"/>
  </r>
  <r>
    <n v="7"/>
    <x v="6"/>
    <x v="8"/>
    <x v="1"/>
    <x v="0"/>
    <n v="245"/>
    <n v="4"/>
    <n v="530"/>
    <n v="129850"/>
    <n v="116865"/>
    <n v="12985"/>
    <n v="26500"/>
    <n v="90365"/>
  </r>
  <r>
    <n v="8"/>
    <x v="7"/>
    <x v="8"/>
    <x v="1"/>
    <x v="0"/>
    <n v="274"/>
    <n v="2"/>
    <n v="530"/>
    <n v="145220"/>
    <n v="130698"/>
    <n v="14522"/>
    <n v="26500"/>
    <n v="104198"/>
  </r>
  <r>
    <n v="9"/>
    <x v="8"/>
    <x v="8"/>
    <x v="1"/>
    <x v="0"/>
    <n v="195"/>
    <n v="6"/>
    <n v="530"/>
    <n v="103350"/>
    <n v="93015"/>
    <n v="10335"/>
    <n v="26500"/>
    <n v="66515"/>
  </r>
  <r>
    <n v="10"/>
    <x v="9"/>
    <x v="8"/>
    <x v="1"/>
    <x v="0"/>
    <n v="275"/>
    <n v="1"/>
    <n v="530"/>
    <n v="145750"/>
    <n v="116600"/>
    <n v="29150"/>
    <n v="26500"/>
    <n v="90100"/>
  </r>
  <r>
    <n v="11"/>
    <x v="10"/>
    <x v="8"/>
    <x v="1"/>
    <x v="0"/>
    <n v="257"/>
    <n v="0"/>
    <n v="530"/>
    <n v="136210"/>
    <n v="95347"/>
    <n v="40863"/>
    <n v="26500"/>
    <n v="68847"/>
  </r>
  <r>
    <n v="12"/>
    <x v="11"/>
    <x v="8"/>
    <x v="1"/>
    <x v="0"/>
    <n v="230"/>
    <n v="5"/>
    <n v="530"/>
    <n v="121900"/>
    <n v="121900"/>
    <n v="0"/>
    <n v="26500"/>
    <n v="95400"/>
  </r>
  <r>
    <n v="1"/>
    <x v="0"/>
    <x v="9"/>
    <x v="1"/>
    <x v="0"/>
    <n v="200"/>
    <n v="1"/>
    <n v="480"/>
    <n v="96000"/>
    <n v="96000"/>
    <n v="0"/>
    <n v="24000"/>
    <n v="72000"/>
  </r>
  <r>
    <n v="2"/>
    <x v="1"/>
    <x v="9"/>
    <x v="1"/>
    <x v="0"/>
    <n v="259"/>
    <n v="2"/>
    <n v="480"/>
    <n v="124320"/>
    <n v="99456"/>
    <n v="24864"/>
    <n v="24000"/>
    <n v="75456"/>
  </r>
  <r>
    <n v="3"/>
    <x v="2"/>
    <x v="9"/>
    <x v="1"/>
    <x v="0"/>
    <n v="199"/>
    <n v="5"/>
    <n v="480"/>
    <n v="95520"/>
    <n v="66864"/>
    <n v="28656"/>
    <n v="24000"/>
    <n v="42864"/>
  </r>
  <r>
    <n v="4"/>
    <x v="3"/>
    <x v="9"/>
    <x v="1"/>
    <x v="0"/>
    <n v="254"/>
    <n v="1"/>
    <n v="480"/>
    <n v="121920"/>
    <n v="109728"/>
    <n v="12192"/>
    <n v="24000"/>
    <n v="85728"/>
  </r>
  <r>
    <n v="5"/>
    <x v="4"/>
    <x v="9"/>
    <x v="1"/>
    <x v="0"/>
    <n v="203"/>
    <n v="5"/>
    <n v="480"/>
    <n v="97440"/>
    <n v="77952"/>
    <n v="19488"/>
    <n v="24000"/>
    <n v="53952"/>
  </r>
  <r>
    <n v="6"/>
    <x v="5"/>
    <x v="9"/>
    <x v="1"/>
    <x v="0"/>
    <n v="239"/>
    <n v="1"/>
    <n v="480"/>
    <n v="114720"/>
    <n v="103248"/>
    <n v="11472"/>
    <n v="24000"/>
    <n v="79248"/>
  </r>
  <r>
    <n v="7"/>
    <x v="6"/>
    <x v="9"/>
    <x v="1"/>
    <x v="0"/>
    <n v="197"/>
    <n v="8"/>
    <n v="480"/>
    <n v="94560"/>
    <n v="94560"/>
    <n v="0"/>
    <n v="24000"/>
    <n v="70560"/>
  </r>
  <r>
    <n v="8"/>
    <x v="7"/>
    <x v="9"/>
    <x v="1"/>
    <x v="0"/>
    <n v="214"/>
    <n v="2"/>
    <n v="480"/>
    <n v="102720"/>
    <n v="102720"/>
    <n v="0"/>
    <n v="24000"/>
    <n v="78720"/>
  </r>
  <r>
    <n v="9"/>
    <x v="8"/>
    <x v="9"/>
    <x v="1"/>
    <x v="0"/>
    <n v="256"/>
    <n v="3"/>
    <n v="480"/>
    <n v="122880"/>
    <n v="110592"/>
    <n v="12288"/>
    <n v="24000"/>
    <n v="86592"/>
  </r>
  <r>
    <n v="10"/>
    <x v="9"/>
    <x v="9"/>
    <x v="1"/>
    <x v="0"/>
    <n v="207"/>
    <n v="5"/>
    <n v="480"/>
    <n v="99360"/>
    <n v="59616"/>
    <n v="39744"/>
    <n v="24000"/>
    <n v="35616"/>
  </r>
  <r>
    <n v="11"/>
    <x v="10"/>
    <x v="9"/>
    <x v="1"/>
    <x v="0"/>
    <n v="224"/>
    <n v="10"/>
    <n v="480"/>
    <n v="107520"/>
    <n v="96768"/>
    <n v="10752"/>
    <n v="24000"/>
    <n v="72768"/>
  </r>
  <r>
    <n v="12"/>
    <x v="11"/>
    <x v="9"/>
    <x v="1"/>
    <x v="0"/>
    <n v="243"/>
    <n v="0"/>
    <n v="480"/>
    <n v="116640"/>
    <n v="93312"/>
    <n v="23328"/>
    <n v="24000"/>
    <n v="69312"/>
  </r>
  <r>
    <n v="1"/>
    <x v="0"/>
    <x v="10"/>
    <x v="1"/>
    <x v="0"/>
    <n v="191"/>
    <n v="5"/>
    <n v="625"/>
    <n v="119375"/>
    <n v="95500"/>
    <n v="23875"/>
    <n v="31250"/>
    <n v="64250"/>
  </r>
  <r>
    <n v="2"/>
    <x v="1"/>
    <x v="10"/>
    <x v="1"/>
    <x v="0"/>
    <n v="272"/>
    <n v="9"/>
    <n v="625"/>
    <n v="170000"/>
    <n v="153000"/>
    <n v="17000"/>
    <n v="31250"/>
    <n v="121750"/>
  </r>
  <r>
    <n v="3"/>
    <x v="2"/>
    <x v="10"/>
    <x v="1"/>
    <x v="0"/>
    <n v="266"/>
    <n v="8"/>
    <n v="625"/>
    <n v="166250"/>
    <n v="166250"/>
    <n v="0"/>
    <n v="31250"/>
    <n v="135000"/>
  </r>
  <r>
    <n v="4"/>
    <x v="3"/>
    <x v="10"/>
    <x v="1"/>
    <x v="0"/>
    <n v="195"/>
    <n v="8"/>
    <n v="625"/>
    <n v="121875"/>
    <n v="109687.5"/>
    <n v="12187.5"/>
    <n v="31250"/>
    <n v="78437.5"/>
  </r>
  <r>
    <n v="5"/>
    <x v="4"/>
    <x v="10"/>
    <x v="1"/>
    <x v="0"/>
    <n v="205"/>
    <n v="10"/>
    <n v="625"/>
    <n v="128125"/>
    <n v="128125"/>
    <n v="0"/>
    <n v="31250"/>
    <n v="96875"/>
  </r>
  <r>
    <n v="6"/>
    <x v="5"/>
    <x v="10"/>
    <x v="1"/>
    <x v="0"/>
    <n v="203"/>
    <n v="6"/>
    <n v="625"/>
    <n v="126875"/>
    <n v="126875"/>
    <n v="0"/>
    <n v="31250"/>
    <n v="95625"/>
  </r>
  <r>
    <n v="7"/>
    <x v="6"/>
    <x v="10"/>
    <x v="1"/>
    <x v="0"/>
    <n v="269"/>
    <n v="9"/>
    <n v="625"/>
    <n v="168125"/>
    <n v="117687.5"/>
    <n v="50437.5"/>
    <n v="31250"/>
    <n v="86437.5"/>
  </r>
  <r>
    <n v="8"/>
    <x v="7"/>
    <x v="10"/>
    <x v="1"/>
    <x v="0"/>
    <n v="271"/>
    <n v="2"/>
    <n v="625"/>
    <n v="169375"/>
    <n v="152437.5"/>
    <n v="16937.5"/>
    <n v="31250"/>
    <n v="121187.5"/>
  </r>
  <r>
    <n v="9"/>
    <x v="8"/>
    <x v="10"/>
    <x v="1"/>
    <x v="0"/>
    <n v="266"/>
    <n v="7"/>
    <n v="625"/>
    <n v="166250"/>
    <n v="149625"/>
    <n v="16625"/>
    <n v="31250"/>
    <n v="118375"/>
  </r>
  <r>
    <n v="10"/>
    <x v="9"/>
    <x v="10"/>
    <x v="1"/>
    <x v="0"/>
    <n v="204"/>
    <n v="5"/>
    <n v="625"/>
    <n v="127500"/>
    <n v="89250"/>
    <n v="38250"/>
    <n v="31250"/>
    <n v="58000"/>
  </r>
  <r>
    <n v="11"/>
    <x v="10"/>
    <x v="10"/>
    <x v="1"/>
    <x v="0"/>
    <n v="237"/>
    <n v="10"/>
    <n v="625"/>
    <n v="148125"/>
    <n v="118500"/>
    <n v="29625"/>
    <n v="31250"/>
    <n v="87250"/>
  </r>
  <r>
    <n v="12"/>
    <x v="11"/>
    <x v="10"/>
    <x v="1"/>
    <x v="0"/>
    <n v="261"/>
    <n v="3"/>
    <n v="625"/>
    <n v="163125"/>
    <n v="146812.5"/>
    <n v="16312.5"/>
    <n v="31250"/>
    <n v="115562.5"/>
  </r>
  <r>
    <n v="1"/>
    <x v="0"/>
    <x v="11"/>
    <x v="1"/>
    <x v="0"/>
    <n v="232"/>
    <n v="4"/>
    <n v="430"/>
    <n v="99760"/>
    <n v="79808"/>
    <n v="19952"/>
    <n v="21500"/>
    <n v="58308"/>
  </r>
  <r>
    <n v="2"/>
    <x v="1"/>
    <x v="11"/>
    <x v="1"/>
    <x v="0"/>
    <n v="206"/>
    <n v="3"/>
    <n v="430"/>
    <n v="88580"/>
    <n v="53148"/>
    <n v="35432"/>
    <n v="21500"/>
    <n v="31648"/>
  </r>
  <r>
    <n v="3"/>
    <x v="2"/>
    <x v="11"/>
    <x v="1"/>
    <x v="0"/>
    <n v="260"/>
    <n v="8"/>
    <n v="430"/>
    <n v="111800"/>
    <n v="100620"/>
    <n v="11180"/>
    <n v="21500"/>
    <n v="79120"/>
  </r>
  <r>
    <n v="4"/>
    <x v="3"/>
    <x v="11"/>
    <x v="1"/>
    <x v="0"/>
    <n v="207"/>
    <n v="7"/>
    <n v="430"/>
    <n v="89010"/>
    <n v="89010"/>
    <n v="0"/>
    <n v="21500"/>
    <n v="67510"/>
  </r>
  <r>
    <n v="5"/>
    <x v="4"/>
    <x v="11"/>
    <x v="1"/>
    <x v="0"/>
    <n v="265"/>
    <n v="6"/>
    <n v="430"/>
    <n v="113950"/>
    <n v="68370"/>
    <n v="45580"/>
    <n v="21500"/>
    <n v="46870"/>
  </r>
  <r>
    <n v="6"/>
    <x v="5"/>
    <x v="11"/>
    <x v="1"/>
    <x v="0"/>
    <n v="198"/>
    <n v="0"/>
    <n v="430"/>
    <n v="85140"/>
    <n v="68112"/>
    <n v="17028"/>
    <n v="21500"/>
    <n v="46612"/>
  </r>
  <r>
    <n v="7"/>
    <x v="6"/>
    <x v="11"/>
    <x v="1"/>
    <x v="0"/>
    <n v="243"/>
    <n v="9"/>
    <n v="430"/>
    <n v="104490"/>
    <n v="73143"/>
    <n v="31347"/>
    <n v="21500"/>
    <n v="51643"/>
  </r>
  <r>
    <n v="8"/>
    <x v="7"/>
    <x v="11"/>
    <x v="1"/>
    <x v="0"/>
    <n v="231"/>
    <n v="2"/>
    <n v="430"/>
    <n v="99330"/>
    <n v="89397"/>
    <n v="9933"/>
    <n v="21500"/>
    <n v="67897"/>
  </r>
  <r>
    <n v="9"/>
    <x v="8"/>
    <x v="11"/>
    <x v="1"/>
    <x v="0"/>
    <n v="243"/>
    <n v="3"/>
    <n v="430"/>
    <n v="104490"/>
    <n v="62694"/>
    <n v="41796"/>
    <n v="21500"/>
    <n v="41194"/>
  </r>
  <r>
    <n v="10"/>
    <x v="9"/>
    <x v="11"/>
    <x v="1"/>
    <x v="0"/>
    <n v="264"/>
    <n v="10"/>
    <n v="430"/>
    <n v="113520"/>
    <n v="68112"/>
    <n v="45408"/>
    <n v="21500"/>
    <n v="46612"/>
  </r>
  <r>
    <n v="11"/>
    <x v="10"/>
    <x v="11"/>
    <x v="1"/>
    <x v="0"/>
    <n v="208"/>
    <n v="4"/>
    <n v="430"/>
    <n v="89440"/>
    <n v="80496"/>
    <n v="8944"/>
    <n v="21500"/>
    <n v="58996"/>
  </r>
  <r>
    <n v="12"/>
    <x v="11"/>
    <x v="11"/>
    <x v="1"/>
    <x v="0"/>
    <n v="260"/>
    <n v="4"/>
    <n v="430"/>
    <n v="111800"/>
    <n v="78260"/>
    <n v="33540"/>
    <n v="21500"/>
    <n v="56760"/>
  </r>
  <r>
    <n v="1"/>
    <x v="0"/>
    <x v="12"/>
    <x v="1"/>
    <x v="0"/>
    <n v="210"/>
    <n v="4"/>
    <n v="670"/>
    <n v="140700"/>
    <n v="112560"/>
    <n v="28140"/>
    <n v="33500"/>
    <n v="79060"/>
  </r>
  <r>
    <n v="2"/>
    <x v="1"/>
    <x v="12"/>
    <x v="1"/>
    <x v="0"/>
    <n v="233"/>
    <n v="5"/>
    <n v="670"/>
    <n v="156110"/>
    <n v="140499"/>
    <n v="15611"/>
    <n v="33500"/>
    <n v="106999"/>
  </r>
  <r>
    <n v="3"/>
    <x v="2"/>
    <x v="12"/>
    <x v="1"/>
    <x v="0"/>
    <n v="211"/>
    <n v="4"/>
    <n v="670"/>
    <n v="141370"/>
    <n v="113096"/>
    <n v="28274"/>
    <n v="33500"/>
    <n v="79596"/>
  </r>
  <r>
    <n v="4"/>
    <x v="3"/>
    <x v="12"/>
    <x v="1"/>
    <x v="0"/>
    <n v="198"/>
    <n v="3"/>
    <n v="670"/>
    <n v="132660"/>
    <n v="119394"/>
    <n v="13266"/>
    <n v="33500"/>
    <n v="85894"/>
  </r>
  <r>
    <n v="5"/>
    <x v="4"/>
    <x v="12"/>
    <x v="1"/>
    <x v="0"/>
    <n v="265"/>
    <n v="6"/>
    <n v="670"/>
    <n v="177550"/>
    <n v="142040"/>
    <n v="35510"/>
    <n v="33500"/>
    <n v="108540"/>
  </r>
  <r>
    <n v="6"/>
    <x v="5"/>
    <x v="12"/>
    <x v="1"/>
    <x v="0"/>
    <n v="247"/>
    <n v="3"/>
    <n v="670"/>
    <n v="165490"/>
    <n v="132392"/>
    <n v="33098"/>
    <n v="33500"/>
    <n v="98892"/>
  </r>
  <r>
    <n v="7"/>
    <x v="6"/>
    <x v="12"/>
    <x v="1"/>
    <x v="0"/>
    <n v="243"/>
    <n v="4"/>
    <n v="670"/>
    <n v="162810"/>
    <n v="146529"/>
    <n v="16281"/>
    <n v="33500"/>
    <n v="113029"/>
  </r>
  <r>
    <n v="8"/>
    <x v="7"/>
    <x v="12"/>
    <x v="1"/>
    <x v="0"/>
    <n v="250"/>
    <n v="2"/>
    <n v="670"/>
    <n v="167500"/>
    <n v="134000"/>
    <n v="33500"/>
    <n v="33500"/>
    <n v="100500"/>
  </r>
  <r>
    <n v="9"/>
    <x v="8"/>
    <x v="12"/>
    <x v="1"/>
    <x v="0"/>
    <n v="197"/>
    <n v="9"/>
    <n v="670"/>
    <n v="131990"/>
    <n v="118791"/>
    <n v="13199"/>
    <n v="33500"/>
    <n v="85291"/>
  </r>
  <r>
    <n v="10"/>
    <x v="9"/>
    <x v="12"/>
    <x v="1"/>
    <x v="0"/>
    <n v="251"/>
    <n v="4"/>
    <n v="670"/>
    <n v="168170"/>
    <n v="151353"/>
    <n v="16817"/>
    <n v="33500"/>
    <n v="117853"/>
  </r>
  <r>
    <n v="11"/>
    <x v="10"/>
    <x v="12"/>
    <x v="1"/>
    <x v="0"/>
    <n v="238"/>
    <n v="1"/>
    <n v="670"/>
    <n v="159460"/>
    <n v="111622"/>
    <n v="47838"/>
    <n v="33500"/>
    <n v="78122"/>
  </r>
  <r>
    <n v="12"/>
    <x v="11"/>
    <x v="12"/>
    <x v="1"/>
    <x v="0"/>
    <n v="199"/>
    <n v="3"/>
    <n v="670"/>
    <n v="133330"/>
    <n v="119997"/>
    <n v="13333"/>
    <n v="33500"/>
    <n v="86497"/>
  </r>
  <r>
    <n v="1"/>
    <x v="0"/>
    <x v="13"/>
    <x v="1"/>
    <x v="0"/>
    <n v="229"/>
    <n v="3"/>
    <n v="540"/>
    <n v="123660"/>
    <n v="123660"/>
    <n v="0"/>
    <n v="27000"/>
    <n v="96660"/>
  </r>
  <r>
    <n v="2"/>
    <x v="1"/>
    <x v="13"/>
    <x v="1"/>
    <x v="0"/>
    <n v="209"/>
    <n v="3"/>
    <n v="540"/>
    <n v="112860"/>
    <n v="79002"/>
    <n v="33858"/>
    <n v="27000"/>
    <n v="52002"/>
  </r>
  <r>
    <n v="3"/>
    <x v="2"/>
    <x v="13"/>
    <x v="1"/>
    <x v="0"/>
    <n v="196"/>
    <n v="0"/>
    <n v="540"/>
    <n v="105840"/>
    <n v="95256"/>
    <n v="10584"/>
    <n v="27000"/>
    <n v="68256"/>
  </r>
  <r>
    <n v="4"/>
    <x v="3"/>
    <x v="13"/>
    <x v="1"/>
    <x v="0"/>
    <n v="275"/>
    <n v="4"/>
    <n v="540"/>
    <n v="148500"/>
    <n v="133650"/>
    <n v="14850"/>
    <n v="27000"/>
    <n v="106650"/>
  </r>
  <r>
    <n v="5"/>
    <x v="4"/>
    <x v="13"/>
    <x v="1"/>
    <x v="0"/>
    <n v="214"/>
    <n v="4"/>
    <n v="540"/>
    <n v="115560"/>
    <n v="104004"/>
    <n v="11556"/>
    <n v="27000"/>
    <n v="77004"/>
  </r>
  <r>
    <n v="6"/>
    <x v="5"/>
    <x v="13"/>
    <x v="1"/>
    <x v="0"/>
    <n v="243"/>
    <n v="4"/>
    <n v="540"/>
    <n v="131220"/>
    <n v="104976"/>
    <n v="26244"/>
    <n v="27000"/>
    <n v="77976"/>
  </r>
  <r>
    <n v="7"/>
    <x v="6"/>
    <x v="13"/>
    <x v="1"/>
    <x v="0"/>
    <n v="275"/>
    <n v="0"/>
    <n v="540"/>
    <n v="148500"/>
    <n v="133650"/>
    <n v="14850"/>
    <n v="27000"/>
    <n v="106650"/>
  </r>
  <r>
    <n v="8"/>
    <x v="7"/>
    <x v="13"/>
    <x v="1"/>
    <x v="0"/>
    <n v="261"/>
    <n v="1"/>
    <n v="540"/>
    <n v="140940"/>
    <n v="126846"/>
    <n v="14094"/>
    <n v="27000"/>
    <n v="99846"/>
  </r>
  <r>
    <n v="9"/>
    <x v="8"/>
    <x v="13"/>
    <x v="1"/>
    <x v="0"/>
    <n v="227"/>
    <n v="10"/>
    <n v="540"/>
    <n v="122580"/>
    <n v="85806"/>
    <n v="36774"/>
    <n v="27000"/>
    <n v="58806"/>
  </r>
  <r>
    <n v="10"/>
    <x v="9"/>
    <x v="13"/>
    <x v="1"/>
    <x v="0"/>
    <n v="226"/>
    <n v="6"/>
    <n v="540"/>
    <n v="122040"/>
    <n v="109836"/>
    <n v="12204"/>
    <n v="27000"/>
    <n v="82836"/>
  </r>
  <r>
    <n v="11"/>
    <x v="10"/>
    <x v="13"/>
    <x v="1"/>
    <x v="0"/>
    <n v="213"/>
    <n v="8"/>
    <n v="540"/>
    <n v="115020"/>
    <n v="92016"/>
    <n v="23004"/>
    <n v="27000"/>
    <n v="65016"/>
  </r>
  <r>
    <n v="12"/>
    <x v="11"/>
    <x v="13"/>
    <x v="1"/>
    <x v="0"/>
    <n v="238"/>
    <n v="4"/>
    <n v="540"/>
    <n v="128520"/>
    <n v="77112"/>
    <n v="51408"/>
    <n v="27000"/>
    <n v="50112"/>
  </r>
  <r>
    <n v="1"/>
    <x v="0"/>
    <x v="14"/>
    <x v="1"/>
    <x v="0"/>
    <n v="267"/>
    <n v="8"/>
    <n v="525"/>
    <n v="140175"/>
    <n v="98122.5"/>
    <n v="42052.5"/>
    <n v="26250"/>
    <n v="71872.5"/>
  </r>
  <r>
    <n v="2"/>
    <x v="1"/>
    <x v="14"/>
    <x v="1"/>
    <x v="0"/>
    <n v="276"/>
    <n v="4"/>
    <n v="525"/>
    <n v="144900"/>
    <n v="86940"/>
    <n v="57960"/>
    <n v="26250"/>
    <n v="60690"/>
  </r>
  <r>
    <n v="3"/>
    <x v="2"/>
    <x v="14"/>
    <x v="1"/>
    <x v="0"/>
    <n v="238"/>
    <n v="9"/>
    <n v="525"/>
    <n v="124950"/>
    <n v="87465"/>
    <n v="37485"/>
    <n v="26250"/>
    <n v="61215"/>
  </r>
  <r>
    <n v="4"/>
    <x v="3"/>
    <x v="14"/>
    <x v="1"/>
    <x v="0"/>
    <n v="196"/>
    <n v="7"/>
    <n v="525"/>
    <n v="102900"/>
    <n v="102900"/>
    <n v="0"/>
    <n v="26250"/>
    <n v="76650"/>
  </r>
  <r>
    <n v="5"/>
    <x v="4"/>
    <x v="14"/>
    <x v="1"/>
    <x v="0"/>
    <n v="195"/>
    <n v="8"/>
    <n v="525"/>
    <n v="102375"/>
    <n v="92137.5"/>
    <n v="10237.5"/>
    <n v="26250"/>
    <n v="65887.5"/>
  </r>
  <r>
    <n v="6"/>
    <x v="5"/>
    <x v="14"/>
    <x v="1"/>
    <x v="0"/>
    <n v="225"/>
    <n v="8"/>
    <n v="525"/>
    <n v="118125"/>
    <n v="106312.5"/>
    <n v="11812.5"/>
    <n v="26250"/>
    <n v="80062.5"/>
  </r>
  <r>
    <n v="7"/>
    <x v="6"/>
    <x v="14"/>
    <x v="1"/>
    <x v="0"/>
    <n v="223"/>
    <n v="2"/>
    <n v="525"/>
    <n v="117075"/>
    <n v="105367.5"/>
    <n v="11707.5"/>
    <n v="26250"/>
    <n v="79117.5"/>
  </r>
  <r>
    <n v="8"/>
    <x v="7"/>
    <x v="14"/>
    <x v="1"/>
    <x v="0"/>
    <n v="231"/>
    <n v="3"/>
    <n v="525"/>
    <n v="121275"/>
    <n v="84892.5"/>
    <n v="36382.5"/>
    <n v="26250"/>
    <n v="58642.5"/>
  </r>
  <r>
    <n v="9"/>
    <x v="8"/>
    <x v="14"/>
    <x v="1"/>
    <x v="0"/>
    <n v="237"/>
    <n v="7"/>
    <n v="525"/>
    <n v="124425"/>
    <n v="124425"/>
    <n v="0"/>
    <n v="26250"/>
    <n v="98175"/>
  </r>
  <r>
    <n v="10"/>
    <x v="9"/>
    <x v="14"/>
    <x v="1"/>
    <x v="0"/>
    <n v="208"/>
    <n v="9"/>
    <n v="525"/>
    <n v="109200"/>
    <n v="109200"/>
    <n v="0"/>
    <n v="26250"/>
    <n v="82950"/>
  </r>
  <r>
    <n v="11"/>
    <x v="10"/>
    <x v="14"/>
    <x v="1"/>
    <x v="0"/>
    <n v="215"/>
    <n v="6"/>
    <n v="525"/>
    <n v="112875"/>
    <n v="101587.5"/>
    <n v="11287.5"/>
    <n v="26250"/>
    <n v="75337.5"/>
  </r>
  <r>
    <n v="12"/>
    <x v="11"/>
    <x v="14"/>
    <x v="1"/>
    <x v="0"/>
    <n v="277"/>
    <n v="7"/>
    <n v="525"/>
    <n v="145425"/>
    <n v="87255"/>
    <n v="58170"/>
    <n v="26250"/>
    <n v="61005"/>
  </r>
  <r>
    <n v="1"/>
    <x v="0"/>
    <x v="15"/>
    <x v="1"/>
    <x v="0"/>
    <n v="208"/>
    <n v="1"/>
    <n v="460"/>
    <n v="95680"/>
    <n v="76544"/>
    <n v="19136"/>
    <n v="23000"/>
    <n v="53544"/>
  </r>
  <r>
    <n v="2"/>
    <x v="1"/>
    <x v="15"/>
    <x v="1"/>
    <x v="0"/>
    <n v="280"/>
    <n v="5"/>
    <n v="460"/>
    <n v="128800"/>
    <n v="90160"/>
    <n v="38640"/>
    <n v="23000"/>
    <n v="67160"/>
  </r>
  <r>
    <n v="3"/>
    <x v="2"/>
    <x v="15"/>
    <x v="1"/>
    <x v="0"/>
    <n v="248"/>
    <n v="7"/>
    <n v="460"/>
    <n v="114080"/>
    <n v="114080"/>
    <n v="0"/>
    <n v="23000"/>
    <n v="91080"/>
  </r>
  <r>
    <n v="4"/>
    <x v="3"/>
    <x v="15"/>
    <x v="1"/>
    <x v="0"/>
    <n v="208"/>
    <n v="7"/>
    <n v="460"/>
    <n v="95680"/>
    <n v="86112"/>
    <n v="9568"/>
    <n v="23000"/>
    <n v="63112"/>
  </r>
  <r>
    <n v="5"/>
    <x v="4"/>
    <x v="15"/>
    <x v="1"/>
    <x v="0"/>
    <n v="226"/>
    <n v="6"/>
    <n v="460"/>
    <n v="103960"/>
    <n v="72772"/>
    <n v="31188"/>
    <n v="23000"/>
    <n v="49772"/>
  </r>
  <r>
    <n v="6"/>
    <x v="5"/>
    <x v="15"/>
    <x v="1"/>
    <x v="0"/>
    <n v="239"/>
    <n v="0"/>
    <n v="460"/>
    <n v="109940"/>
    <n v="76958"/>
    <n v="32982"/>
    <n v="23000"/>
    <n v="53958"/>
  </r>
  <r>
    <n v="7"/>
    <x v="6"/>
    <x v="15"/>
    <x v="1"/>
    <x v="0"/>
    <n v="218"/>
    <n v="9"/>
    <n v="460"/>
    <n v="100280"/>
    <n v="90252"/>
    <n v="10028"/>
    <n v="23000"/>
    <n v="67252"/>
  </r>
  <r>
    <n v="8"/>
    <x v="7"/>
    <x v="15"/>
    <x v="1"/>
    <x v="0"/>
    <n v="242"/>
    <n v="7"/>
    <n v="460"/>
    <n v="111320"/>
    <n v="66792"/>
    <n v="44528"/>
    <n v="23000"/>
    <n v="43792"/>
  </r>
  <r>
    <n v="9"/>
    <x v="8"/>
    <x v="15"/>
    <x v="1"/>
    <x v="0"/>
    <n v="218"/>
    <n v="0"/>
    <n v="460"/>
    <n v="100280"/>
    <n v="90252"/>
    <n v="10028"/>
    <n v="23000"/>
    <n v="67252"/>
  </r>
  <r>
    <n v="10"/>
    <x v="9"/>
    <x v="15"/>
    <x v="1"/>
    <x v="0"/>
    <n v="209"/>
    <n v="7"/>
    <n v="460"/>
    <n v="96140"/>
    <n v="96140"/>
    <n v="0"/>
    <n v="23000"/>
    <n v="73140"/>
  </r>
  <r>
    <n v="11"/>
    <x v="10"/>
    <x v="15"/>
    <x v="1"/>
    <x v="0"/>
    <n v="264"/>
    <n v="10"/>
    <n v="460"/>
    <n v="121440"/>
    <n v="109296"/>
    <n v="12144"/>
    <n v="23000"/>
    <n v="86296"/>
  </r>
  <r>
    <n v="12"/>
    <x v="11"/>
    <x v="15"/>
    <x v="1"/>
    <x v="0"/>
    <n v="268"/>
    <n v="3"/>
    <n v="460"/>
    <n v="123280"/>
    <n v="110952"/>
    <n v="12328"/>
    <n v="23000"/>
    <n v="87952"/>
  </r>
  <r>
    <n v="1"/>
    <x v="0"/>
    <x v="16"/>
    <x v="1"/>
    <x v="0"/>
    <n v="203"/>
    <n v="4"/>
    <n v="500"/>
    <n v="101500"/>
    <n v="81200"/>
    <n v="20300"/>
    <n v="25000"/>
    <n v="56200"/>
  </r>
  <r>
    <n v="2"/>
    <x v="1"/>
    <x v="16"/>
    <x v="1"/>
    <x v="0"/>
    <n v="190"/>
    <n v="10"/>
    <n v="500"/>
    <n v="95000"/>
    <n v="85500"/>
    <n v="9500"/>
    <n v="25000"/>
    <n v="60500"/>
  </r>
  <r>
    <n v="3"/>
    <x v="2"/>
    <x v="16"/>
    <x v="1"/>
    <x v="0"/>
    <n v="222"/>
    <n v="10"/>
    <n v="500"/>
    <n v="111000"/>
    <n v="99900"/>
    <n v="11100"/>
    <n v="25000"/>
    <n v="74900"/>
  </r>
  <r>
    <n v="4"/>
    <x v="3"/>
    <x v="16"/>
    <x v="1"/>
    <x v="0"/>
    <n v="245"/>
    <n v="5"/>
    <n v="500"/>
    <n v="122500"/>
    <n v="98000"/>
    <n v="24500"/>
    <n v="25000"/>
    <n v="73000"/>
  </r>
  <r>
    <n v="5"/>
    <x v="4"/>
    <x v="16"/>
    <x v="1"/>
    <x v="0"/>
    <n v="195"/>
    <n v="5"/>
    <n v="500"/>
    <n v="97500"/>
    <n v="78000"/>
    <n v="19500"/>
    <n v="25000"/>
    <n v="53000"/>
  </r>
  <r>
    <n v="6"/>
    <x v="5"/>
    <x v="16"/>
    <x v="1"/>
    <x v="0"/>
    <n v="254"/>
    <n v="3"/>
    <n v="500"/>
    <n v="127000"/>
    <n v="76200"/>
    <n v="50800"/>
    <n v="25000"/>
    <n v="51200"/>
  </r>
  <r>
    <n v="7"/>
    <x v="6"/>
    <x v="16"/>
    <x v="1"/>
    <x v="0"/>
    <n v="253"/>
    <n v="5"/>
    <n v="500"/>
    <n v="126500"/>
    <n v="113850"/>
    <n v="12650"/>
    <n v="25000"/>
    <n v="88850"/>
  </r>
  <r>
    <n v="8"/>
    <x v="7"/>
    <x v="16"/>
    <x v="1"/>
    <x v="0"/>
    <n v="216"/>
    <n v="1"/>
    <n v="500"/>
    <n v="108000"/>
    <n v="97200"/>
    <n v="10800"/>
    <n v="25000"/>
    <n v="72200"/>
  </r>
  <r>
    <n v="9"/>
    <x v="8"/>
    <x v="16"/>
    <x v="1"/>
    <x v="0"/>
    <n v="192"/>
    <n v="6"/>
    <n v="500"/>
    <n v="96000"/>
    <n v="86400"/>
    <n v="9600"/>
    <n v="25000"/>
    <n v="61400"/>
  </r>
  <r>
    <n v="10"/>
    <x v="9"/>
    <x v="16"/>
    <x v="1"/>
    <x v="0"/>
    <n v="244"/>
    <n v="0"/>
    <n v="500"/>
    <n v="122000"/>
    <n v="97600"/>
    <n v="24400"/>
    <n v="25000"/>
    <n v="72600"/>
  </r>
  <r>
    <n v="11"/>
    <x v="10"/>
    <x v="16"/>
    <x v="1"/>
    <x v="0"/>
    <n v="252"/>
    <n v="10"/>
    <n v="500"/>
    <n v="126000"/>
    <n v="113400"/>
    <n v="12600"/>
    <n v="25000"/>
    <n v="88400"/>
  </r>
  <r>
    <n v="12"/>
    <x v="11"/>
    <x v="16"/>
    <x v="1"/>
    <x v="0"/>
    <n v="214"/>
    <n v="3"/>
    <n v="500"/>
    <n v="107000"/>
    <n v="107000"/>
    <n v="0"/>
    <n v="25000"/>
    <n v="82000"/>
  </r>
  <r>
    <n v="1"/>
    <x v="0"/>
    <x v="17"/>
    <x v="1"/>
    <x v="0"/>
    <n v="238"/>
    <n v="2"/>
    <n v="620"/>
    <n v="147560"/>
    <n v="118048"/>
    <n v="29512"/>
    <n v="31000"/>
    <n v="87048"/>
  </r>
  <r>
    <n v="2"/>
    <x v="1"/>
    <x v="17"/>
    <x v="1"/>
    <x v="0"/>
    <n v="237"/>
    <n v="9"/>
    <n v="620"/>
    <n v="146940"/>
    <n v="132246"/>
    <n v="14694"/>
    <n v="31000"/>
    <n v="101246"/>
  </r>
  <r>
    <n v="3"/>
    <x v="2"/>
    <x v="17"/>
    <x v="1"/>
    <x v="0"/>
    <n v="195"/>
    <n v="7"/>
    <n v="620"/>
    <n v="120900"/>
    <n v="108810"/>
    <n v="12090"/>
    <n v="31000"/>
    <n v="77810"/>
  </r>
  <r>
    <n v="4"/>
    <x v="3"/>
    <x v="17"/>
    <x v="1"/>
    <x v="0"/>
    <n v="195"/>
    <n v="4"/>
    <n v="620"/>
    <n v="120900"/>
    <n v="120900"/>
    <n v="0"/>
    <n v="31000"/>
    <n v="89900"/>
  </r>
  <r>
    <n v="5"/>
    <x v="4"/>
    <x v="17"/>
    <x v="1"/>
    <x v="0"/>
    <n v="228"/>
    <n v="4"/>
    <n v="620"/>
    <n v="141360"/>
    <n v="84816"/>
    <n v="56544"/>
    <n v="31000"/>
    <n v="53816"/>
  </r>
  <r>
    <n v="6"/>
    <x v="5"/>
    <x v="17"/>
    <x v="1"/>
    <x v="0"/>
    <n v="249"/>
    <n v="9"/>
    <n v="620"/>
    <n v="154380"/>
    <n v="138942"/>
    <n v="15438"/>
    <n v="31000"/>
    <n v="107942"/>
  </r>
  <r>
    <n v="7"/>
    <x v="6"/>
    <x v="17"/>
    <x v="1"/>
    <x v="0"/>
    <n v="258"/>
    <n v="8"/>
    <n v="620"/>
    <n v="159960"/>
    <n v="159960"/>
    <n v="0"/>
    <n v="31000"/>
    <n v="128960"/>
  </r>
  <r>
    <n v="8"/>
    <x v="7"/>
    <x v="17"/>
    <x v="1"/>
    <x v="0"/>
    <n v="195"/>
    <n v="7"/>
    <n v="620"/>
    <n v="120900"/>
    <n v="120900"/>
    <n v="0"/>
    <n v="31000"/>
    <n v="89900"/>
  </r>
  <r>
    <n v="9"/>
    <x v="8"/>
    <x v="17"/>
    <x v="1"/>
    <x v="0"/>
    <n v="249"/>
    <n v="6"/>
    <n v="620"/>
    <n v="154380"/>
    <n v="123504"/>
    <n v="30876"/>
    <n v="31000"/>
    <n v="92504"/>
  </r>
  <r>
    <n v="10"/>
    <x v="9"/>
    <x v="17"/>
    <x v="1"/>
    <x v="0"/>
    <n v="266"/>
    <n v="0"/>
    <n v="620"/>
    <n v="164920"/>
    <n v="115444"/>
    <n v="49476"/>
    <n v="31000"/>
    <n v="84444"/>
  </r>
  <r>
    <n v="11"/>
    <x v="10"/>
    <x v="17"/>
    <x v="1"/>
    <x v="0"/>
    <n v="249"/>
    <n v="3"/>
    <n v="620"/>
    <n v="154380"/>
    <n v="154380"/>
    <n v="0"/>
    <n v="31000"/>
    <n v="123380"/>
  </r>
  <r>
    <n v="12"/>
    <x v="11"/>
    <x v="17"/>
    <x v="1"/>
    <x v="0"/>
    <n v="193"/>
    <n v="4"/>
    <n v="620"/>
    <n v="119660"/>
    <n v="107694"/>
    <n v="11966"/>
    <n v="31000"/>
    <n v="76694"/>
  </r>
  <r>
    <n v="1"/>
    <x v="0"/>
    <x v="18"/>
    <x v="1"/>
    <x v="0"/>
    <n v="193"/>
    <n v="8"/>
    <n v="670"/>
    <n v="129310"/>
    <n v="90517"/>
    <n v="38793"/>
    <n v="33500"/>
    <n v="57017"/>
  </r>
  <r>
    <n v="2"/>
    <x v="1"/>
    <x v="18"/>
    <x v="1"/>
    <x v="0"/>
    <n v="198"/>
    <n v="6"/>
    <n v="670"/>
    <n v="132660"/>
    <n v="106128"/>
    <n v="26532"/>
    <n v="33500"/>
    <n v="72628"/>
  </r>
  <r>
    <n v="3"/>
    <x v="2"/>
    <x v="18"/>
    <x v="1"/>
    <x v="0"/>
    <n v="196"/>
    <n v="1"/>
    <n v="670"/>
    <n v="131320"/>
    <n v="91924"/>
    <n v="39396"/>
    <n v="33500"/>
    <n v="58424"/>
  </r>
  <r>
    <n v="4"/>
    <x v="3"/>
    <x v="18"/>
    <x v="1"/>
    <x v="0"/>
    <n v="280"/>
    <n v="8"/>
    <n v="670"/>
    <n v="187600"/>
    <n v="112560"/>
    <n v="75040"/>
    <n v="33500"/>
    <n v="79060"/>
  </r>
  <r>
    <n v="5"/>
    <x v="4"/>
    <x v="18"/>
    <x v="1"/>
    <x v="0"/>
    <n v="267"/>
    <n v="7"/>
    <n v="670"/>
    <n v="178890"/>
    <n v="161001"/>
    <n v="17889"/>
    <n v="33500"/>
    <n v="127501"/>
  </r>
  <r>
    <n v="6"/>
    <x v="5"/>
    <x v="18"/>
    <x v="1"/>
    <x v="0"/>
    <n v="250"/>
    <n v="0"/>
    <n v="670"/>
    <n v="167500"/>
    <n v="134000"/>
    <n v="33500"/>
    <n v="33500"/>
    <n v="100500"/>
  </r>
  <r>
    <n v="7"/>
    <x v="6"/>
    <x v="18"/>
    <x v="1"/>
    <x v="0"/>
    <n v="276"/>
    <n v="5"/>
    <n v="670"/>
    <n v="184920"/>
    <n v="110952"/>
    <n v="73968"/>
    <n v="33500"/>
    <n v="77452"/>
  </r>
  <r>
    <n v="8"/>
    <x v="7"/>
    <x v="18"/>
    <x v="1"/>
    <x v="0"/>
    <n v="252"/>
    <n v="7"/>
    <n v="670"/>
    <n v="168840"/>
    <n v="151956"/>
    <n v="16884"/>
    <n v="33500"/>
    <n v="118456"/>
  </r>
  <r>
    <n v="9"/>
    <x v="8"/>
    <x v="18"/>
    <x v="1"/>
    <x v="0"/>
    <n v="236"/>
    <n v="4"/>
    <n v="670"/>
    <n v="158120"/>
    <n v="110684"/>
    <n v="47436"/>
    <n v="33500"/>
    <n v="77184"/>
  </r>
  <r>
    <n v="10"/>
    <x v="9"/>
    <x v="18"/>
    <x v="1"/>
    <x v="0"/>
    <n v="220"/>
    <n v="10"/>
    <n v="670"/>
    <n v="147400"/>
    <n v="147400"/>
    <n v="0"/>
    <n v="33500"/>
    <n v="113900"/>
  </r>
  <r>
    <n v="11"/>
    <x v="10"/>
    <x v="18"/>
    <x v="1"/>
    <x v="0"/>
    <n v="200"/>
    <n v="10"/>
    <n v="670"/>
    <n v="134000"/>
    <n v="134000"/>
    <n v="0"/>
    <n v="33500"/>
    <n v="100500"/>
  </r>
  <r>
    <n v="12"/>
    <x v="11"/>
    <x v="18"/>
    <x v="1"/>
    <x v="0"/>
    <n v="219"/>
    <n v="8"/>
    <n v="670"/>
    <n v="146730"/>
    <n v="146730"/>
    <n v="0"/>
    <n v="33500"/>
    <n v="113230"/>
  </r>
  <r>
    <n v="1"/>
    <x v="0"/>
    <x v="19"/>
    <x v="1"/>
    <x v="0"/>
    <n v="232"/>
    <n v="2"/>
    <n v="450"/>
    <n v="104400"/>
    <n v="93960"/>
    <n v="10440"/>
    <n v="22500"/>
    <n v="71460"/>
  </r>
  <r>
    <n v="2"/>
    <x v="1"/>
    <x v="19"/>
    <x v="1"/>
    <x v="0"/>
    <n v="192"/>
    <n v="5"/>
    <n v="450"/>
    <n v="86400"/>
    <n v="69120"/>
    <n v="17280"/>
    <n v="22500"/>
    <n v="46620"/>
  </r>
  <r>
    <n v="3"/>
    <x v="2"/>
    <x v="19"/>
    <x v="1"/>
    <x v="0"/>
    <n v="214"/>
    <n v="7"/>
    <n v="450"/>
    <n v="96300"/>
    <n v="96300"/>
    <n v="0"/>
    <n v="22500"/>
    <n v="73800"/>
  </r>
  <r>
    <n v="4"/>
    <x v="3"/>
    <x v="19"/>
    <x v="1"/>
    <x v="0"/>
    <n v="261"/>
    <n v="5"/>
    <n v="450"/>
    <n v="117450"/>
    <n v="82215"/>
    <n v="35235"/>
    <n v="22500"/>
    <n v="59715"/>
  </r>
  <r>
    <n v="5"/>
    <x v="4"/>
    <x v="19"/>
    <x v="1"/>
    <x v="0"/>
    <n v="229"/>
    <n v="6"/>
    <n v="450"/>
    <n v="103050"/>
    <n v="103050"/>
    <n v="0"/>
    <n v="22500"/>
    <n v="80550"/>
  </r>
  <r>
    <n v="6"/>
    <x v="5"/>
    <x v="19"/>
    <x v="1"/>
    <x v="0"/>
    <n v="232"/>
    <n v="4"/>
    <n v="450"/>
    <n v="104400"/>
    <n v="93960"/>
    <n v="10440"/>
    <n v="22500"/>
    <n v="71460"/>
  </r>
  <r>
    <n v="7"/>
    <x v="6"/>
    <x v="19"/>
    <x v="1"/>
    <x v="0"/>
    <n v="273"/>
    <n v="9"/>
    <n v="450"/>
    <n v="122850"/>
    <n v="98280"/>
    <n v="24570"/>
    <n v="22500"/>
    <n v="75780"/>
  </r>
  <r>
    <n v="8"/>
    <x v="7"/>
    <x v="19"/>
    <x v="1"/>
    <x v="0"/>
    <n v="253"/>
    <n v="4"/>
    <n v="450"/>
    <n v="113850"/>
    <n v="79695"/>
    <n v="34155"/>
    <n v="22500"/>
    <n v="57195"/>
  </r>
  <r>
    <n v="9"/>
    <x v="8"/>
    <x v="19"/>
    <x v="1"/>
    <x v="0"/>
    <n v="208"/>
    <n v="7"/>
    <n v="450"/>
    <n v="93600"/>
    <n v="84240"/>
    <n v="9360"/>
    <n v="22500"/>
    <n v="61740"/>
  </r>
  <r>
    <n v="10"/>
    <x v="9"/>
    <x v="19"/>
    <x v="1"/>
    <x v="0"/>
    <n v="210"/>
    <n v="1"/>
    <n v="450"/>
    <n v="94500"/>
    <n v="66150"/>
    <n v="28350"/>
    <n v="22500"/>
    <n v="43650"/>
  </r>
  <r>
    <n v="11"/>
    <x v="10"/>
    <x v="19"/>
    <x v="1"/>
    <x v="0"/>
    <n v="206"/>
    <n v="1"/>
    <n v="450"/>
    <n v="92700"/>
    <n v="64890"/>
    <n v="27810"/>
    <n v="22500"/>
    <n v="42390"/>
  </r>
  <r>
    <n v="12"/>
    <x v="11"/>
    <x v="19"/>
    <x v="1"/>
    <x v="0"/>
    <n v="207"/>
    <n v="8"/>
    <n v="450"/>
    <n v="93150"/>
    <n v="83835"/>
    <n v="9315"/>
    <n v="22500"/>
    <n v="61335"/>
  </r>
  <r>
    <n v="1"/>
    <x v="0"/>
    <x v="20"/>
    <x v="1"/>
    <x v="0"/>
    <n v="160"/>
    <n v="4"/>
    <n v="380"/>
    <n v="60800"/>
    <n v="50000"/>
    <n v="10800"/>
    <n v="19000"/>
    <n v="31000"/>
  </r>
  <r>
    <n v="2"/>
    <x v="1"/>
    <x v="20"/>
    <x v="1"/>
    <x v="0"/>
    <n v="192"/>
    <n v="6"/>
    <n v="380"/>
    <n v="72960"/>
    <n v="58368"/>
    <n v="14592"/>
    <n v="19000"/>
    <n v="39368"/>
  </r>
  <r>
    <n v="3"/>
    <x v="2"/>
    <x v="20"/>
    <x v="1"/>
    <x v="0"/>
    <n v="120"/>
    <n v="5"/>
    <n v="380"/>
    <n v="45600"/>
    <n v="53200"/>
    <n v="-7600"/>
    <n v="19000"/>
    <n v="34200"/>
  </r>
  <r>
    <n v="4"/>
    <x v="3"/>
    <x v="20"/>
    <x v="1"/>
    <x v="0"/>
    <n v="160"/>
    <n v="9"/>
    <n v="380"/>
    <n v="60800"/>
    <n v="50000"/>
    <n v="10800"/>
    <n v="19000"/>
    <n v="31000"/>
  </r>
  <r>
    <n v="5"/>
    <x v="4"/>
    <x v="20"/>
    <x v="1"/>
    <x v="0"/>
    <n v="130"/>
    <n v="8"/>
    <n v="380"/>
    <n v="49400"/>
    <n v="40000"/>
    <n v="9400"/>
    <n v="19000"/>
    <n v="21000"/>
  </r>
  <r>
    <n v="6"/>
    <x v="5"/>
    <x v="20"/>
    <x v="1"/>
    <x v="0"/>
    <n v="140"/>
    <n v="5"/>
    <n v="380"/>
    <n v="53200"/>
    <n v="50000"/>
    <n v="3200"/>
    <n v="19000"/>
    <n v="31000"/>
  </r>
  <r>
    <n v="7"/>
    <x v="6"/>
    <x v="20"/>
    <x v="1"/>
    <x v="0"/>
    <n v="130"/>
    <n v="0"/>
    <n v="380"/>
    <n v="49400"/>
    <n v="40000"/>
    <n v="9400"/>
    <n v="19000"/>
    <n v="21000"/>
  </r>
  <r>
    <n v="8"/>
    <x v="7"/>
    <x v="20"/>
    <x v="1"/>
    <x v="0"/>
    <n v="214"/>
    <n v="6"/>
    <n v="380"/>
    <n v="81320"/>
    <n v="48792"/>
    <n v="32528"/>
    <n v="19000"/>
    <n v="29792"/>
  </r>
  <r>
    <n v="9"/>
    <x v="8"/>
    <x v="20"/>
    <x v="1"/>
    <x v="0"/>
    <n v="150"/>
    <n v="5"/>
    <n v="380"/>
    <n v="57000"/>
    <n v="70452"/>
    <n v="-13452"/>
    <n v="19000"/>
    <n v="51452"/>
  </r>
  <r>
    <n v="10"/>
    <x v="9"/>
    <x v="20"/>
    <x v="1"/>
    <x v="0"/>
    <n v="191"/>
    <n v="1"/>
    <n v="380"/>
    <n v="72580"/>
    <n v="50806"/>
    <n v="21774"/>
    <n v="19000"/>
    <n v="31806"/>
  </r>
  <r>
    <n v="11"/>
    <x v="10"/>
    <x v="20"/>
    <x v="1"/>
    <x v="0"/>
    <n v="120"/>
    <n v="5"/>
    <n v="380"/>
    <n v="45600"/>
    <n v="40000"/>
    <n v="5600"/>
    <n v="19000"/>
    <n v="21000"/>
  </r>
  <r>
    <n v="12"/>
    <x v="11"/>
    <x v="20"/>
    <x v="1"/>
    <x v="0"/>
    <n v="130"/>
    <n v="4"/>
    <n v="380"/>
    <n v="49400"/>
    <n v="40000"/>
    <n v="9400"/>
    <n v="19000"/>
    <n v="21000"/>
  </r>
  <r>
    <n v="1"/>
    <x v="0"/>
    <x v="21"/>
    <x v="1"/>
    <x v="1"/>
    <n v="224"/>
    <n v="2"/>
    <n v="360"/>
    <n v="80640"/>
    <n v="72576"/>
    <n v="8064"/>
    <n v="18000"/>
    <n v="54576"/>
  </r>
  <r>
    <n v="2"/>
    <x v="1"/>
    <x v="21"/>
    <x v="1"/>
    <x v="1"/>
    <n v="280"/>
    <n v="4"/>
    <n v="360"/>
    <n v="100800"/>
    <n v="70560"/>
    <n v="30240"/>
    <n v="18000"/>
    <n v="52560"/>
  </r>
  <r>
    <n v="3"/>
    <x v="2"/>
    <x v="21"/>
    <x v="1"/>
    <x v="1"/>
    <n v="207"/>
    <n v="10"/>
    <n v="360"/>
    <n v="74520"/>
    <n v="67068"/>
    <n v="7452"/>
    <n v="18000"/>
    <n v="49068"/>
  </r>
  <r>
    <n v="4"/>
    <x v="3"/>
    <x v="21"/>
    <x v="1"/>
    <x v="1"/>
    <n v="261"/>
    <n v="2"/>
    <n v="360"/>
    <n v="93960"/>
    <n v="84564"/>
    <n v="9396"/>
    <n v="18000"/>
    <n v="66564"/>
  </r>
  <r>
    <n v="5"/>
    <x v="4"/>
    <x v="21"/>
    <x v="1"/>
    <x v="1"/>
    <n v="242"/>
    <n v="4"/>
    <n v="360"/>
    <n v="87120"/>
    <n v="60984"/>
    <n v="26136"/>
    <n v="18000"/>
    <n v="42984"/>
  </r>
  <r>
    <n v="6"/>
    <x v="5"/>
    <x v="21"/>
    <x v="1"/>
    <x v="1"/>
    <n v="193"/>
    <n v="0"/>
    <n v="360"/>
    <n v="69480"/>
    <n v="62532"/>
    <n v="6948"/>
    <n v="18000"/>
    <n v="44532"/>
  </r>
  <r>
    <n v="7"/>
    <x v="6"/>
    <x v="21"/>
    <x v="1"/>
    <x v="1"/>
    <n v="273"/>
    <n v="7"/>
    <n v="360"/>
    <n v="98280"/>
    <n v="98280"/>
    <n v="0"/>
    <n v="18000"/>
    <n v="80280"/>
  </r>
  <r>
    <n v="8"/>
    <x v="7"/>
    <x v="21"/>
    <x v="1"/>
    <x v="1"/>
    <n v="214"/>
    <n v="0"/>
    <n v="360"/>
    <n v="77040"/>
    <n v="53928"/>
    <n v="23112"/>
    <n v="18000"/>
    <n v="35928"/>
  </r>
  <r>
    <n v="9"/>
    <x v="8"/>
    <x v="21"/>
    <x v="1"/>
    <x v="1"/>
    <n v="274"/>
    <n v="5"/>
    <n v="360"/>
    <n v="98640"/>
    <n v="78912"/>
    <n v="19728"/>
    <n v="18000"/>
    <n v="60912"/>
  </r>
  <r>
    <n v="10"/>
    <x v="9"/>
    <x v="21"/>
    <x v="1"/>
    <x v="1"/>
    <n v="276"/>
    <n v="2"/>
    <n v="360"/>
    <n v="99360"/>
    <n v="89424"/>
    <n v="9936"/>
    <n v="18000"/>
    <n v="71424"/>
  </r>
  <r>
    <n v="11"/>
    <x v="10"/>
    <x v="21"/>
    <x v="1"/>
    <x v="1"/>
    <n v="218"/>
    <n v="9"/>
    <n v="360"/>
    <n v="78480"/>
    <n v="70632"/>
    <n v="7848"/>
    <n v="18000"/>
    <n v="52632"/>
  </r>
  <r>
    <n v="12"/>
    <x v="11"/>
    <x v="21"/>
    <x v="1"/>
    <x v="1"/>
    <n v="194"/>
    <n v="3"/>
    <n v="360"/>
    <n v="69840"/>
    <n v="62856"/>
    <n v="6984"/>
    <n v="18000"/>
    <n v="44856"/>
  </r>
  <r>
    <n v="1"/>
    <x v="0"/>
    <x v="22"/>
    <x v="1"/>
    <x v="1"/>
    <n v="232"/>
    <n v="6"/>
    <n v="520"/>
    <n v="120640"/>
    <n v="120640"/>
    <n v="0"/>
    <n v="26000"/>
    <n v="94640"/>
  </r>
  <r>
    <n v="2"/>
    <x v="1"/>
    <x v="22"/>
    <x v="1"/>
    <x v="1"/>
    <n v="229"/>
    <n v="2"/>
    <n v="520"/>
    <n v="119080"/>
    <n v="71448"/>
    <n v="47632"/>
    <n v="26000"/>
    <n v="45448"/>
  </r>
  <r>
    <n v="3"/>
    <x v="2"/>
    <x v="22"/>
    <x v="1"/>
    <x v="1"/>
    <n v="255"/>
    <n v="7"/>
    <n v="520"/>
    <n v="132600"/>
    <n v="79560"/>
    <n v="53040"/>
    <n v="26000"/>
    <n v="53560"/>
  </r>
  <r>
    <n v="4"/>
    <x v="3"/>
    <x v="22"/>
    <x v="1"/>
    <x v="1"/>
    <n v="240"/>
    <n v="5"/>
    <n v="520"/>
    <n v="124800"/>
    <n v="112320"/>
    <n v="12480"/>
    <n v="26000"/>
    <n v="86320"/>
  </r>
  <r>
    <n v="5"/>
    <x v="4"/>
    <x v="22"/>
    <x v="1"/>
    <x v="1"/>
    <n v="232"/>
    <n v="2"/>
    <n v="520"/>
    <n v="120640"/>
    <n v="96512"/>
    <n v="24128"/>
    <n v="26000"/>
    <n v="70512"/>
  </r>
  <r>
    <n v="6"/>
    <x v="5"/>
    <x v="22"/>
    <x v="1"/>
    <x v="1"/>
    <n v="212"/>
    <n v="5"/>
    <n v="520"/>
    <n v="110240"/>
    <n v="110240"/>
    <n v="0"/>
    <n v="26000"/>
    <n v="84240"/>
  </r>
  <r>
    <n v="7"/>
    <x v="6"/>
    <x v="22"/>
    <x v="1"/>
    <x v="1"/>
    <n v="263"/>
    <n v="0"/>
    <n v="520"/>
    <n v="136760"/>
    <n v="136760"/>
    <n v="0"/>
    <n v="26000"/>
    <n v="110760"/>
  </r>
  <r>
    <n v="8"/>
    <x v="7"/>
    <x v="22"/>
    <x v="1"/>
    <x v="1"/>
    <n v="253"/>
    <n v="7"/>
    <n v="520"/>
    <n v="131560"/>
    <n v="92092"/>
    <n v="39468"/>
    <n v="26000"/>
    <n v="66092"/>
  </r>
  <r>
    <n v="9"/>
    <x v="8"/>
    <x v="22"/>
    <x v="1"/>
    <x v="1"/>
    <n v="191"/>
    <n v="0"/>
    <n v="520"/>
    <n v="99320"/>
    <n v="69524"/>
    <n v="29796"/>
    <n v="26000"/>
    <n v="43524"/>
  </r>
  <r>
    <n v="10"/>
    <x v="9"/>
    <x v="22"/>
    <x v="1"/>
    <x v="1"/>
    <n v="266"/>
    <n v="7"/>
    <n v="520"/>
    <n v="138320"/>
    <n v="138320"/>
    <n v="0"/>
    <n v="26000"/>
    <n v="112320"/>
  </r>
  <r>
    <n v="11"/>
    <x v="10"/>
    <x v="22"/>
    <x v="1"/>
    <x v="1"/>
    <n v="205"/>
    <n v="2"/>
    <n v="520"/>
    <n v="106600"/>
    <n v="85280"/>
    <n v="21320"/>
    <n v="26000"/>
    <n v="59280"/>
  </r>
  <r>
    <n v="12"/>
    <x v="11"/>
    <x v="22"/>
    <x v="1"/>
    <x v="1"/>
    <n v="264"/>
    <n v="5"/>
    <n v="520"/>
    <n v="137280"/>
    <n v="123552"/>
    <n v="13728"/>
    <n v="26000"/>
    <n v="97552"/>
  </r>
  <r>
    <n v="1"/>
    <x v="0"/>
    <x v="23"/>
    <x v="1"/>
    <x v="1"/>
    <n v="201"/>
    <n v="0"/>
    <n v="620"/>
    <n v="124620"/>
    <n v="124620"/>
    <n v="0"/>
    <n v="31000"/>
    <n v="93620"/>
  </r>
  <r>
    <n v="2"/>
    <x v="1"/>
    <x v="23"/>
    <x v="1"/>
    <x v="1"/>
    <n v="201"/>
    <n v="0"/>
    <n v="620"/>
    <n v="124620"/>
    <n v="112158"/>
    <n v="12462"/>
    <n v="31000"/>
    <n v="81158"/>
  </r>
  <r>
    <n v="3"/>
    <x v="2"/>
    <x v="23"/>
    <x v="1"/>
    <x v="1"/>
    <n v="208"/>
    <n v="9"/>
    <n v="620"/>
    <n v="128960"/>
    <n v="103168"/>
    <n v="25792"/>
    <n v="31000"/>
    <n v="72168"/>
  </r>
  <r>
    <n v="4"/>
    <x v="3"/>
    <x v="23"/>
    <x v="1"/>
    <x v="1"/>
    <n v="256"/>
    <n v="9"/>
    <n v="620"/>
    <n v="158720"/>
    <n v="95232"/>
    <n v="63488"/>
    <n v="31000"/>
    <n v="64232"/>
  </r>
  <r>
    <n v="5"/>
    <x v="4"/>
    <x v="23"/>
    <x v="1"/>
    <x v="1"/>
    <n v="262"/>
    <n v="10"/>
    <n v="620"/>
    <n v="162440"/>
    <n v="162440"/>
    <n v="0"/>
    <n v="31000"/>
    <n v="131440"/>
  </r>
  <r>
    <n v="6"/>
    <x v="5"/>
    <x v="23"/>
    <x v="1"/>
    <x v="1"/>
    <n v="252"/>
    <n v="6"/>
    <n v="620"/>
    <n v="156240"/>
    <n v="109368"/>
    <n v="46872"/>
    <n v="31000"/>
    <n v="78368"/>
  </r>
  <r>
    <n v="7"/>
    <x v="6"/>
    <x v="23"/>
    <x v="1"/>
    <x v="1"/>
    <n v="230"/>
    <n v="7"/>
    <n v="620"/>
    <n v="142600"/>
    <n v="114080"/>
    <n v="28520"/>
    <n v="31000"/>
    <n v="83080"/>
  </r>
  <r>
    <n v="8"/>
    <x v="7"/>
    <x v="23"/>
    <x v="1"/>
    <x v="1"/>
    <n v="215"/>
    <n v="8"/>
    <n v="620"/>
    <n v="133300"/>
    <n v="133300"/>
    <n v="0"/>
    <n v="31000"/>
    <n v="102300"/>
  </r>
  <r>
    <n v="9"/>
    <x v="8"/>
    <x v="23"/>
    <x v="1"/>
    <x v="1"/>
    <n v="252"/>
    <n v="10"/>
    <n v="620"/>
    <n v="156240"/>
    <n v="109368"/>
    <n v="46872"/>
    <n v="31000"/>
    <n v="78368"/>
  </r>
  <r>
    <n v="10"/>
    <x v="9"/>
    <x v="23"/>
    <x v="1"/>
    <x v="1"/>
    <n v="275"/>
    <n v="7"/>
    <n v="620"/>
    <n v="170500"/>
    <n v="170500"/>
    <n v="0"/>
    <n v="31000"/>
    <n v="139500"/>
  </r>
  <r>
    <n v="11"/>
    <x v="10"/>
    <x v="23"/>
    <x v="1"/>
    <x v="1"/>
    <n v="208"/>
    <n v="2"/>
    <n v="620"/>
    <n v="128960"/>
    <n v="77376"/>
    <n v="51584"/>
    <n v="31000"/>
    <n v="46376"/>
  </r>
  <r>
    <n v="12"/>
    <x v="11"/>
    <x v="23"/>
    <x v="1"/>
    <x v="1"/>
    <n v="213"/>
    <n v="1"/>
    <n v="620"/>
    <n v="132060"/>
    <n v="118854"/>
    <n v="13206"/>
    <n v="31000"/>
    <n v="87854"/>
  </r>
  <r>
    <n v="1"/>
    <x v="0"/>
    <x v="24"/>
    <x v="1"/>
    <x v="1"/>
    <n v="261"/>
    <n v="5"/>
    <n v="380"/>
    <n v="99180"/>
    <n v="89262"/>
    <n v="9918"/>
    <n v="19000"/>
    <n v="70262"/>
  </r>
  <r>
    <n v="2"/>
    <x v="1"/>
    <x v="24"/>
    <x v="1"/>
    <x v="1"/>
    <n v="242"/>
    <n v="6"/>
    <n v="380"/>
    <n v="91960"/>
    <n v="55176"/>
    <n v="36784"/>
    <n v="19000"/>
    <n v="36176"/>
  </r>
  <r>
    <n v="3"/>
    <x v="2"/>
    <x v="24"/>
    <x v="1"/>
    <x v="1"/>
    <n v="270"/>
    <n v="6"/>
    <n v="380"/>
    <n v="102600"/>
    <n v="71820"/>
    <n v="30780"/>
    <n v="19000"/>
    <n v="52820"/>
  </r>
  <r>
    <n v="4"/>
    <x v="3"/>
    <x v="24"/>
    <x v="1"/>
    <x v="1"/>
    <n v="216"/>
    <n v="8"/>
    <n v="380"/>
    <n v="82080"/>
    <n v="57456"/>
    <n v="24624"/>
    <n v="19000"/>
    <n v="38456"/>
  </r>
  <r>
    <n v="5"/>
    <x v="4"/>
    <x v="24"/>
    <x v="1"/>
    <x v="1"/>
    <n v="190"/>
    <n v="1"/>
    <n v="380"/>
    <n v="72200"/>
    <n v="64980"/>
    <n v="7220"/>
    <n v="19000"/>
    <n v="45980"/>
  </r>
  <r>
    <n v="6"/>
    <x v="5"/>
    <x v="24"/>
    <x v="1"/>
    <x v="1"/>
    <n v="236"/>
    <n v="1"/>
    <n v="380"/>
    <n v="89680"/>
    <n v="62776"/>
    <n v="26904"/>
    <n v="19000"/>
    <n v="43776"/>
  </r>
  <r>
    <n v="7"/>
    <x v="6"/>
    <x v="24"/>
    <x v="1"/>
    <x v="1"/>
    <n v="213"/>
    <n v="6"/>
    <n v="380"/>
    <n v="80940"/>
    <n v="72846"/>
    <n v="8094"/>
    <n v="19000"/>
    <n v="53846"/>
  </r>
  <r>
    <n v="8"/>
    <x v="7"/>
    <x v="24"/>
    <x v="1"/>
    <x v="1"/>
    <n v="200"/>
    <n v="7"/>
    <n v="380"/>
    <n v="76000"/>
    <n v="76000"/>
    <n v="0"/>
    <n v="19000"/>
    <n v="57000"/>
  </r>
  <r>
    <n v="9"/>
    <x v="8"/>
    <x v="24"/>
    <x v="1"/>
    <x v="1"/>
    <n v="251"/>
    <n v="5"/>
    <n v="380"/>
    <n v="95380"/>
    <n v="76304"/>
    <n v="19076"/>
    <n v="19000"/>
    <n v="57304"/>
  </r>
  <r>
    <n v="10"/>
    <x v="9"/>
    <x v="24"/>
    <x v="1"/>
    <x v="1"/>
    <n v="247"/>
    <n v="6"/>
    <n v="380"/>
    <n v="93860"/>
    <n v="84474"/>
    <n v="9386"/>
    <n v="19000"/>
    <n v="65474"/>
  </r>
  <r>
    <n v="11"/>
    <x v="10"/>
    <x v="24"/>
    <x v="1"/>
    <x v="1"/>
    <n v="234"/>
    <n v="8"/>
    <n v="380"/>
    <n v="88920"/>
    <n v="88920"/>
    <n v="0"/>
    <n v="19000"/>
    <n v="69920"/>
  </r>
  <r>
    <n v="12"/>
    <x v="11"/>
    <x v="24"/>
    <x v="1"/>
    <x v="1"/>
    <n v="219"/>
    <n v="5"/>
    <n v="380"/>
    <n v="83220"/>
    <n v="83220"/>
    <n v="0"/>
    <n v="19000"/>
    <n v="64220"/>
  </r>
  <r>
    <n v="1"/>
    <x v="0"/>
    <x v="25"/>
    <x v="1"/>
    <x v="2"/>
    <n v="254"/>
    <n v="8"/>
    <n v="540"/>
    <n v="137160"/>
    <n v="82296"/>
    <n v="54864"/>
    <n v="27000"/>
    <n v="55296"/>
  </r>
  <r>
    <n v="2"/>
    <x v="1"/>
    <x v="25"/>
    <x v="1"/>
    <x v="2"/>
    <n v="278"/>
    <n v="9"/>
    <n v="540"/>
    <n v="150120"/>
    <n v="105084"/>
    <n v="45036"/>
    <n v="27000"/>
    <n v="78084"/>
  </r>
  <r>
    <n v="3"/>
    <x v="2"/>
    <x v="25"/>
    <x v="1"/>
    <x v="2"/>
    <n v="218"/>
    <n v="0"/>
    <n v="540"/>
    <n v="117720"/>
    <n v="82404"/>
    <n v="35316"/>
    <n v="27000"/>
    <n v="55404"/>
  </r>
  <r>
    <n v="4"/>
    <x v="3"/>
    <x v="25"/>
    <x v="1"/>
    <x v="2"/>
    <n v="221"/>
    <n v="10"/>
    <n v="540"/>
    <n v="119340"/>
    <n v="83538"/>
    <n v="35802"/>
    <n v="27000"/>
    <n v="56538"/>
  </r>
  <r>
    <n v="5"/>
    <x v="4"/>
    <x v="25"/>
    <x v="1"/>
    <x v="2"/>
    <n v="278"/>
    <n v="9"/>
    <n v="540"/>
    <n v="150120"/>
    <n v="135108"/>
    <n v="15012"/>
    <n v="27000"/>
    <n v="108108"/>
  </r>
  <r>
    <n v="6"/>
    <x v="5"/>
    <x v="25"/>
    <x v="1"/>
    <x v="2"/>
    <n v="213"/>
    <n v="4"/>
    <n v="540"/>
    <n v="115020"/>
    <n v="115020"/>
    <n v="0"/>
    <n v="27000"/>
    <n v="88020"/>
  </r>
  <r>
    <n v="7"/>
    <x v="6"/>
    <x v="25"/>
    <x v="1"/>
    <x v="2"/>
    <n v="218"/>
    <n v="5"/>
    <n v="540"/>
    <n v="117720"/>
    <n v="94176"/>
    <n v="23544"/>
    <n v="27000"/>
    <n v="67176"/>
  </r>
  <r>
    <n v="8"/>
    <x v="7"/>
    <x v="25"/>
    <x v="1"/>
    <x v="2"/>
    <n v="270"/>
    <n v="4"/>
    <n v="540"/>
    <n v="145800"/>
    <n v="116640"/>
    <n v="29160"/>
    <n v="27000"/>
    <n v="89640"/>
  </r>
  <r>
    <n v="9"/>
    <x v="8"/>
    <x v="25"/>
    <x v="1"/>
    <x v="2"/>
    <n v="278"/>
    <n v="4"/>
    <n v="540"/>
    <n v="150120"/>
    <n v="135108"/>
    <n v="15012"/>
    <n v="27000"/>
    <n v="108108"/>
  </r>
  <r>
    <n v="10"/>
    <x v="9"/>
    <x v="25"/>
    <x v="1"/>
    <x v="2"/>
    <n v="213"/>
    <n v="8"/>
    <n v="540"/>
    <n v="115020"/>
    <n v="103518"/>
    <n v="11502"/>
    <n v="27000"/>
    <n v="76518"/>
  </r>
  <r>
    <n v="11"/>
    <x v="10"/>
    <x v="25"/>
    <x v="1"/>
    <x v="2"/>
    <n v="269"/>
    <n v="0"/>
    <n v="540"/>
    <n v="145260"/>
    <n v="101682"/>
    <n v="43578"/>
    <n v="27000"/>
    <n v="74682"/>
  </r>
  <r>
    <n v="12"/>
    <x v="11"/>
    <x v="25"/>
    <x v="1"/>
    <x v="2"/>
    <n v="207"/>
    <n v="10"/>
    <n v="540"/>
    <n v="111780"/>
    <n v="89424"/>
    <n v="22356"/>
    <n v="27000"/>
    <n v="62424"/>
  </r>
  <r>
    <n v="1"/>
    <x v="0"/>
    <x v="26"/>
    <x v="1"/>
    <x v="2"/>
    <n v="241"/>
    <n v="10"/>
    <n v="510"/>
    <n v="122910"/>
    <n v="122910"/>
    <n v="0"/>
    <n v="25500"/>
    <n v="97410"/>
  </r>
  <r>
    <n v="2"/>
    <x v="1"/>
    <x v="26"/>
    <x v="1"/>
    <x v="2"/>
    <n v="246"/>
    <n v="8"/>
    <n v="510"/>
    <n v="125460"/>
    <n v="100368"/>
    <n v="25092"/>
    <n v="25500"/>
    <n v="74868"/>
  </r>
  <r>
    <n v="3"/>
    <x v="2"/>
    <x v="26"/>
    <x v="1"/>
    <x v="2"/>
    <n v="194"/>
    <n v="2"/>
    <n v="510"/>
    <n v="98940"/>
    <n v="59364"/>
    <n v="39576"/>
    <n v="25500"/>
    <n v="33864"/>
  </r>
  <r>
    <n v="4"/>
    <x v="3"/>
    <x v="26"/>
    <x v="1"/>
    <x v="2"/>
    <n v="233"/>
    <n v="10"/>
    <n v="510"/>
    <n v="118830"/>
    <n v="106947"/>
    <n v="11883"/>
    <n v="25500"/>
    <n v="81447"/>
  </r>
  <r>
    <n v="5"/>
    <x v="4"/>
    <x v="26"/>
    <x v="1"/>
    <x v="2"/>
    <n v="245"/>
    <n v="8"/>
    <n v="510"/>
    <n v="124950"/>
    <n v="112455"/>
    <n v="12495"/>
    <n v="25500"/>
    <n v="86955"/>
  </r>
  <r>
    <n v="6"/>
    <x v="5"/>
    <x v="26"/>
    <x v="1"/>
    <x v="2"/>
    <n v="228"/>
    <n v="6"/>
    <n v="510"/>
    <n v="116280"/>
    <n v="81396"/>
    <n v="34884"/>
    <n v="25500"/>
    <n v="55896"/>
  </r>
  <r>
    <n v="7"/>
    <x v="6"/>
    <x v="26"/>
    <x v="1"/>
    <x v="2"/>
    <n v="259"/>
    <n v="4"/>
    <n v="510"/>
    <n v="132090"/>
    <n v="118881"/>
    <n v="13209"/>
    <n v="25500"/>
    <n v="93381"/>
  </r>
  <r>
    <n v="8"/>
    <x v="7"/>
    <x v="26"/>
    <x v="1"/>
    <x v="2"/>
    <n v="279"/>
    <n v="3"/>
    <n v="510"/>
    <n v="142290"/>
    <n v="142290"/>
    <n v="0"/>
    <n v="25500"/>
    <n v="116790"/>
  </r>
  <r>
    <n v="9"/>
    <x v="8"/>
    <x v="26"/>
    <x v="1"/>
    <x v="2"/>
    <n v="222"/>
    <n v="2"/>
    <n v="510"/>
    <n v="113220"/>
    <n v="67932"/>
    <n v="45288"/>
    <n v="25500"/>
    <n v="42432"/>
  </r>
  <r>
    <n v="10"/>
    <x v="9"/>
    <x v="26"/>
    <x v="1"/>
    <x v="2"/>
    <n v="244"/>
    <n v="1"/>
    <n v="510"/>
    <n v="124440"/>
    <n v="111996"/>
    <n v="12444"/>
    <n v="25500"/>
    <n v="86496"/>
  </r>
  <r>
    <n v="11"/>
    <x v="10"/>
    <x v="26"/>
    <x v="1"/>
    <x v="2"/>
    <n v="243"/>
    <n v="7"/>
    <n v="510"/>
    <n v="123930"/>
    <n v="86751"/>
    <n v="37179"/>
    <n v="25500"/>
    <n v="61251"/>
  </r>
  <r>
    <n v="12"/>
    <x v="11"/>
    <x v="26"/>
    <x v="1"/>
    <x v="2"/>
    <n v="244"/>
    <n v="3"/>
    <n v="510"/>
    <n v="124440"/>
    <n v="99552"/>
    <n v="24888"/>
    <n v="25500"/>
    <n v="74052"/>
  </r>
  <r>
    <n v="1"/>
    <x v="0"/>
    <x v="27"/>
    <x v="1"/>
    <x v="3"/>
    <n v="246"/>
    <n v="0"/>
    <n v="510"/>
    <n v="125460"/>
    <n v="125460"/>
    <n v="0"/>
    <n v="25500"/>
    <n v="99960"/>
  </r>
  <r>
    <n v="2"/>
    <x v="1"/>
    <x v="27"/>
    <x v="1"/>
    <x v="3"/>
    <n v="268"/>
    <n v="9"/>
    <n v="510"/>
    <n v="136680"/>
    <n v="123012"/>
    <n v="13668"/>
    <n v="25500"/>
    <n v="97512"/>
  </r>
  <r>
    <n v="3"/>
    <x v="2"/>
    <x v="27"/>
    <x v="1"/>
    <x v="3"/>
    <n v="278"/>
    <n v="1"/>
    <n v="510"/>
    <n v="141780"/>
    <n v="141780"/>
    <n v="0"/>
    <n v="25500"/>
    <n v="116280"/>
  </r>
  <r>
    <n v="4"/>
    <x v="3"/>
    <x v="27"/>
    <x v="1"/>
    <x v="3"/>
    <n v="208"/>
    <n v="10"/>
    <n v="510"/>
    <n v="106080"/>
    <n v="106080"/>
    <n v="0"/>
    <n v="25500"/>
    <n v="80580"/>
  </r>
  <r>
    <n v="5"/>
    <x v="4"/>
    <x v="27"/>
    <x v="1"/>
    <x v="3"/>
    <n v="220"/>
    <n v="9"/>
    <n v="510"/>
    <n v="112200"/>
    <n v="78540"/>
    <n v="33660"/>
    <n v="25500"/>
    <n v="53040"/>
  </r>
  <r>
    <n v="6"/>
    <x v="5"/>
    <x v="27"/>
    <x v="1"/>
    <x v="3"/>
    <n v="204"/>
    <n v="6"/>
    <n v="510"/>
    <n v="104040"/>
    <n v="72828"/>
    <n v="31212"/>
    <n v="25500"/>
    <n v="47328"/>
  </r>
  <r>
    <n v="7"/>
    <x v="6"/>
    <x v="27"/>
    <x v="1"/>
    <x v="3"/>
    <n v="192"/>
    <n v="3"/>
    <n v="510"/>
    <n v="97920"/>
    <n v="68544"/>
    <n v="29376"/>
    <n v="25500"/>
    <n v="43044"/>
  </r>
  <r>
    <n v="8"/>
    <x v="7"/>
    <x v="27"/>
    <x v="1"/>
    <x v="3"/>
    <n v="201"/>
    <n v="2"/>
    <n v="510"/>
    <n v="102510"/>
    <n v="71757"/>
    <n v="30753"/>
    <n v="25500"/>
    <n v="46257"/>
  </r>
  <r>
    <n v="9"/>
    <x v="8"/>
    <x v="27"/>
    <x v="1"/>
    <x v="3"/>
    <n v="264"/>
    <n v="8"/>
    <n v="510"/>
    <n v="134640"/>
    <n v="121176"/>
    <n v="13464"/>
    <n v="25500"/>
    <n v="95676"/>
  </r>
  <r>
    <n v="10"/>
    <x v="9"/>
    <x v="27"/>
    <x v="1"/>
    <x v="3"/>
    <n v="210"/>
    <n v="9"/>
    <n v="510"/>
    <n v="107100"/>
    <n v="74970"/>
    <n v="32130"/>
    <n v="25500"/>
    <n v="49470"/>
  </r>
  <r>
    <n v="11"/>
    <x v="10"/>
    <x v="27"/>
    <x v="1"/>
    <x v="3"/>
    <n v="245"/>
    <n v="4"/>
    <n v="510"/>
    <n v="124950"/>
    <n v="112455"/>
    <n v="12495"/>
    <n v="25500"/>
    <n v="86955"/>
  </r>
  <r>
    <n v="12"/>
    <x v="11"/>
    <x v="27"/>
    <x v="1"/>
    <x v="3"/>
    <n v="225"/>
    <n v="6"/>
    <n v="510"/>
    <n v="114750"/>
    <n v="103275"/>
    <n v="11475"/>
    <n v="25500"/>
    <n v="77775"/>
  </r>
  <r>
    <n v="1"/>
    <x v="0"/>
    <x v="28"/>
    <x v="1"/>
    <x v="3"/>
    <n v="275"/>
    <n v="1"/>
    <n v="475"/>
    <n v="130625"/>
    <n v="117562.5"/>
    <n v="13062.5"/>
    <n v="23750"/>
    <n v="93812.5"/>
  </r>
  <r>
    <n v="2"/>
    <x v="1"/>
    <x v="28"/>
    <x v="1"/>
    <x v="3"/>
    <n v="221"/>
    <n v="6"/>
    <n v="475"/>
    <n v="104975"/>
    <n v="73482.5"/>
    <n v="31492.5"/>
    <n v="23750"/>
    <n v="49732.5"/>
  </r>
  <r>
    <n v="3"/>
    <x v="2"/>
    <x v="28"/>
    <x v="1"/>
    <x v="3"/>
    <n v="278"/>
    <n v="0"/>
    <n v="475"/>
    <n v="132050"/>
    <n v="105640"/>
    <n v="26410"/>
    <n v="23750"/>
    <n v="81890"/>
  </r>
  <r>
    <n v="4"/>
    <x v="3"/>
    <x v="28"/>
    <x v="1"/>
    <x v="3"/>
    <n v="221"/>
    <n v="8"/>
    <n v="475"/>
    <n v="104975"/>
    <n v="94477.5"/>
    <n v="10497.5"/>
    <n v="23750"/>
    <n v="70727.5"/>
  </r>
  <r>
    <n v="5"/>
    <x v="4"/>
    <x v="28"/>
    <x v="1"/>
    <x v="3"/>
    <n v="207"/>
    <n v="5"/>
    <n v="475"/>
    <n v="98325"/>
    <n v="98325"/>
    <n v="0"/>
    <n v="23750"/>
    <n v="74575"/>
  </r>
  <r>
    <n v="6"/>
    <x v="5"/>
    <x v="28"/>
    <x v="1"/>
    <x v="3"/>
    <n v="192"/>
    <n v="6"/>
    <n v="475"/>
    <n v="91200"/>
    <n v="63840"/>
    <n v="27360"/>
    <n v="23750"/>
    <n v="40090"/>
  </r>
  <r>
    <n v="7"/>
    <x v="6"/>
    <x v="28"/>
    <x v="1"/>
    <x v="3"/>
    <n v="263"/>
    <n v="9"/>
    <n v="475"/>
    <n v="124925"/>
    <n v="99940"/>
    <n v="24985"/>
    <n v="23750"/>
    <n v="76190"/>
  </r>
  <r>
    <n v="8"/>
    <x v="7"/>
    <x v="28"/>
    <x v="1"/>
    <x v="3"/>
    <n v="278"/>
    <n v="2"/>
    <n v="475"/>
    <n v="132050"/>
    <n v="92435"/>
    <n v="39615"/>
    <n v="23750"/>
    <n v="68685"/>
  </r>
  <r>
    <n v="9"/>
    <x v="8"/>
    <x v="28"/>
    <x v="1"/>
    <x v="3"/>
    <n v="274"/>
    <n v="2"/>
    <n v="475"/>
    <n v="130150"/>
    <n v="130150"/>
    <n v="0"/>
    <n v="23750"/>
    <n v="106400"/>
  </r>
  <r>
    <n v="10"/>
    <x v="9"/>
    <x v="28"/>
    <x v="1"/>
    <x v="3"/>
    <n v="275"/>
    <n v="9"/>
    <n v="475"/>
    <n v="130625"/>
    <n v="130625"/>
    <n v="0"/>
    <n v="23750"/>
    <n v="106875"/>
  </r>
  <r>
    <n v="11"/>
    <x v="10"/>
    <x v="28"/>
    <x v="1"/>
    <x v="3"/>
    <n v="210"/>
    <n v="8"/>
    <n v="475"/>
    <n v="99750"/>
    <n v="69825"/>
    <n v="29925"/>
    <n v="23750"/>
    <n v="46075"/>
  </r>
  <r>
    <n v="12"/>
    <x v="11"/>
    <x v="28"/>
    <x v="1"/>
    <x v="3"/>
    <n v="225"/>
    <n v="8"/>
    <n v="475"/>
    <n v="106875"/>
    <n v="85500"/>
    <n v="21375"/>
    <n v="23750"/>
    <n v="61750"/>
  </r>
  <r>
    <n v="1"/>
    <x v="0"/>
    <x v="29"/>
    <x v="1"/>
    <x v="3"/>
    <n v="249"/>
    <n v="0"/>
    <n v="670"/>
    <n v="166830"/>
    <n v="150147"/>
    <n v="16683"/>
    <n v="33500"/>
    <n v="116647"/>
  </r>
  <r>
    <n v="2"/>
    <x v="1"/>
    <x v="29"/>
    <x v="1"/>
    <x v="3"/>
    <n v="262"/>
    <n v="2"/>
    <n v="670"/>
    <n v="175540"/>
    <n v="175540"/>
    <n v="0"/>
    <n v="33500"/>
    <n v="142040"/>
  </r>
  <r>
    <n v="3"/>
    <x v="2"/>
    <x v="29"/>
    <x v="1"/>
    <x v="3"/>
    <n v="195"/>
    <n v="10"/>
    <n v="670"/>
    <n v="130650"/>
    <n v="117585"/>
    <n v="13065"/>
    <n v="33500"/>
    <n v="84085"/>
  </r>
  <r>
    <n v="4"/>
    <x v="3"/>
    <x v="29"/>
    <x v="1"/>
    <x v="3"/>
    <n v="231"/>
    <n v="9"/>
    <n v="670"/>
    <n v="154770"/>
    <n v="154770"/>
    <n v="0"/>
    <n v="33500"/>
    <n v="121270"/>
  </r>
  <r>
    <n v="5"/>
    <x v="4"/>
    <x v="29"/>
    <x v="1"/>
    <x v="3"/>
    <n v="210"/>
    <n v="5"/>
    <n v="670"/>
    <n v="140700"/>
    <n v="126630"/>
    <n v="14070"/>
    <n v="33500"/>
    <n v="93130"/>
  </r>
  <r>
    <n v="6"/>
    <x v="5"/>
    <x v="29"/>
    <x v="1"/>
    <x v="3"/>
    <n v="260"/>
    <n v="7"/>
    <n v="670"/>
    <n v="174200"/>
    <n v="104520"/>
    <n v="69680"/>
    <n v="33500"/>
    <n v="71020"/>
  </r>
  <r>
    <n v="7"/>
    <x v="6"/>
    <x v="29"/>
    <x v="1"/>
    <x v="3"/>
    <n v="236"/>
    <n v="0"/>
    <n v="670"/>
    <n v="158120"/>
    <n v="110684"/>
    <n v="47436"/>
    <n v="33500"/>
    <n v="77184"/>
  </r>
  <r>
    <n v="8"/>
    <x v="7"/>
    <x v="29"/>
    <x v="1"/>
    <x v="3"/>
    <n v="219"/>
    <n v="4"/>
    <n v="670"/>
    <n v="146730"/>
    <n v="102711"/>
    <n v="44019"/>
    <n v="33500"/>
    <n v="69211"/>
  </r>
  <r>
    <n v="9"/>
    <x v="8"/>
    <x v="29"/>
    <x v="1"/>
    <x v="3"/>
    <n v="229"/>
    <n v="10"/>
    <n v="670"/>
    <n v="153430"/>
    <n v="138087"/>
    <n v="15343"/>
    <n v="33500"/>
    <n v="104587"/>
  </r>
  <r>
    <n v="10"/>
    <x v="9"/>
    <x v="29"/>
    <x v="1"/>
    <x v="3"/>
    <n v="216"/>
    <n v="6"/>
    <n v="670"/>
    <n v="144720"/>
    <n v="115776"/>
    <n v="28944"/>
    <n v="33500"/>
    <n v="82276"/>
  </r>
  <r>
    <n v="11"/>
    <x v="10"/>
    <x v="29"/>
    <x v="1"/>
    <x v="3"/>
    <n v="250"/>
    <n v="3"/>
    <n v="670"/>
    <n v="167500"/>
    <n v="100500"/>
    <n v="67000"/>
    <n v="33500"/>
    <n v="67000"/>
  </r>
  <r>
    <n v="12"/>
    <x v="11"/>
    <x v="29"/>
    <x v="1"/>
    <x v="3"/>
    <n v="234"/>
    <n v="0"/>
    <n v="670"/>
    <n v="156780"/>
    <n v="125424"/>
    <n v="31356"/>
    <n v="33500"/>
    <n v="91924"/>
  </r>
  <r>
    <n v="1"/>
    <x v="0"/>
    <x v="30"/>
    <x v="1"/>
    <x v="4"/>
    <n v="249"/>
    <n v="10"/>
    <n v="610"/>
    <n v="151890"/>
    <n v="136701"/>
    <n v="15189"/>
    <n v="30500"/>
    <n v="106201"/>
  </r>
  <r>
    <n v="2"/>
    <x v="1"/>
    <x v="30"/>
    <x v="1"/>
    <x v="4"/>
    <n v="252"/>
    <n v="1"/>
    <n v="610"/>
    <n v="153720"/>
    <n v="153720"/>
    <n v="0"/>
    <n v="30500"/>
    <n v="123220"/>
  </r>
  <r>
    <n v="3"/>
    <x v="2"/>
    <x v="30"/>
    <x v="1"/>
    <x v="4"/>
    <n v="254"/>
    <n v="9"/>
    <n v="610"/>
    <n v="154940"/>
    <n v="139446"/>
    <n v="15494"/>
    <n v="30500"/>
    <n v="108946"/>
  </r>
  <r>
    <n v="4"/>
    <x v="3"/>
    <x v="30"/>
    <x v="1"/>
    <x v="4"/>
    <n v="270"/>
    <n v="9"/>
    <n v="610"/>
    <n v="164700"/>
    <n v="131760"/>
    <n v="32940"/>
    <n v="30500"/>
    <n v="101260"/>
  </r>
  <r>
    <n v="5"/>
    <x v="4"/>
    <x v="30"/>
    <x v="1"/>
    <x v="4"/>
    <n v="277"/>
    <n v="2"/>
    <n v="610"/>
    <n v="168970"/>
    <n v="168970"/>
    <n v="0"/>
    <n v="30500"/>
    <n v="138470"/>
  </r>
  <r>
    <n v="6"/>
    <x v="5"/>
    <x v="30"/>
    <x v="1"/>
    <x v="4"/>
    <n v="239"/>
    <n v="10"/>
    <n v="610"/>
    <n v="145790"/>
    <n v="131211"/>
    <n v="14579"/>
    <n v="30500"/>
    <n v="100711"/>
  </r>
  <r>
    <n v="7"/>
    <x v="6"/>
    <x v="30"/>
    <x v="1"/>
    <x v="4"/>
    <n v="254"/>
    <n v="10"/>
    <n v="610"/>
    <n v="154940"/>
    <n v="154940"/>
    <n v="0"/>
    <n v="30500"/>
    <n v="124440"/>
  </r>
  <r>
    <n v="8"/>
    <x v="7"/>
    <x v="30"/>
    <x v="1"/>
    <x v="4"/>
    <n v="208"/>
    <n v="0"/>
    <n v="610"/>
    <n v="126880"/>
    <n v="101504"/>
    <n v="25376"/>
    <n v="30500"/>
    <n v="71004"/>
  </r>
  <r>
    <n v="9"/>
    <x v="8"/>
    <x v="30"/>
    <x v="1"/>
    <x v="4"/>
    <n v="208"/>
    <n v="2"/>
    <n v="610"/>
    <n v="126880"/>
    <n v="126880"/>
    <n v="0"/>
    <n v="30500"/>
    <n v="96380"/>
  </r>
  <r>
    <n v="10"/>
    <x v="9"/>
    <x v="30"/>
    <x v="1"/>
    <x v="4"/>
    <n v="195"/>
    <n v="6"/>
    <n v="610"/>
    <n v="118950"/>
    <n v="118950"/>
    <n v="0"/>
    <n v="30500"/>
    <n v="88450"/>
  </r>
  <r>
    <n v="11"/>
    <x v="10"/>
    <x v="30"/>
    <x v="1"/>
    <x v="4"/>
    <n v="274"/>
    <n v="9"/>
    <n v="610"/>
    <n v="167140"/>
    <n v="133712"/>
    <n v="33428"/>
    <n v="30500"/>
    <n v="103212"/>
  </r>
  <r>
    <n v="12"/>
    <x v="11"/>
    <x v="30"/>
    <x v="1"/>
    <x v="4"/>
    <n v="213"/>
    <n v="8"/>
    <n v="610"/>
    <n v="129930"/>
    <n v="116937"/>
    <n v="12993"/>
    <n v="30500"/>
    <n v="86437"/>
  </r>
  <r>
    <n v="1"/>
    <x v="0"/>
    <x v="31"/>
    <x v="1"/>
    <x v="4"/>
    <n v="206"/>
    <n v="10"/>
    <n v="520"/>
    <n v="107120"/>
    <n v="96408"/>
    <n v="10712"/>
    <n v="26000"/>
    <n v="70408"/>
  </r>
  <r>
    <n v="2"/>
    <x v="1"/>
    <x v="31"/>
    <x v="1"/>
    <x v="4"/>
    <n v="217"/>
    <n v="7"/>
    <n v="520"/>
    <n v="112840"/>
    <n v="112840"/>
    <n v="0"/>
    <n v="26000"/>
    <n v="86840"/>
  </r>
  <r>
    <n v="3"/>
    <x v="2"/>
    <x v="31"/>
    <x v="1"/>
    <x v="4"/>
    <n v="248"/>
    <n v="0"/>
    <n v="520"/>
    <n v="128960"/>
    <n v="77376"/>
    <n v="51584"/>
    <n v="26000"/>
    <n v="51376"/>
  </r>
  <r>
    <n v="4"/>
    <x v="3"/>
    <x v="31"/>
    <x v="1"/>
    <x v="4"/>
    <n v="192"/>
    <n v="3"/>
    <n v="520"/>
    <n v="99840"/>
    <n v="89856"/>
    <n v="9984"/>
    <n v="26000"/>
    <n v="63856"/>
  </r>
  <r>
    <n v="5"/>
    <x v="4"/>
    <x v="31"/>
    <x v="1"/>
    <x v="4"/>
    <n v="216"/>
    <n v="6"/>
    <n v="520"/>
    <n v="112320"/>
    <n v="112320"/>
    <n v="0"/>
    <n v="26000"/>
    <n v="86320"/>
  </r>
  <r>
    <n v="6"/>
    <x v="5"/>
    <x v="31"/>
    <x v="1"/>
    <x v="4"/>
    <n v="203"/>
    <n v="9"/>
    <n v="520"/>
    <n v="105560"/>
    <n v="84448"/>
    <n v="21112"/>
    <n v="26000"/>
    <n v="58448"/>
  </r>
  <r>
    <n v="7"/>
    <x v="6"/>
    <x v="31"/>
    <x v="1"/>
    <x v="4"/>
    <n v="202"/>
    <n v="1"/>
    <n v="520"/>
    <n v="105040"/>
    <n v="84032"/>
    <n v="21008"/>
    <n v="26000"/>
    <n v="58032"/>
  </r>
  <r>
    <n v="8"/>
    <x v="7"/>
    <x v="31"/>
    <x v="1"/>
    <x v="4"/>
    <n v="248"/>
    <n v="3"/>
    <n v="520"/>
    <n v="128960"/>
    <n v="90272"/>
    <n v="38688"/>
    <n v="26000"/>
    <n v="64272"/>
  </r>
  <r>
    <n v="9"/>
    <x v="8"/>
    <x v="31"/>
    <x v="1"/>
    <x v="4"/>
    <n v="280"/>
    <n v="7"/>
    <n v="520"/>
    <n v="145600"/>
    <n v="145600"/>
    <n v="0"/>
    <n v="26000"/>
    <n v="119600"/>
  </r>
  <r>
    <n v="10"/>
    <x v="9"/>
    <x v="31"/>
    <x v="1"/>
    <x v="4"/>
    <n v="195"/>
    <n v="4"/>
    <n v="520"/>
    <n v="101400"/>
    <n v="91260"/>
    <n v="10140"/>
    <n v="26000"/>
    <n v="65260"/>
  </r>
  <r>
    <n v="11"/>
    <x v="10"/>
    <x v="31"/>
    <x v="1"/>
    <x v="4"/>
    <n v="225"/>
    <n v="8"/>
    <n v="520"/>
    <n v="117000"/>
    <n v="117000"/>
    <n v="0"/>
    <n v="26000"/>
    <n v="91000"/>
  </r>
  <r>
    <n v="12"/>
    <x v="11"/>
    <x v="31"/>
    <x v="1"/>
    <x v="4"/>
    <n v="234"/>
    <n v="6"/>
    <n v="520"/>
    <n v="121680"/>
    <n v="73008"/>
    <n v="48672"/>
    <n v="26000"/>
    <n v="47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6AF6AB-B5D4-7B4D-B4B9-82FF66A79491}"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Offices and Groups">
  <location ref="B2:D44" firstHeaderRow="0" firstDataRow="1" firstDataCol="1"/>
  <pivotFields count="13">
    <pivotField showAll="0"/>
    <pivotField showAll="0"/>
    <pivotField axis="axisRow" showAll="0">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pivotField>
    <pivotField axis="axisRow" showAll="0">
      <items count="3">
        <item x="0"/>
        <item x="1"/>
        <item t="default"/>
      </items>
    </pivotField>
    <pivotField axis="axisRow" showAll="0">
      <items count="6">
        <item x="1"/>
        <item x="2"/>
        <item x="4"/>
        <item x="0"/>
        <item x="3"/>
        <item t="default"/>
      </items>
    </pivotField>
    <pivotField numFmtId="166" showAll="0"/>
    <pivotField numFmtId="166" showAll="0"/>
    <pivotField numFmtId="164" showAll="0"/>
    <pivotField dataField="1" numFmtId="164" showAll="0"/>
    <pivotField dataField="1" numFmtId="164" showAll="0"/>
    <pivotField numFmtId="164" showAll="0"/>
    <pivotField numFmtId="164" showAll="0"/>
    <pivotField numFmtId="164" showAll="0"/>
  </pivotFields>
  <rowFields count="3">
    <field x="3"/>
    <field x="4"/>
    <field x="2"/>
  </rowFields>
  <rowItems count="42">
    <i>
      <x/>
    </i>
    <i r="1">
      <x/>
    </i>
    <i r="2">
      <x v="12"/>
    </i>
    <i r="1">
      <x v="3"/>
    </i>
    <i r="2">
      <x v="13"/>
    </i>
    <i r="2">
      <x v="15"/>
    </i>
    <i r="2">
      <x v="16"/>
    </i>
    <i r="2">
      <x v="24"/>
    </i>
    <i>
      <x v="1"/>
    </i>
    <i r="1">
      <x/>
    </i>
    <i r="2">
      <x v="7"/>
    </i>
    <i r="2">
      <x v="22"/>
    </i>
    <i r="2">
      <x v="23"/>
    </i>
    <i r="2">
      <x v="30"/>
    </i>
    <i r="1">
      <x v="1"/>
    </i>
    <i r="2">
      <x v="11"/>
    </i>
    <i r="2">
      <x v="18"/>
    </i>
    <i r="1">
      <x v="2"/>
    </i>
    <i r="2">
      <x v="1"/>
    </i>
    <i r="2">
      <x v="2"/>
    </i>
    <i r="1">
      <x v="3"/>
    </i>
    <i r="2">
      <x/>
    </i>
    <i r="2">
      <x v="4"/>
    </i>
    <i r="2">
      <x v="6"/>
    </i>
    <i r="2">
      <x v="8"/>
    </i>
    <i r="2">
      <x v="9"/>
    </i>
    <i r="2">
      <x v="14"/>
    </i>
    <i r="2">
      <x v="17"/>
    </i>
    <i r="2">
      <x v="19"/>
    </i>
    <i r="2">
      <x v="20"/>
    </i>
    <i r="2">
      <x v="21"/>
    </i>
    <i r="2">
      <x v="25"/>
    </i>
    <i r="2">
      <x v="27"/>
    </i>
    <i r="2">
      <x v="29"/>
    </i>
    <i r="2">
      <x v="31"/>
    </i>
    <i r="2">
      <x v="32"/>
    </i>
    <i r="2">
      <x v="33"/>
    </i>
    <i r="1">
      <x v="4"/>
    </i>
    <i r="2">
      <x v="3"/>
    </i>
    <i r="2">
      <x v="5"/>
    </i>
    <i r="2">
      <x v="10"/>
    </i>
    <i t="grand">
      <x/>
    </i>
  </rowItems>
  <colFields count="1">
    <field x="-2"/>
  </colFields>
  <colItems count="2">
    <i>
      <x/>
    </i>
    <i i="1">
      <x v="1"/>
    </i>
  </colItems>
  <dataFields count="2">
    <dataField name="Billings " fld="8" baseField="0" baseItem="0" numFmtId="164"/>
    <dataField name="Collections " fld="9" baseField="0" baseItem="0" numFmtId="164"/>
  </dataFields>
  <formats count="10">
    <format dxfId="47">
      <pivotArea outline="0" collapsedLevelsAreSubtotals="1" fieldPosition="0"/>
    </format>
    <format dxfId="46">
      <pivotArea outline="0" fieldPosition="0">
        <references count="1">
          <reference field="4294967294" count="1">
            <x v="0"/>
          </reference>
        </references>
      </pivotArea>
    </format>
    <format dxfId="45">
      <pivotArea outline="0" fieldPosition="0">
        <references count="1">
          <reference field="4294967294" count="1">
            <x v="1"/>
          </reference>
        </references>
      </pivotArea>
    </format>
    <format dxfId="44">
      <pivotArea field="3" type="button" dataOnly="0" labelOnly="1" outline="0" axis="axisRow" fieldPosition="0"/>
    </format>
    <format dxfId="43">
      <pivotArea field="3" type="button" dataOnly="0" labelOnly="1" outline="0" axis="axisRow" fieldPosition="0"/>
    </format>
    <format dxfId="42">
      <pivotArea dataOnly="0" labelOnly="1" outline="0" fieldPosition="0">
        <references count="1">
          <reference field="4294967294" count="2">
            <x v="0"/>
            <x v="1"/>
          </reference>
        </references>
      </pivotArea>
    </format>
    <format dxfId="41">
      <pivotArea field="3" type="button" dataOnly="0" labelOnly="1" outline="0" axis="axisRow" fieldPosition="0"/>
    </format>
    <format dxfId="40">
      <pivotArea dataOnly="0" labelOnly="1" outline="0" fieldPosition="0">
        <references count="1">
          <reference field="4294967294" count="2">
            <x v="0"/>
            <x v="1"/>
          </reference>
        </references>
      </pivotArea>
    </format>
    <format dxfId="39">
      <pivotArea field="3" type="button" dataOnly="0" labelOnly="1" outline="0" axis="axisRow" fieldPosition="0"/>
    </format>
    <format dxfId="3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2061A8-3CB8-474E-88A0-47EA7F4AB2B4}"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Offices and Groups">
  <location ref="B2:D44" firstHeaderRow="0" firstDataRow="1" firstDataCol="1"/>
  <pivotFields count="13">
    <pivotField showAll="0"/>
    <pivotField showAll="0"/>
    <pivotField axis="axisRow" showAll="0" sortType="descending">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autoSortScope>
        <pivotArea dataOnly="0" outline="0" fieldPosition="0">
          <references count="1">
            <reference field="4294967294" count="1" selected="0">
              <x v="1"/>
            </reference>
          </references>
        </pivotArea>
      </autoSortScope>
    </pivotField>
    <pivotField axis="axisRow" showAll="0">
      <items count="3">
        <item x="0"/>
        <item x="1"/>
        <item t="default"/>
      </items>
    </pivotField>
    <pivotField axis="axisRow" showAll="0">
      <items count="6">
        <item x="1"/>
        <item x="2"/>
        <item x="4"/>
        <item x="0"/>
        <item x="3"/>
        <item t="default"/>
      </items>
    </pivotField>
    <pivotField numFmtId="166" showAll="0"/>
    <pivotField numFmtId="166" showAll="0"/>
    <pivotField numFmtId="164" showAll="0"/>
    <pivotField dataField="1" numFmtId="164" showAll="0"/>
    <pivotField dataField="1" numFmtId="164" showAll="0"/>
    <pivotField numFmtId="164" showAll="0"/>
    <pivotField numFmtId="164" showAll="0"/>
    <pivotField numFmtId="164" showAll="0"/>
  </pivotFields>
  <rowFields count="3">
    <field x="3"/>
    <field x="4"/>
    <field x="2"/>
  </rowFields>
  <rowItems count="42">
    <i>
      <x/>
    </i>
    <i r="1">
      <x/>
    </i>
    <i r="2">
      <x v="12"/>
    </i>
    <i r="1">
      <x v="3"/>
    </i>
    <i r="2">
      <x v="15"/>
    </i>
    <i r="2">
      <x v="16"/>
    </i>
    <i r="2">
      <x v="13"/>
    </i>
    <i r="2">
      <x v="24"/>
    </i>
    <i>
      <x v="1"/>
    </i>
    <i r="1">
      <x/>
    </i>
    <i r="2">
      <x v="7"/>
    </i>
    <i r="2">
      <x v="23"/>
    </i>
    <i r="2">
      <x v="22"/>
    </i>
    <i r="2">
      <x v="30"/>
    </i>
    <i r="1">
      <x v="1"/>
    </i>
    <i r="2">
      <x v="18"/>
    </i>
    <i r="2">
      <x v="11"/>
    </i>
    <i r="1">
      <x v="2"/>
    </i>
    <i r="2">
      <x v="1"/>
    </i>
    <i r="2">
      <x v="2"/>
    </i>
    <i r="1">
      <x v="3"/>
    </i>
    <i r="2">
      <x v="6"/>
    </i>
    <i r="2">
      <x v="27"/>
    </i>
    <i r="2">
      <x v="32"/>
    </i>
    <i r="2">
      <x/>
    </i>
    <i r="2">
      <x v="14"/>
    </i>
    <i r="2">
      <x v="4"/>
    </i>
    <i r="2">
      <x v="19"/>
    </i>
    <i r="2">
      <x v="31"/>
    </i>
    <i r="2">
      <x v="20"/>
    </i>
    <i r="2">
      <x v="25"/>
    </i>
    <i r="2">
      <x v="21"/>
    </i>
    <i r="2">
      <x v="17"/>
    </i>
    <i r="2">
      <x v="8"/>
    </i>
    <i r="2">
      <x v="29"/>
    </i>
    <i r="2">
      <x v="9"/>
    </i>
    <i r="2">
      <x v="33"/>
    </i>
    <i r="1">
      <x v="4"/>
    </i>
    <i r="2">
      <x v="5"/>
    </i>
    <i r="2">
      <x v="10"/>
    </i>
    <i r="2">
      <x v="3"/>
    </i>
    <i t="grand">
      <x/>
    </i>
  </rowItems>
  <colFields count="1">
    <field x="-2"/>
  </colFields>
  <colItems count="2">
    <i>
      <x/>
    </i>
    <i i="1">
      <x v="1"/>
    </i>
  </colItems>
  <dataFields count="2">
    <dataField name="Billings " fld="8" baseField="0" baseItem="0" numFmtId="164"/>
    <dataField name="Collections " fld="9" baseField="0" baseItem="0" numFmtId="164"/>
  </dataFields>
  <formats count="10">
    <format dxfId="2">
      <pivotArea outline="0" collapsedLevelsAreSubtotals="1" fieldPosition="0"/>
    </format>
    <format dxfId="3">
      <pivotArea outline="0" fieldPosition="0">
        <references count="1">
          <reference field="4294967294" count="1">
            <x v="0"/>
          </reference>
        </references>
      </pivotArea>
    </format>
    <format dxfId="4">
      <pivotArea outline="0" fieldPosition="0">
        <references count="1">
          <reference field="4294967294" count="1">
            <x v="1"/>
          </reference>
        </references>
      </pivotArea>
    </format>
    <format dxfId="5">
      <pivotArea field="3" type="button" dataOnly="0" labelOnly="1" outline="0" axis="axisRow" fieldPosition="0"/>
    </format>
    <format dxfId="6">
      <pivotArea field="3" type="button" dataOnly="0" labelOnly="1" outline="0" axis="axisRow" fieldPosition="0"/>
    </format>
    <format dxfId="7">
      <pivotArea dataOnly="0" labelOnly="1" outline="0" fieldPosition="0">
        <references count="1">
          <reference field="4294967294" count="2">
            <x v="0"/>
            <x v="1"/>
          </reference>
        </references>
      </pivotArea>
    </format>
    <format dxfId="8">
      <pivotArea field="3" type="button" dataOnly="0" labelOnly="1" outline="0" axis="axisRow" fieldPosition="0"/>
    </format>
    <format dxfId="9">
      <pivotArea dataOnly="0" labelOnly="1" outline="0" fieldPosition="0">
        <references count="1">
          <reference field="4294967294" count="2">
            <x v="0"/>
            <x v="1"/>
          </reference>
        </references>
      </pivotArea>
    </format>
    <format dxfId="10">
      <pivotArea field="3" type="button" dataOnly="0" labelOnly="1" outline="0" axis="axisRow" fieldPosition="0"/>
    </format>
    <format dxfId="1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64670B-CAE1-664B-8FF0-E1A9EBEB2044}" name="PivotTable4" cacheId="10"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rowHeaderCaption="Offices and Groups">
  <location ref="B3:E45" firstHeaderRow="0" firstDataRow="1" firstDataCol="1"/>
  <pivotFields count="13">
    <pivotField showAll="0"/>
    <pivotField showAll="0"/>
    <pivotField axis="axisRow" showAll="0" sortType="descending">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autoSortScope>
        <pivotArea dataOnly="0" outline="0" fieldPosition="0">
          <references count="1">
            <reference field="4294967294" count="1" selected="0">
              <x v="2"/>
            </reference>
          </references>
        </pivotArea>
      </autoSortScope>
    </pivotField>
    <pivotField axis="axisRow" showAll="0">
      <items count="3">
        <item x="0"/>
        <item x="1"/>
        <item t="default"/>
      </items>
    </pivotField>
    <pivotField axis="axisRow" showAll="0">
      <items count="6">
        <item x="1"/>
        <item x="2"/>
        <item x="4"/>
        <item x="0"/>
        <item x="3"/>
        <item t="default"/>
      </items>
    </pivotField>
    <pivotField dataField="1" numFmtId="166" showAll="0"/>
    <pivotField numFmtId="166" showAll="0"/>
    <pivotField numFmtId="164" showAll="0"/>
    <pivotField dataField="1" numFmtId="164" showAll="0"/>
    <pivotField dataField="1" numFmtId="164" showAll="0"/>
    <pivotField numFmtId="164" showAll="0"/>
    <pivotField numFmtId="164" showAll="0"/>
    <pivotField numFmtId="164" showAll="0"/>
  </pivotFields>
  <rowFields count="3">
    <field x="3"/>
    <field x="4"/>
    <field x="2"/>
  </rowFields>
  <rowItems count="42">
    <i>
      <x/>
    </i>
    <i r="1">
      <x/>
    </i>
    <i r="2">
      <x v="12"/>
    </i>
    <i r="1">
      <x v="3"/>
    </i>
    <i r="2">
      <x v="15"/>
    </i>
    <i r="2">
      <x v="13"/>
    </i>
    <i r="2">
      <x v="24"/>
    </i>
    <i r="2">
      <x v="16"/>
    </i>
    <i>
      <x v="1"/>
    </i>
    <i r="1">
      <x/>
    </i>
    <i r="2">
      <x v="30"/>
    </i>
    <i r="2">
      <x v="23"/>
    </i>
    <i r="2">
      <x v="22"/>
    </i>
    <i r="2">
      <x v="7"/>
    </i>
    <i r="1">
      <x v="1"/>
    </i>
    <i r="2">
      <x v="18"/>
    </i>
    <i r="2">
      <x v="11"/>
    </i>
    <i r="1">
      <x v="2"/>
    </i>
    <i r="2">
      <x v="1"/>
    </i>
    <i r="2">
      <x v="2"/>
    </i>
    <i r="1">
      <x v="3"/>
    </i>
    <i r="2">
      <x v="9"/>
    </i>
    <i r="2">
      <x v="14"/>
    </i>
    <i r="2">
      <x v="4"/>
    </i>
    <i r="2">
      <x v="6"/>
    </i>
    <i r="2">
      <x v="21"/>
    </i>
    <i r="2">
      <x v="17"/>
    </i>
    <i r="2">
      <x v="29"/>
    </i>
    <i r="2">
      <x v="19"/>
    </i>
    <i r="2">
      <x v="31"/>
    </i>
    <i r="2">
      <x v="32"/>
    </i>
    <i r="2">
      <x/>
    </i>
    <i r="2">
      <x v="27"/>
    </i>
    <i r="2">
      <x v="8"/>
    </i>
    <i r="2">
      <x v="25"/>
    </i>
    <i r="2">
      <x v="20"/>
    </i>
    <i r="2">
      <x v="33"/>
    </i>
    <i r="1">
      <x v="4"/>
    </i>
    <i r="2">
      <x v="3"/>
    </i>
    <i r="2">
      <x v="5"/>
    </i>
    <i r="2">
      <x v="10"/>
    </i>
    <i t="grand">
      <x/>
    </i>
  </rowItems>
  <colFields count="1">
    <field x="-2"/>
  </colFields>
  <colItems count="3">
    <i>
      <x/>
    </i>
    <i i="1">
      <x v="1"/>
    </i>
    <i i="2">
      <x v="2"/>
    </i>
  </colItems>
  <dataFields count="3">
    <dataField name="Billings " fld="8" baseField="0" baseItem="0" numFmtId="164"/>
    <dataField name="Collections " fld="9" baseField="0" baseItem="0" numFmtId="164"/>
    <dataField name="Billable Hours " fld="5" baseField="0" baseItem="0"/>
  </dataFields>
  <formats count="10">
    <format dxfId="30">
      <pivotArea outline="0" collapsedLevelsAreSubtotals="1" fieldPosition="0"/>
    </format>
    <format dxfId="29">
      <pivotArea outline="0" fieldPosition="0">
        <references count="1">
          <reference field="4294967294" count="1">
            <x v="0"/>
          </reference>
        </references>
      </pivotArea>
    </format>
    <format dxfId="28">
      <pivotArea outline="0" fieldPosition="0">
        <references count="1">
          <reference field="4294967294" count="1">
            <x v="1"/>
          </reference>
        </references>
      </pivotArea>
    </format>
    <format dxfId="27">
      <pivotArea outline="0" collapsedLevelsAreSubtotals="1" fieldPosition="0">
        <references count="1">
          <reference field="4294967294" count="1" selected="0">
            <x v="2"/>
          </reference>
        </references>
      </pivotArea>
    </format>
    <format dxfId="26">
      <pivotArea field="3" type="button" dataOnly="0" labelOnly="1" outline="0" axis="axisRow" fieldPosition="0"/>
    </format>
    <format dxfId="25">
      <pivotArea dataOnly="0" labelOnly="1" outline="0" fieldPosition="0">
        <references count="1">
          <reference field="4294967294" count="3">
            <x v="0"/>
            <x v="1"/>
            <x v="2"/>
          </reference>
        </references>
      </pivotArea>
    </format>
    <format dxfId="24">
      <pivotArea dataOnly="0" labelOnly="1" outline="0" fieldPosition="0">
        <references count="1">
          <reference field="4294967294" count="1">
            <x v="0"/>
          </reference>
        </references>
      </pivotArea>
    </format>
    <format dxfId="23">
      <pivotArea field="3" type="button" dataOnly="0" labelOnly="1" outline="0" axis="axisRow" fieldPosition="0"/>
    </format>
    <format dxfId="22">
      <pivotArea dataOnly="0" labelOnly="1" outline="0" fieldPosition="0">
        <references count="1">
          <reference field="4294967294" count="3">
            <x v="0"/>
            <x v="1"/>
            <x v="2"/>
          </reference>
        </references>
      </pivotArea>
    </format>
    <format dxfId="2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13BE48-5712-EA47-896B-11A4E92B87AF}" name="PivotTable5" cacheId="1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3:I36" firstHeaderRow="1" firstDataRow="1" firstDataCol="1"/>
  <pivotFields count="13">
    <pivotField compact="0" outline="0" showAll="0"/>
    <pivotField compact="0" outline="0" showAll="0"/>
    <pivotField name="Associate" axis="axisRow" compact="0" outline="0" showAll="0" sortType="descending">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numFmtId="166" outline="0" showAll="0"/>
    <pivotField compact="0" numFmtId="166"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s>
  <rowFields count="1">
    <field x="2"/>
  </rowFields>
  <rowItems count="33">
    <i>
      <x v="9"/>
    </i>
    <i>
      <x v="14"/>
    </i>
    <i>
      <x v="3"/>
    </i>
    <i>
      <x v="18"/>
    </i>
    <i>
      <x v="1"/>
    </i>
    <i>
      <x v="4"/>
    </i>
    <i>
      <x v="11"/>
    </i>
    <i>
      <x v="30"/>
    </i>
    <i>
      <x v="23"/>
    </i>
    <i>
      <x v="6"/>
    </i>
    <i>
      <x v="21"/>
    </i>
    <i>
      <x v="17"/>
    </i>
    <i>
      <x v="29"/>
    </i>
    <i>
      <x v="19"/>
    </i>
    <i>
      <x v="5"/>
    </i>
    <i>
      <x v="31"/>
    </i>
    <i>
      <x v="32"/>
    </i>
    <i>
      <x v="22"/>
    </i>
    <i>
      <x v="7"/>
    </i>
    <i>
      <x v="10"/>
    </i>
    <i>
      <x/>
    </i>
    <i>
      <x v="27"/>
    </i>
    <i>
      <x v="8"/>
    </i>
    <i>
      <x v="25"/>
    </i>
    <i>
      <x v="20"/>
    </i>
    <i>
      <x v="2"/>
    </i>
    <i>
      <x v="15"/>
    </i>
    <i>
      <x v="12"/>
    </i>
    <i>
      <x v="13"/>
    </i>
    <i>
      <x v="24"/>
    </i>
    <i>
      <x v="16"/>
    </i>
    <i>
      <x v="33"/>
    </i>
    <i t="grand">
      <x/>
    </i>
  </rowItems>
  <colItems count="1">
    <i/>
  </colItems>
  <dataFields count="1">
    <dataField name="Billable Hours " fld="5" baseField="0" baseItem="0"/>
  </dataFields>
  <formats count="7">
    <format dxfId="37">
      <pivotArea outline="0" collapsedLevelsAreSubtotals="1" fieldPosition="0"/>
    </format>
    <format dxfId="36">
      <pivotArea dataOnly="0" labelOnly="1" outline="0" fieldPosition="0">
        <references count="1">
          <reference field="4294967294" count="1">
            <x v="0"/>
          </reference>
        </references>
      </pivotArea>
    </format>
    <format dxfId="35">
      <pivotArea outline="0" collapsedLevelsAreSubtotals="1" fieldPosition="0">
        <references count="1">
          <reference field="4294967294" count="1" selected="0">
            <x v="0"/>
          </reference>
        </references>
      </pivotArea>
    </format>
    <format dxfId="34">
      <pivotArea field="2" type="button" dataOnly="0" labelOnly="1" outline="0" axis="axisRow" fieldPosition="0"/>
    </format>
    <format dxfId="33">
      <pivotArea dataOnly="0" labelOnly="1" outline="0" fieldPosition="0">
        <references count="1">
          <reference field="2" count="0"/>
        </references>
      </pivotArea>
    </format>
    <format dxfId="32">
      <pivotArea dataOnly="0" labelOnly="1" grandRow="1" outline="0" fieldPosition="0"/>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624E65-B12E-F24B-ADD4-E511061AC05F}" name="PivotTable6"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E10" firstHeaderRow="0" firstDataRow="1" firstDataCol="1"/>
  <pivotFields count="13">
    <pivotField showAll="0"/>
    <pivotField showAll="0">
      <items count="13">
        <item h="1" x="0"/>
        <item h="1" x="1"/>
        <item h="1" x="2"/>
        <item h="1" x="3"/>
        <item x="4"/>
        <item h="1" x="5"/>
        <item h="1" x="6"/>
        <item h="1" x="7"/>
        <item h="1" x="8"/>
        <item h="1" x="9"/>
        <item h="1" x="10"/>
        <item h="1" x="11"/>
        <item t="default"/>
      </items>
    </pivotField>
    <pivotField axis="axisRow" showAll="0" sortType="descending">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autoSortScope>
        <pivotArea dataOnly="0" outline="0" fieldPosition="0">
          <references count="1">
            <reference field="4294967294" count="1" selected="0">
              <x v="1"/>
            </reference>
          </references>
        </pivotArea>
      </autoSortScope>
    </pivotField>
    <pivotField axis="axisRow" showAll="0">
      <items count="3">
        <item h="1" x="0"/>
        <item x="1"/>
        <item t="default"/>
      </items>
    </pivotField>
    <pivotField axis="axisRow" showAll="0">
      <items count="6">
        <item x="1"/>
        <item h="1" x="2"/>
        <item h="1" x="4"/>
        <item h="1" x="0"/>
        <item h="1" x="3"/>
        <item t="default"/>
      </items>
    </pivotField>
    <pivotField numFmtId="166" showAll="0"/>
    <pivotField numFmtId="166" showAll="0"/>
    <pivotField numFmtId="164" showAll="0"/>
    <pivotField dataField="1" numFmtId="164" showAll="0"/>
    <pivotField dataField="1" numFmtId="164" showAll="0"/>
    <pivotField numFmtId="164" showAll="0"/>
    <pivotField numFmtId="164" showAll="0"/>
    <pivotField numFmtId="164" showAll="0"/>
  </pivotFields>
  <rowFields count="3">
    <field x="3"/>
    <field x="4"/>
    <field x="2"/>
  </rowFields>
  <rowItems count="7">
    <i>
      <x v="1"/>
    </i>
    <i r="1">
      <x/>
    </i>
    <i r="2">
      <x v="7"/>
    </i>
    <i r="2">
      <x v="23"/>
    </i>
    <i r="2">
      <x v="22"/>
    </i>
    <i r="2">
      <x v="30"/>
    </i>
    <i t="grand">
      <x/>
    </i>
  </rowItems>
  <colFields count="1">
    <field x="-2"/>
  </colFields>
  <colItems count="2">
    <i>
      <x/>
    </i>
    <i i="1">
      <x v="1"/>
    </i>
  </colItems>
  <dataFields count="2">
    <dataField name="Billings " fld="8" baseField="0" baseItem="0" numFmtId="164"/>
    <dataField name="Collections " fld="9" baseField="0" baseItem="0" numFmtId="164"/>
  </dataFields>
  <formats count="3">
    <format dxfId="20">
      <pivotArea outline="0" collapsedLevelsAreSubtotals="1" fieldPosition="0"/>
    </format>
    <format dxfId="19">
      <pivotArea outline="0" fieldPosition="0">
        <references count="1">
          <reference field="4294967294" count="1">
            <x v="0"/>
          </reference>
        </references>
      </pivotArea>
    </format>
    <format dxfId="18">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79022D-1ADB-9D4F-A857-5A32D276A2F0}"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Office and Groups">
  <location ref="B47:C89" firstHeaderRow="1" firstDataRow="1" firstDataCol="1"/>
  <pivotFields count="13">
    <pivotField showAll="0"/>
    <pivotField showAll="0"/>
    <pivotField axis="axisRow" showAll="0" sortType="descending">
      <items count="35">
        <item x="17"/>
        <item x="30"/>
        <item x="31"/>
        <item x="28"/>
        <item x="8"/>
        <item x="29"/>
        <item x="10"/>
        <item x="23"/>
        <item x="19"/>
        <item x="20"/>
        <item x="5"/>
        <item x="27"/>
        <item x="26"/>
        <item x="4"/>
        <item x="1"/>
        <item x="7"/>
        <item x="0"/>
        <item x="3"/>
        <item x="6"/>
        <item x="25"/>
        <item x="13"/>
        <item x="16"/>
        <item x="15"/>
        <item x="24"/>
        <item x="22"/>
        <item x="2"/>
        <item x="9"/>
        <item m="1" x="33"/>
        <item x="18"/>
        <item x="12"/>
        <item m="1" x="32"/>
        <item x="11"/>
        <item x="21"/>
        <item x="14"/>
        <item t="default"/>
      </items>
      <autoSortScope>
        <pivotArea dataOnly="0" outline="0" fieldPosition="0">
          <references count="1">
            <reference field="4294967294" count="1" selected="0">
              <x v="0"/>
            </reference>
          </references>
        </pivotArea>
      </autoSortScope>
    </pivotField>
    <pivotField axis="axisRow" showAll="0">
      <items count="3">
        <item x="0"/>
        <item x="1"/>
        <item t="default"/>
      </items>
    </pivotField>
    <pivotField axis="axisRow" showAll="0">
      <items count="6">
        <item x="1"/>
        <item x="2"/>
        <item x="4"/>
        <item x="0"/>
        <item x="3"/>
        <item t="default"/>
      </items>
    </pivotField>
    <pivotField numFmtId="166" showAll="0"/>
    <pivotField numFmtId="166" showAll="0"/>
    <pivotField numFmtId="164" showAll="0"/>
    <pivotField numFmtId="164" showAll="0"/>
    <pivotField numFmtId="164" showAll="0"/>
    <pivotField numFmtId="164" showAll="0"/>
    <pivotField numFmtId="164" showAll="0"/>
    <pivotField dataField="1" numFmtId="164" showAll="0"/>
  </pivotFields>
  <rowFields count="3">
    <field x="3"/>
    <field x="4"/>
    <field x="2"/>
  </rowFields>
  <rowItems count="42">
    <i>
      <x/>
    </i>
    <i r="1">
      <x/>
    </i>
    <i r="2">
      <x v="13"/>
    </i>
    <i r="1">
      <x v="3"/>
    </i>
    <i r="2">
      <x v="16"/>
    </i>
    <i r="2">
      <x v="14"/>
    </i>
    <i r="2">
      <x v="17"/>
    </i>
    <i r="2">
      <x v="25"/>
    </i>
    <i>
      <x v="1"/>
    </i>
    <i r="1">
      <x/>
    </i>
    <i r="2">
      <x v="7"/>
    </i>
    <i r="2">
      <x v="24"/>
    </i>
    <i r="2">
      <x v="32"/>
    </i>
    <i r="2">
      <x v="23"/>
    </i>
    <i r="1">
      <x v="1"/>
    </i>
    <i r="2">
      <x v="19"/>
    </i>
    <i r="2">
      <x v="12"/>
    </i>
    <i r="1">
      <x v="2"/>
    </i>
    <i r="2">
      <x v="1"/>
    </i>
    <i r="2">
      <x v="2"/>
    </i>
    <i r="1">
      <x v="3"/>
    </i>
    <i r="2">
      <x v="6"/>
    </i>
    <i r="2">
      <x v="29"/>
    </i>
    <i r="2">
      <x/>
    </i>
    <i r="2">
      <x v="28"/>
    </i>
    <i r="2">
      <x v="15"/>
    </i>
    <i r="2">
      <x v="4"/>
    </i>
    <i r="2">
      <x v="20"/>
    </i>
    <i r="2">
      <x v="33"/>
    </i>
    <i r="2">
      <x v="21"/>
    </i>
    <i r="2">
      <x v="26"/>
    </i>
    <i r="2">
      <x v="22"/>
    </i>
    <i r="2">
      <x v="18"/>
    </i>
    <i r="2">
      <x v="8"/>
    </i>
    <i r="2">
      <x v="31"/>
    </i>
    <i r="2">
      <x v="10"/>
    </i>
    <i r="2">
      <x v="9"/>
    </i>
    <i r="1">
      <x v="4"/>
    </i>
    <i r="2">
      <x v="5"/>
    </i>
    <i r="2">
      <x v="11"/>
    </i>
    <i r="2">
      <x v="3"/>
    </i>
    <i t="grand">
      <x/>
    </i>
  </rowItems>
  <colItems count="1">
    <i/>
  </colItems>
  <dataFields count="1">
    <dataField name=" Profit" fld="12" baseField="0" baseItem="0" numFmtId="164"/>
  </dataFields>
  <formats count="4">
    <format dxfId="14">
      <pivotArea field="2" type="button" dataOnly="0" labelOnly="1" outline="0" axis="axisRow" fieldPosition="2"/>
    </format>
    <format dxfId="13">
      <pivotArea dataOnly="0" labelOnly="1" outline="0" fieldPosition="0">
        <references count="1">
          <reference field="4294967294" count="1">
            <x v="0"/>
          </reference>
        </references>
      </pivotArea>
    </format>
    <format dxfId="12">
      <pivotArea outline="0" fieldPosition="0">
        <references count="1">
          <reference field="4294967294" count="1">
            <x v="0"/>
          </reference>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BF4379-F7AD-5643-B512-443AC26281C3}"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ssociate">
  <location ref="B8:D41" firstHeaderRow="0" firstDataRow="1" firstDataCol="1"/>
  <pivotFields count="13">
    <pivotField showAll="0"/>
    <pivotField showAll="0"/>
    <pivotField axis="axisRow" showAll="0" sortType="descending">
      <items count="35">
        <item x="17"/>
        <item x="30"/>
        <item x="31"/>
        <item x="28"/>
        <item x="8"/>
        <item x="29"/>
        <item x="10"/>
        <item x="23"/>
        <item x="19"/>
        <item x="20"/>
        <item x="5"/>
        <item x="27"/>
        <item x="26"/>
        <item x="4"/>
        <item x="1"/>
        <item x="7"/>
        <item x="0"/>
        <item x="3"/>
        <item x="6"/>
        <item x="25"/>
        <item x="13"/>
        <item x="16"/>
        <item x="15"/>
        <item x="24"/>
        <item x="22"/>
        <item x="2"/>
        <item x="9"/>
        <item m="1" x="33"/>
        <item x="18"/>
        <item x="12"/>
        <item m="1" x="32"/>
        <item x="11"/>
        <item x="21"/>
        <item x="14"/>
        <item t="default"/>
      </items>
      <autoSortScope>
        <pivotArea dataOnly="0" outline="0" fieldPosition="0">
          <references count="1">
            <reference field="4294967294" count="1" selected="0">
              <x v="1"/>
            </reference>
          </references>
        </pivotArea>
      </autoSortScope>
    </pivotField>
    <pivotField showAll="0"/>
    <pivotField showAll="0"/>
    <pivotField numFmtId="166" showAll="0"/>
    <pivotField numFmtId="166" showAll="0"/>
    <pivotField numFmtId="164" showAll="0"/>
    <pivotField numFmtId="164" showAll="0"/>
    <pivotField numFmtId="164" showAll="0"/>
    <pivotField numFmtId="164" showAll="0"/>
    <pivotField dataField="1" numFmtId="164" showAll="0"/>
    <pivotField dataField="1" numFmtId="164" showAll="0"/>
  </pivotFields>
  <rowFields count="1">
    <field x="2"/>
  </rowFields>
  <rowItems count="33">
    <i>
      <x v="1"/>
    </i>
    <i>
      <x v="6"/>
    </i>
    <i>
      <x v="29"/>
    </i>
    <i>
      <x v="5"/>
    </i>
    <i>
      <x/>
    </i>
    <i>
      <x v="28"/>
    </i>
    <i>
      <x v="7"/>
    </i>
    <i>
      <x v="15"/>
    </i>
    <i>
      <x v="4"/>
    </i>
    <i>
      <x v="20"/>
    </i>
    <i>
      <x v="24"/>
    </i>
    <i>
      <x v="19"/>
    </i>
    <i>
      <x v="12"/>
    </i>
    <i>
      <x v="11"/>
    </i>
    <i>
      <x v="3"/>
    </i>
    <i>
      <x v="33"/>
    </i>
    <i>
      <x v="2"/>
    </i>
    <i>
      <x v="21"/>
    </i>
    <i>
      <x v="26"/>
    </i>
    <i>
      <x v="22"/>
    </i>
    <i>
      <x v="18"/>
    </i>
    <i>
      <x v="8"/>
    </i>
    <i>
      <x v="32"/>
    </i>
    <i>
      <x v="23"/>
    </i>
    <i>
      <x v="31"/>
    </i>
    <i>
      <x v="10"/>
    </i>
    <i>
      <x v="16"/>
    </i>
    <i>
      <x v="13"/>
    </i>
    <i>
      <x v="9"/>
    </i>
    <i>
      <x v="14"/>
    </i>
    <i>
      <x v="17"/>
    </i>
    <i>
      <x v="25"/>
    </i>
    <i t="grand">
      <x/>
    </i>
  </rowItems>
  <colFields count="1">
    <field x="-2"/>
  </colFields>
  <colItems count="2">
    <i>
      <x/>
    </i>
    <i i="1">
      <x v="1"/>
    </i>
  </colItems>
  <dataFields count="2">
    <dataField name=" Salary" fld="11" baseField="0" baseItem="0" numFmtId="164"/>
    <dataField name=" Profit" fld="12" baseField="0" baseItem="0" numFmtId="164"/>
  </dataFields>
  <formats count="4">
    <format dxfId="17">
      <pivotArea field="2" type="button" dataOnly="0" labelOnly="1" outline="0" axis="axisRow" fieldPosition="0"/>
    </format>
    <format dxfId="16">
      <pivotArea dataOnly="0" labelOnly="1" outline="0" fieldPosition="0">
        <references count="1">
          <reference field="4294967294" count="2">
            <x v="0"/>
            <x v="1"/>
          </reference>
        </references>
      </pivotArea>
    </format>
    <format dxfId="15">
      <pivotArea outline="0" fieldPosition="0">
        <references count="1">
          <reference field="4294967294" count="1">
            <x v="0"/>
          </reference>
        </references>
      </pivotArea>
    </format>
    <format dxfId="1">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24ACD77-3CE4-124D-A77C-C85CE2C19DB6}" sourceName="Month">
  <pivotTables>
    <pivotTable tabId="45" name="PivotTable6"/>
  </pivotTables>
  <data>
    <tabular pivotCacheId="260901726">
      <items count="12">
        <i x="0"/>
        <i x="1"/>
        <i x="2"/>
        <i x="3"/>
        <i x="4" s="1"/>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8148169-F730-8549-9B5F-86949A8C4017}" sourceName="Department">
  <pivotTables>
    <pivotTable tabId="45" name="PivotTable6"/>
  </pivotTables>
  <data>
    <tabular pivotCacheId="260901726">
      <items count="5">
        <i x="1" s="1"/>
        <i x="2"/>
        <i x="4"/>
        <i x="0"/>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 xr10:uid="{9C27A5EB-014D-1C43-BA55-DF194421C166}" sourceName="Office">
  <pivotTables>
    <pivotTable tabId="45" name="PivotTable6"/>
  </pivotTables>
  <data>
    <tabular pivotCacheId="260901726">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BA5BB36-A30B-B040-94DA-930A39E05AE5}" cache="Slicer_Month" caption="Month" columnCount="2" rowHeight="294216"/>
  <slicer name="Department" xr10:uid="{23B711AB-7186-DF4C-8D49-96B70F3F2614}" cache="Slicer_Department" caption="Department" rowHeight="294216"/>
  <slicer name="Office" xr10:uid="{4102035F-76CF-DC4D-A17B-9C4E90AEE33D}" cache="Slicer_Office" caption="Office" rowHeight="2942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C5:O389" totalsRowShown="0" headerRowDxfId="63" dataDxfId="62" tableBorderDxfId="61">
  <autoFilter ref="C5:O389" xr:uid="{00000000-0009-0000-0100-000001000000}"/>
  <tableColumns count="13">
    <tableColumn id="1" xr3:uid="{00000000-0010-0000-0000-000001000000}" name="Month No" dataDxfId="60"/>
    <tableColumn id="2" xr3:uid="{00000000-0010-0000-0000-000002000000}" name="Month" dataDxfId="59"/>
    <tableColumn id="3" xr3:uid="{00000000-0010-0000-0000-000003000000}" name="Associate Name" dataDxfId="58"/>
    <tableColumn id="4" xr3:uid="{00000000-0010-0000-0000-000004000000}" name="Office" dataDxfId="57"/>
    <tableColumn id="5" xr3:uid="{00000000-0010-0000-0000-000005000000}" name="Department" dataDxfId="56"/>
    <tableColumn id="6" xr3:uid="{00000000-0010-0000-0000-000006000000}" name="Billable Hours" dataDxfId="55"/>
    <tableColumn id="7" xr3:uid="{00000000-0010-0000-0000-000007000000}" name="Nonbillable Hours" dataDxfId="54"/>
    <tableColumn id="8" xr3:uid="{00000000-0010-0000-0000-000008000000}" name="Billing Rate" dataDxfId="53"/>
    <tableColumn id="9" xr3:uid="{00000000-0010-0000-0000-000009000000}" name="Billings" dataDxfId="52">
      <calculatedColumnFormula>Billings!$H6*Billings!$J6</calculatedColumnFormula>
    </tableColumn>
    <tableColumn id="10" xr3:uid="{00000000-0010-0000-0000-00000A000000}" name="Collections" dataDxfId="51"/>
    <tableColumn id="11" xr3:uid="{00000000-0010-0000-0000-00000B000000}" name="Billing - Collect" dataDxfId="50">
      <calculatedColumnFormula>Billings!$K6-Billings!$L6</calculatedColumnFormula>
    </tableColumn>
    <tableColumn id="12" xr3:uid="{134D0BEA-7C67-AA4E-9D16-0A9C4F163DEC}" name="Salary" dataDxfId="49">
      <calculatedColumnFormula>([1]!Table1[[#This Row],[Billing Rate]]*0.5*100)</calculatedColumnFormula>
    </tableColumn>
    <tableColumn id="13" xr3:uid="{841EE193-7762-A94E-8B56-E6AA86783D60}" name="Profit" dataDxfId="48">
      <calculatedColumnFormula>Table1[[#This Row],[Collections]]-Table1[[#This Row],[Salary]]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8F52-8E89-BF44-9C41-F5679E61FB3C}">
  <dimension ref="B1:I79"/>
  <sheetViews>
    <sheetView topLeftCell="A10" zoomScale="140" zoomScaleNormal="140" workbookViewId="0">
      <selection activeCell="B42" sqref="B42"/>
    </sheetView>
  </sheetViews>
  <sheetFormatPr baseColWidth="10" defaultRowHeight="18" x14ac:dyDescent="0.2"/>
  <cols>
    <col min="1" max="1" width="2.109375" customWidth="1"/>
    <col min="3" max="3" width="13.21875" customWidth="1"/>
    <col min="9" max="9" width="12.88671875" customWidth="1"/>
  </cols>
  <sheetData>
    <row r="1" spans="2:9" ht="19" thickBot="1" x14ac:dyDescent="0.25"/>
    <row r="2" spans="2:9" ht="19" x14ac:dyDescent="0.25">
      <c r="B2" s="47" t="s">
        <v>59</v>
      </c>
      <c r="C2" s="10"/>
      <c r="F2" s="9"/>
      <c r="G2" s="9"/>
      <c r="H2" s="9"/>
      <c r="I2" s="9"/>
    </row>
    <row r="3" spans="2:9" ht="19" x14ac:dyDescent="0.25">
      <c r="B3" s="48" t="s">
        <v>117</v>
      </c>
      <c r="C3" s="11"/>
      <c r="F3" s="9"/>
      <c r="G3" s="9"/>
      <c r="H3" s="9"/>
      <c r="I3" s="9"/>
    </row>
    <row r="4" spans="2:9" ht="20" thickBot="1" x14ac:dyDescent="0.3">
      <c r="B4" s="49" t="s">
        <v>60</v>
      </c>
      <c r="C4" s="12"/>
      <c r="F4" s="9"/>
      <c r="G4" s="9"/>
      <c r="H4" s="9"/>
      <c r="I4" s="9"/>
    </row>
    <row r="5" spans="2:9" ht="20" thickBot="1" x14ac:dyDescent="0.3">
      <c r="B5" s="8"/>
      <c r="C5" s="9"/>
      <c r="D5" s="9"/>
      <c r="E5" s="9"/>
      <c r="F5" s="9"/>
      <c r="G5" s="9"/>
      <c r="H5" s="9"/>
      <c r="I5" s="9"/>
    </row>
    <row r="6" spans="2:9" ht="20" thickBot="1" x14ac:dyDescent="0.3">
      <c r="B6" s="13" t="s">
        <v>61</v>
      </c>
      <c r="C6" s="14"/>
      <c r="D6" s="14"/>
      <c r="E6" s="14"/>
      <c r="F6" s="14"/>
      <c r="G6" s="15"/>
      <c r="H6" s="9"/>
      <c r="I6" s="9"/>
    </row>
    <row r="7" spans="2:9" ht="19" x14ac:dyDescent="0.25">
      <c r="B7" s="16" t="s">
        <v>62</v>
      </c>
      <c r="C7" s="17"/>
      <c r="D7" s="17"/>
      <c r="E7" s="17"/>
      <c r="F7" s="17"/>
      <c r="G7" s="18"/>
      <c r="H7" s="9"/>
      <c r="I7" s="9"/>
    </row>
    <row r="8" spans="2:9" ht="20" thickBot="1" x14ac:dyDescent="0.3">
      <c r="B8" s="19" t="s">
        <v>63</v>
      </c>
      <c r="C8" s="20" t="s">
        <v>64</v>
      </c>
      <c r="D8" s="20"/>
      <c r="E8" s="20"/>
      <c r="F8" s="20"/>
      <c r="G8" s="21"/>
      <c r="H8" s="9"/>
      <c r="I8" s="9"/>
    </row>
    <row r="9" spans="2:9" ht="20" thickBot="1" x14ac:dyDescent="0.3">
      <c r="B9" s="8"/>
      <c r="C9" s="9"/>
      <c r="D9" s="9"/>
      <c r="E9" s="9"/>
      <c r="F9" s="9"/>
      <c r="G9" s="9"/>
      <c r="H9" s="9"/>
      <c r="I9" s="9"/>
    </row>
    <row r="10" spans="2:9" ht="20" thickBot="1" x14ac:dyDescent="0.3">
      <c r="B10" s="13" t="s">
        <v>65</v>
      </c>
      <c r="C10" s="14"/>
      <c r="D10" s="14"/>
      <c r="E10" s="14"/>
      <c r="F10" s="14"/>
      <c r="G10" s="15"/>
      <c r="H10" s="9"/>
      <c r="I10" s="9"/>
    </row>
    <row r="11" spans="2:9" ht="19" x14ac:dyDescent="0.25">
      <c r="B11" s="16" t="s">
        <v>62</v>
      </c>
      <c r="C11" s="17"/>
      <c r="D11" s="17"/>
      <c r="E11" s="17"/>
      <c r="F11" s="17"/>
      <c r="G11" s="18"/>
      <c r="H11" s="9"/>
      <c r="I11" s="9"/>
    </row>
    <row r="12" spans="2:9" ht="19" x14ac:dyDescent="0.25">
      <c r="B12" s="22">
        <v>3.5999999999999997E-2</v>
      </c>
      <c r="C12" s="17" t="s">
        <v>66</v>
      </c>
      <c r="D12" s="17"/>
      <c r="E12" s="17"/>
      <c r="F12" s="17"/>
      <c r="G12" s="18"/>
      <c r="H12" s="9"/>
      <c r="I12" s="9"/>
    </row>
    <row r="13" spans="2:9" ht="20" thickBot="1" x14ac:dyDescent="0.3">
      <c r="B13" s="23"/>
      <c r="C13" s="20" t="s">
        <v>67</v>
      </c>
      <c r="D13" s="20"/>
      <c r="E13" s="20"/>
      <c r="F13" s="20"/>
      <c r="G13" s="21"/>
      <c r="H13" s="9"/>
      <c r="I13" s="9"/>
    </row>
    <row r="14" spans="2:9" ht="20" thickBot="1" x14ac:dyDescent="0.3">
      <c r="B14" s="8"/>
      <c r="C14" s="9"/>
      <c r="D14" s="9"/>
      <c r="E14" s="9"/>
      <c r="F14" s="9"/>
      <c r="G14" s="9"/>
      <c r="H14" s="9"/>
      <c r="I14" s="9"/>
    </row>
    <row r="15" spans="2:9" ht="20" thickBot="1" x14ac:dyDescent="0.3">
      <c r="B15" s="13" t="s">
        <v>68</v>
      </c>
      <c r="C15" s="14"/>
      <c r="D15" s="14"/>
      <c r="E15" s="14"/>
      <c r="F15" s="14"/>
      <c r="G15" s="15"/>
      <c r="H15" s="9"/>
      <c r="I15" s="9"/>
    </row>
    <row r="16" spans="2:9" ht="19" x14ac:dyDescent="0.25">
      <c r="B16" s="16" t="s">
        <v>62</v>
      </c>
      <c r="C16" s="17"/>
      <c r="D16" s="17"/>
      <c r="E16" s="17"/>
      <c r="F16" s="17"/>
      <c r="G16" s="18"/>
      <c r="H16" s="9"/>
      <c r="I16" s="9"/>
    </row>
    <row r="17" spans="2:9" ht="19" x14ac:dyDescent="0.25">
      <c r="B17" s="22">
        <v>0.30559999999999998</v>
      </c>
      <c r="C17" s="17" t="s">
        <v>118</v>
      </c>
      <c r="D17" s="17"/>
      <c r="E17" s="17"/>
      <c r="F17" s="17"/>
      <c r="G17" s="18"/>
      <c r="H17" s="9"/>
      <c r="I17" s="9"/>
    </row>
    <row r="18" spans="2:9" ht="19" x14ac:dyDescent="0.25">
      <c r="B18" s="16"/>
      <c r="C18" s="17" t="s">
        <v>115</v>
      </c>
      <c r="D18" s="17"/>
      <c r="E18" s="17"/>
      <c r="F18" s="17"/>
      <c r="G18" s="18"/>
      <c r="H18" s="9"/>
      <c r="I18" s="9"/>
    </row>
    <row r="19" spans="2:9" ht="19" x14ac:dyDescent="0.25">
      <c r="B19" s="16"/>
      <c r="C19" s="17" t="s">
        <v>120</v>
      </c>
      <c r="D19" s="17"/>
      <c r="E19" s="17"/>
      <c r="F19" s="17"/>
      <c r="G19" s="18"/>
      <c r="H19" s="9"/>
      <c r="I19" s="9"/>
    </row>
    <row r="20" spans="2:9" ht="20" thickBot="1" x14ac:dyDescent="0.3">
      <c r="B20" s="23"/>
      <c r="C20" s="20" t="s">
        <v>119</v>
      </c>
      <c r="D20" s="20"/>
      <c r="E20" s="20"/>
      <c r="F20" s="20"/>
      <c r="G20" s="21"/>
      <c r="H20" s="9"/>
      <c r="I20" s="9"/>
    </row>
    <row r="21" spans="2:9" ht="20" thickBot="1" x14ac:dyDescent="0.3">
      <c r="B21" s="8"/>
      <c r="C21" s="9"/>
      <c r="D21" s="9"/>
      <c r="E21" s="9"/>
      <c r="F21" s="9"/>
      <c r="G21" s="9"/>
      <c r="H21" s="9"/>
      <c r="I21" s="9"/>
    </row>
    <row r="22" spans="2:9" ht="20" thickBot="1" x14ac:dyDescent="0.3">
      <c r="B22" s="13" t="s">
        <v>69</v>
      </c>
      <c r="C22" s="14"/>
      <c r="D22" s="14"/>
      <c r="E22" s="14"/>
      <c r="F22" s="14"/>
      <c r="G22" s="15"/>
      <c r="H22" s="9"/>
      <c r="I22" s="9"/>
    </row>
    <row r="23" spans="2:9" ht="19" x14ac:dyDescent="0.25">
      <c r="B23" s="16" t="s">
        <v>62</v>
      </c>
      <c r="C23" s="17"/>
      <c r="D23" s="17"/>
      <c r="E23" s="17"/>
      <c r="F23" s="17"/>
      <c r="G23" s="18"/>
      <c r="H23" s="9"/>
      <c r="I23" s="9"/>
    </row>
    <row r="24" spans="2:9" ht="19" x14ac:dyDescent="0.25">
      <c r="B24" s="22">
        <f>D34</f>
        <v>-0.19383259911894274</v>
      </c>
      <c r="C24" s="17"/>
      <c r="D24" s="17" t="s">
        <v>70</v>
      </c>
      <c r="E24" s="24">
        <v>450000</v>
      </c>
      <c r="F24" s="17"/>
      <c r="G24" s="18"/>
      <c r="H24" s="9"/>
      <c r="I24" s="9"/>
    </row>
    <row r="25" spans="2:9" ht="19" x14ac:dyDescent="0.25">
      <c r="B25" s="16"/>
      <c r="C25" s="17"/>
      <c r="D25" s="25" t="s">
        <v>71</v>
      </c>
      <c r="E25" s="26">
        <v>4000</v>
      </c>
      <c r="F25" s="17"/>
      <c r="G25" s="18"/>
      <c r="H25" s="9"/>
      <c r="I25" s="9"/>
    </row>
    <row r="26" spans="2:9" ht="19" x14ac:dyDescent="0.25">
      <c r="B26" s="16"/>
      <c r="C26" s="17"/>
      <c r="D26" s="27" t="s">
        <v>72</v>
      </c>
      <c r="E26" s="28">
        <f>E25+E24</f>
        <v>454000</v>
      </c>
      <c r="F26" s="17"/>
      <c r="G26" s="18"/>
      <c r="H26" s="9"/>
      <c r="I26" s="9"/>
    </row>
    <row r="27" spans="2:9" ht="19" x14ac:dyDescent="0.25">
      <c r="B27" s="16"/>
      <c r="C27" s="17"/>
      <c r="D27" s="17"/>
      <c r="E27" s="17"/>
      <c r="F27" s="17"/>
      <c r="G27" s="18"/>
      <c r="H27" s="9"/>
      <c r="I27" s="9"/>
    </row>
    <row r="28" spans="2:9" ht="19" x14ac:dyDescent="0.25">
      <c r="B28" s="16"/>
      <c r="C28" s="17"/>
      <c r="D28" s="17" t="s">
        <v>73</v>
      </c>
      <c r="E28" s="24">
        <v>400000</v>
      </c>
      <c r="F28" s="17"/>
      <c r="G28" s="18"/>
      <c r="H28" s="9"/>
      <c r="I28" s="9"/>
    </row>
    <row r="29" spans="2:9" ht="19" x14ac:dyDescent="0.25">
      <c r="B29" s="16"/>
      <c r="C29" s="17"/>
      <c r="D29" s="29" t="s">
        <v>74</v>
      </c>
      <c r="E29" s="17"/>
      <c r="F29" s="17"/>
      <c r="G29" s="18"/>
      <c r="H29" s="9"/>
      <c r="I29" s="9"/>
    </row>
    <row r="30" spans="2:9" ht="19" x14ac:dyDescent="0.25">
      <c r="B30" s="16"/>
      <c r="C30" s="17"/>
      <c r="D30" s="17" t="s">
        <v>75</v>
      </c>
      <c r="E30" s="24">
        <f>0.06*E28</f>
        <v>24000</v>
      </c>
      <c r="F30" s="17"/>
      <c r="G30" s="18"/>
      <c r="H30" s="9"/>
      <c r="I30" s="9"/>
    </row>
    <row r="31" spans="2:9" ht="19" x14ac:dyDescent="0.25">
      <c r="B31" s="16"/>
      <c r="C31" s="17"/>
      <c r="D31" s="25" t="s">
        <v>76</v>
      </c>
      <c r="E31" s="26">
        <f>10000</f>
        <v>10000</v>
      </c>
      <c r="F31" s="17"/>
      <c r="G31" s="18"/>
      <c r="H31" s="9"/>
      <c r="I31" s="9"/>
    </row>
    <row r="32" spans="2:9" ht="19" x14ac:dyDescent="0.25">
      <c r="B32" s="16"/>
      <c r="C32" s="17"/>
      <c r="D32" s="27" t="s">
        <v>77</v>
      </c>
      <c r="E32" s="28">
        <f>E28-E30-E31</f>
        <v>366000</v>
      </c>
      <c r="F32" s="17"/>
      <c r="G32" s="18"/>
      <c r="H32" s="9"/>
      <c r="I32" s="9"/>
    </row>
    <row r="33" spans="2:9" ht="19" x14ac:dyDescent="0.25">
      <c r="B33" s="16"/>
      <c r="C33" s="17"/>
      <c r="D33" s="17"/>
      <c r="E33" s="17"/>
      <c r="F33" s="17"/>
      <c r="G33" s="18"/>
      <c r="H33" s="9"/>
      <c r="I33" s="9"/>
    </row>
    <row r="34" spans="2:9" ht="20" thickBot="1" x14ac:dyDescent="0.3">
      <c r="B34" s="23"/>
      <c r="C34" s="20"/>
      <c r="D34" s="30">
        <f>(E32-E26)/E26</f>
        <v>-0.19383259911894274</v>
      </c>
      <c r="E34" s="31" t="s">
        <v>78</v>
      </c>
      <c r="F34" s="20"/>
      <c r="G34" s="21"/>
      <c r="H34" s="9"/>
      <c r="I34" s="9"/>
    </row>
    <row r="35" spans="2:9" ht="20" thickBot="1" x14ac:dyDescent="0.3">
      <c r="B35" s="8"/>
      <c r="C35" s="9"/>
      <c r="D35" s="9"/>
      <c r="E35" s="9"/>
      <c r="F35" s="9"/>
      <c r="G35" s="9"/>
      <c r="H35" s="9"/>
      <c r="I35" s="9"/>
    </row>
    <row r="36" spans="2:9" ht="20" thickBot="1" x14ac:dyDescent="0.3">
      <c r="B36" s="13" t="s">
        <v>79</v>
      </c>
      <c r="C36" s="14"/>
      <c r="D36" s="14"/>
      <c r="E36" s="14"/>
      <c r="F36" s="14"/>
      <c r="G36" s="14"/>
      <c r="H36" s="14"/>
      <c r="I36" s="15"/>
    </row>
    <row r="37" spans="2:9" ht="19" x14ac:dyDescent="0.25">
      <c r="B37" s="16" t="s">
        <v>62</v>
      </c>
      <c r="C37" s="17"/>
      <c r="D37" s="17"/>
      <c r="E37" s="17"/>
      <c r="F37" s="17"/>
      <c r="G37" s="17"/>
      <c r="H37" s="17"/>
      <c r="I37" s="18"/>
    </row>
    <row r="38" spans="2:9" ht="19" x14ac:dyDescent="0.25">
      <c r="B38" s="32" t="s">
        <v>80</v>
      </c>
      <c r="C38" s="17" t="s">
        <v>81</v>
      </c>
      <c r="D38" s="17"/>
      <c r="E38" s="17"/>
      <c r="F38" s="17"/>
      <c r="G38" s="17"/>
      <c r="H38" s="17"/>
      <c r="I38" s="18"/>
    </row>
    <row r="39" spans="2:9" ht="19" x14ac:dyDescent="0.25">
      <c r="B39" s="16"/>
      <c r="C39" s="17" t="s">
        <v>121</v>
      </c>
      <c r="D39" s="17"/>
      <c r="E39" s="17"/>
      <c r="F39" s="17"/>
      <c r="G39" s="17"/>
      <c r="H39" s="17"/>
      <c r="I39" s="18"/>
    </row>
    <row r="40" spans="2:9" ht="19" x14ac:dyDescent="0.25">
      <c r="B40" s="16"/>
      <c r="C40" s="17" t="s">
        <v>82</v>
      </c>
      <c r="D40" s="17"/>
      <c r="E40" s="17"/>
      <c r="F40" s="17"/>
      <c r="G40" s="17"/>
      <c r="H40" s="17"/>
      <c r="I40" s="18"/>
    </row>
    <row r="41" spans="2:9" ht="20" thickBot="1" x14ac:dyDescent="0.3">
      <c r="B41" s="23"/>
      <c r="C41" s="20" t="s">
        <v>83</v>
      </c>
      <c r="D41" s="20"/>
      <c r="E41" s="20"/>
      <c r="F41" s="20"/>
      <c r="G41" s="20"/>
      <c r="H41" s="20"/>
      <c r="I41" s="21"/>
    </row>
    <row r="42" spans="2:9" ht="19" x14ac:dyDescent="0.25">
      <c r="B42" s="8"/>
      <c r="C42" s="9"/>
      <c r="D42" s="9"/>
      <c r="E42" s="9"/>
      <c r="F42" s="9"/>
      <c r="G42" s="9"/>
      <c r="H42" s="9"/>
      <c r="I42" s="9"/>
    </row>
    <row r="43" spans="2:9" ht="20" thickBot="1" x14ac:dyDescent="0.3">
      <c r="B43" s="8"/>
      <c r="C43" s="9"/>
      <c r="D43" s="9"/>
      <c r="E43" s="9"/>
      <c r="F43" s="9"/>
      <c r="G43" s="9"/>
      <c r="H43" s="9"/>
      <c r="I43" s="9"/>
    </row>
    <row r="44" spans="2:9" ht="20" thickBot="1" x14ac:dyDescent="0.3">
      <c r="B44" s="13" t="s">
        <v>84</v>
      </c>
      <c r="C44" s="14"/>
      <c r="D44" s="14"/>
      <c r="E44" s="14"/>
      <c r="F44" s="14"/>
      <c r="G44" s="14"/>
      <c r="H44" s="14"/>
      <c r="I44" s="15"/>
    </row>
    <row r="45" spans="2:9" ht="19" x14ac:dyDescent="0.25">
      <c r="B45" s="16"/>
      <c r="C45" s="17" t="s">
        <v>85</v>
      </c>
      <c r="D45" s="17"/>
      <c r="E45" s="17"/>
      <c r="F45" s="17"/>
      <c r="G45" s="17"/>
      <c r="H45" s="17"/>
      <c r="I45" s="18"/>
    </row>
    <row r="46" spans="2:9" ht="19" x14ac:dyDescent="0.25">
      <c r="B46" s="16"/>
      <c r="C46" s="17" t="s">
        <v>86</v>
      </c>
      <c r="D46" s="17"/>
      <c r="E46" s="17"/>
      <c r="F46" s="17"/>
      <c r="G46" s="17"/>
      <c r="H46" s="17"/>
      <c r="I46" s="18"/>
    </row>
    <row r="47" spans="2:9" ht="20" thickBot="1" x14ac:dyDescent="0.3">
      <c r="B47" s="23"/>
      <c r="C47" s="20" t="s">
        <v>87</v>
      </c>
      <c r="D47" s="20"/>
      <c r="E47" s="20"/>
      <c r="F47" s="20"/>
      <c r="G47" s="20"/>
      <c r="H47" s="20"/>
      <c r="I47" s="21"/>
    </row>
    <row r="48" spans="2:9" ht="20" thickBot="1" x14ac:dyDescent="0.3">
      <c r="B48" s="8"/>
      <c r="C48" s="9"/>
      <c r="D48" s="9"/>
      <c r="E48" s="9"/>
      <c r="F48" s="9"/>
      <c r="G48" s="9"/>
      <c r="H48" s="9"/>
      <c r="I48" s="9"/>
    </row>
    <row r="49" spans="2:9" ht="20" thickBot="1" x14ac:dyDescent="0.3">
      <c r="B49" s="13" t="s">
        <v>88</v>
      </c>
      <c r="C49" s="14"/>
      <c r="D49" s="14"/>
      <c r="E49" s="14"/>
      <c r="F49" s="14"/>
      <c r="G49" s="14"/>
      <c r="H49" s="14"/>
      <c r="I49" s="15"/>
    </row>
    <row r="50" spans="2:9" ht="19" x14ac:dyDescent="0.25">
      <c r="B50" s="16" t="s">
        <v>62</v>
      </c>
      <c r="C50" s="17"/>
      <c r="D50" s="17"/>
      <c r="E50" s="17"/>
      <c r="F50" s="17"/>
      <c r="G50" s="17"/>
      <c r="H50" s="17"/>
      <c r="I50" s="18"/>
    </row>
    <row r="51" spans="2:9" ht="19" x14ac:dyDescent="0.25">
      <c r="B51" s="32" t="s">
        <v>63</v>
      </c>
      <c r="C51" s="17" t="s">
        <v>89</v>
      </c>
      <c r="D51" s="17"/>
      <c r="E51" s="17"/>
      <c r="F51" s="17"/>
      <c r="G51" s="17"/>
      <c r="H51" s="17"/>
      <c r="I51" s="18"/>
    </row>
    <row r="52" spans="2:9" ht="19" x14ac:dyDescent="0.25">
      <c r="B52" s="16"/>
      <c r="C52" s="17" t="s">
        <v>90</v>
      </c>
      <c r="D52" s="17"/>
      <c r="E52" s="17"/>
      <c r="F52" s="17"/>
      <c r="G52" s="17"/>
      <c r="H52" s="17"/>
      <c r="I52" s="18"/>
    </row>
    <row r="53" spans="2:9" ht="20" thickBot="1" x14ac:dyDescent="0.3">
      <c r="B53" s="23"/>
      <c r="C53" s="20" t="s">
        <v>91</v>
      </c>
      <c r="D53" s="20"/>
      <c r="E53" s="20"/>
      <c r="F53" s="20"/>
      <c r="G53" s="20"/>
      <c r="H53" s="20"/>
      <c r="I53" s="21"/>
    </row>
    <row r="54" spans="2:9" ht="20" thickBot="1" x14ac:dyDescent="0.3">
      <c r="B54" s="8"/>
      <c r="C54" s="9"/>
      <c r="D54" s="9"/>
      <c r="E54" s="9"/>
      <c r="F54" s="9"/>
      <c r="G54" s="9"/>
      <c r="H54" s="9"/>
      <c r="I54" s="9"/>
    </row>
    <row r="55" spans="2:9" ht="20" thickBot="1" x14ac:dyDescent="0.3">
      <c r="B55" s="13" t="s">
        <v>92</v>
      </c>
      <c r="C55" s="14"/>
      <c r="D55" s="14"/>
      <c r="E55" s="14"/>
      <c r="F55" s="14"/>
      <c r="G55" s="14"/>
      <c r="H55" s="14"/>
      <c r="I55" s="15"/>
    </row>
    <row r="56" spans="2:9" ht="19" x14ac:dyDescent="0.25">
      <c r="B56" s="16" t="s">
        <v>62</v>
      </c>
      <c r="C56" s="17"/>
      <c r="D56" s="17"/>
      <c r="E56" s="33"/>
      <c r="F56" s="17"/>
      <c r="G56" s="17"/>
      <c r="H56" s="17"/>
      <c r="I56" s="18"/>
    </row>
    <row r="57" spans="2:9" ht="19" x14ac:dyDescent="0.25">
      <c r="B57" s="32" t="s">
        <v>132</v>
      </c>
      <c r="C57" s="17" t="s">
        <v>93</v>
      </c>
      <c r="D57" s="17"/>
      <c r="E57" s="17"/>
      <c r="F57" s="17"/>
      <c r="G57" s="17"/>
      <c r="H57" s="17"/>
      <c r="I57" s="18"/>
    </row>
    <row r="58" spans="2:9" ht="19" x14ac:dyDescent="0.25">
      <c r="B58" s="16"/>
      <c r="C58" s="17" t="s">
        <v>108</v>
      </c>
      <c r="D58" s="17"/>
      <c r="E58" s="17"/>
      <c r="F58" s="17"/>
      <c r="G58" s="17"/>
      <c r="H58" s="17"/>
      <c r="I58" s="18"/>
    </row>
    <row r="59" spans="2:9" ht="19" x14ac:dyDescent="0.25">
      <c r="B59" s="16"/>
      <c r="C59" s="17"/>
      <c r="D59" s="17"/>
      <c r="E59" s="17"/>
      <c r="F59" s="17"/>
      <c r="G59" s="17"/>
      <c r="H59" s="17"/>
      <c r="I59" s="18"/>
    </row>
    <row r="60" spans="2:9" ht="19" x14ac:dyDescent="0.25">
      <c r="B60" s="16"/>
      <c r="C60" s="17" t="s">
        <v>94</v>
      </c>
      <c r="D60" s="33">
        <v>12000000</v>
      </c>
      <c r="E60" s="17"/>
      <c r="F60" s="17"/>
      <c r="G60" s="17"/>
      <c r="H60" s="17"/>
      <c r="I60" s="18"/>
    </row>
    <row r="61" spans="2:9" ht="19" x14ac:dyDescent="0.25">
      <c r="B61" s="16"/>
      <c r="C61" s="25" t="s">
        <v>95</v>
      </c>
      <c r="D61" s="34">
        <v>-9000000</v>
      </c>
      <c r="E61" s="17"/>
      <c r="F61" s="17"/>
      <c r="G61" s="17"/>
      <c r="H61" s="17"/>
      <c r="I61" s="18"/>
    </row>
    <row r="62" spans="2:9" ht="19" x14ac:dyDescent="0.25">
      <c r="B62" s="16"/>
      <c r="C62" s="17" t="s">
        <v>96</v>
      </c>
      <c r="D62" s="33">
        <f>D61+D60</f>
        <v>3000000</v>
      </c>
      <c r="E62" s="17"/>
      <c r="F62" s="17"/>
      <c r="G62" s="17"/>
      <c r="H62" s="17"/>
      <c r="I62" s="18"/>
    </row>
    <row r="63" spans="2:9" ht="19" x14ac:dyDescent="0.25">
      <c r="B63" s="16"/>
      <c r="C63" s="25" t="s">
        <v>97</v>
      </c>
      <c r="D63" s="34">
        <v>-1100000</v>
      </c>
      <c r="E63" s="17"/>
      <c r="F63" s="17"/>
      <c r="G63" s="17"/>
      <c r="H63" s="17"/>
      <c r="I63" s="18"/>
    </row>
    <row r="64" spans="2:9" ht="19" x14ac:dyDescent="0.25">
      <c r="B64" s="16"/>
      <c r="C64" s="17" t="s">
        <v>98</v>
      </c>
      <c r="D64" s="33">
        <f>D63+D62</f>
        <v>1900000</v>
      </c>
      <c r="E64" s="17"/>
      <c r="F64" s="17"/>
      <c r="G64" s="17"/>
      <c r="H64" s="17"/>
      <c r="I64" s="18"/>
    </row>
    <row r="65" spans="2:9" ht="19" x14ac:dyDescent="0.25">
      <c r="B65" s="16"/>
      <c r="C65" s="25" t="s">
        <v>99</v>
      </c>
      <c r="D65" s="34">
        <v>-100000</v>
      </c>
      <c r="E65" s="17"/>
      <c r="F65" s="17"/>
      <c r="G65" s="17"/>
      <c r="H65" s="17"/>
      <c r="I65" s="18"/>
    </row>
    <row r="66" spans="2:9" ht="19" x14ac:dyDescent="0.25">
      <c r="B66" s="16"/>
      <c r="C66" s="17" t="s">
        <v>100</v>
      </c>
      <c r="D66" s="33">
        <f>D65+D64</f>
        <v>1800000</v>
      </c>
      <c r="E66" s="17"/>
      <c r="F66" s="17"/>
      <c r="G66" s="17"/>
      <c r="H66" s="17"/>
      <c r="I66" s="18"/>
    </row>
    <row r="67" spans="2:9" ht="19" x14ac:dyDescent="0.25">
      <c r="B67" s="16"/>
      <c r="C67" s="25" t="s">
        <v>101</v>
      </c>
      <c r="D67" s="34">
        <f>-D66*0.21</f>
        <v>-378000</v>
      </c>
      <c r="E67" s="17"/>
      <c r="F67" s="17"/>
      <c r="G67" s="17"/>
      <c r="H67" s="17"/>
      <c r="I67" s="18"/>
    </row>
    <row r="68" spans="2:9" ht="20" thickBot="1" x14ac:dyDescent="0.3">
      <c r="B68" s="23"/>
      <c r="C68" s="20" t="s">
        <v>102</v>
      </c>
      <c r="D68" s="35">
        <f>D67+D66</f>
        <v>1422000</v>
      </c>
      <c r="E68" s="20"/>
      <c r="F68" s="20"/>
      <c r="G68" s="20"/>
      <c r="H68" s="20"/>
      <c r="I68" s="21"/>
    </row>
    <row r="69" spans="2:9" ht="20" thickBot="1" x14ac:dyDescent="0.3">
      <c r="B69" s="8"/>
      <c r="C69" s="9"/>
      <c r="D69" s="9"/>
      <c r="E69" s="9"/>
      <c r="F69" s="9"/>
      <c r="G69" s="9"/>
      <c r="H69" s="9"/>
      <c r="I69" s="9"/>
    </row>
    <row r="70" spans="2:9" ht="20" thickBot="1" x14ac:dyDescent="0.3">
      <c r="B70" s="13" t="s">
        <v>103</v>
      </c>
      <c r="C70" s="14"/>
      <c r="D70" s="14"/>
      <c r="E70" s="14"/>
      <c r="F70" s="14"/>
      <c r="G70" s="14"/>
      <c r="H70" s="14"/>
      <c r="I70" s="15"/>
    </row>
    <row r="71" spans="2:9" ht="19" x14ac:dyDescent="0.25">
      <c r="B71" s="16" t="s">
        <v>62</v>
      </c>
      <c r="C71" s="17"/>
      <c r="D71" s="17"/>
      <c r="E71" s="17"/>
      <c r="F71" s="17"/>
      <c r="G71" s="17"/>
      <c r="H71" s="17"/>
      <c r="I71" s="18"/>
    </row>
    <row r="72" spans="2:9" ht="19" x14ac:dyDescent="0.25">
      <c r="B72" s="36">
        <v>0.05</v>
      </c>
      <c r="C72" s="17" t="s">
        <v>104</v>
      </c>
      <c r="D72" s="17"/>
      <c r="E72" s="17"/>
      <c r="F72" s="17"/>
      <c r="G72" s="17"/>
      <c r="H72" s="17"/>
      <c r="I72" s="18"/>
    </row>
    <row r="73" spans="2:9" ht="19" x14ac:dyDescent="0.25">
      <c r="B73" s="16"/>
      <c r="C73" s="17" t="s">
        <v>116</v>
      </c>
      <c r="D73" s="17"/>
      <c r="E73" s="17"/>
      <c r="F73" s="17"/>
      <c r="G73" s="17"/>
      <c r="H73" s="17"/>
      <c r="I73" s="18"/>
    </row>
    <row r="74" spans="2:9" ht="20" thickBot="1" x14ac:dyDescent="0.3">
      <c r="B74" s="23"/>
      <c r="C74" s="20" t="s">
        <v>105</v>
      </c>
      <c r="D74" s="20"/>
      <c r="E74" s="20"/>
      <c r="F74" s="20"/>
      <c r="G74" s="20"/>
      <c r="H74" s="20"/>
      <c r="I74" s="21"/>
    </row>
    <row r="75" spans="2:9" ht="19" x14ac:dyDescent="0.25">
      <c r="B75" s="8"/>
      <c r="C75" s="9"/>
      <c r="D75" s="9"/>
      <c r="E75" s="9"/>
      <c r="F75" s="9"/>
      <c r="G75" s="9"/>
      <c r="H75" s="9"/>
      <c r="I75" s="9"/>
    </row>
    <row r="76" spans="2:9" ht="19" x14ac:dyDescent="0.25">
      <c r="B76" s="8"/>
      <c r="C76" s="9"/>
      <c r="D76" s="9"/>
      <c r="E76" s="9"/>
      <c r="F76" s="9"/>
      <c r="G76" s="9"/>
      <c r="H76" s="9"/>
      <c r="I76" s="9"/>
    </row>
    <row r="77" spans="2:9" ht="19" x14ac:dyDescent="0.25">
      <c r="B77" s="37" t="s">
        <v>106</v>
      </c>
      <c r="C77" s="9"/>
      <c r="D77" s="9"/>
      <c r="E77" s="9"/>
      <c r="F77" s="9"/>
      <c r="G77" s="9"/>
      <c r="H77" s="9"/>
      <c r="I77" s="9"/>
    </row>
    <row r="78" spans="2:9" ht="19" x14ac:dyDescent="0.25">
      <c r="B78" s="38" t="s">
        <v>107</v>
      </c>
      <c r="C78" s="9"/>
      <c r="D78" s="9"/>
      <c r="E78" s="9"/>
      <c r="F78" s="9"/>
      <c r="G78" s="9"/>
      <c r="H78" s="9"/>
      <c r="I78" s="9"/>
    </row>
    <row r="79" spans="2:9" ht="19" x14ac:dyDescent="0.25">
      <c r="B79" s="8"/>
      <c r="C79" s="9"/>
      <c r="D79" s="9"/>
      <c r="E79" s="9"/>
      <c r="F79" s="9"/>
      <c r="G79" s="9"/>
      <c r="H79" s="9"/>
      <c r="I79" s="9"/>
    </row>
  </sheetData>
  <pageMargins left="0.7" right="0.7" top="0.75" bottom="0.75" header="0.3" footer="0.3"/>
  <ignoredErrors>
    <ignoredError sqref="D67"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O432"/>
  <sheetViews>
    <sheetView topLeftCell="B3" workbookViewId="0">
      <selection activeCell="F8" sqref="F8"/>
    </sheetView>
  </sheetViews>
  <sheetFormatPr baseColWidth="10" defaultColWidth="8.6640625" defaultRowHeight="18" x14ac:dyDescent="0.2"/>
  <cols>
    <col min="1" max="2" width="8.6640625" style="7"/>
    <col min="3" max="3" width="12.88671875" style="7" customWidth="1"/>
    <col min="4" max="5" width="15.33203125" style="7" customWidth="1"/>
    <col min="6" max="6" width="12.21875" style="7" customWidth="1"/>
    <col min="7" max="7" width="13.88671875" style="7" customWidth="1"/>
    <col min="8" max="8" width="17.109375" style="7" customWidth="1"/>
    <col min="9" max="9" width="16.6640625" style="7" customWidth="1"/>
    <col min="10" max="10" width="12" style="7" customWidth="1"/>
    <col min="11" max="11" width="11.88671875" style="7" customWidth="1"/>
    <col min="12" max="12" width="13.21875" style="7" customWidth="1"/>
    <col min="13" max="13" width="17.88671875" style="7" customWidth="1"/>
    <col min="14" max="14" width="8.6640625" style="7" customWidth="1"/>
    <col min="15" max="15" width="9.88671875" style="7" customWidth="1"/>
    <col min="16" max="16384" width="8.6640625" style="7"/>
  </cols>
  <sheetData>
    <row r="5" spans="3:15" x14ac:dyDescent="0.2">
      <c r="C5" s="2" t="s">
        <v>51</v>
      </c>
      <c r="D5" s="2" t="s">
        <v>3</v>
      </c>
      <c r="E5" s="2" t="s">
        <v>0</v>
      </c>
      <c r="F5" s="2" t="s">
        <v>4</v>
      </c>
      <c r="G5" s="2" t="s">
        <v>1</v>
      </c>
      <c r="H5" s="2" t="s">
        <v>2</v>
      </c>
      <c r="I5" s="2" t="s">
        <v>5</v>
      </c>
      <c r="J5" s="2" t="s">
        <v>6</v>
      </c>
      <c r="K5" s="2" t="s">
        <v>7</v>
      </c>
      <c r="L5" s="2" t="s">
        <v>50</v>
      </c>
      <c r="M5" s="2" t="s">
        <v>127</v>
      </c>
      <c r="N5" s="57" t="s">
        <v>126</v>
      </c>
      <c r="O5" s="57" t="s">
        <v>128</v>
      </c>
    </row>
    <row r="6" spans="3:15" x14ac:dyDescent="0.2">
      <c r="C6" s="3">
        <v>1</v>
      </c>
      <c r="D6" s="3" t="s">
        <v>8</v>
      </c>
      <c r="E6" s="3" t="s">
        <v>20</v>
      </c>
      <c r="F6" s="3" t="s">
        <v>42</v>
      </c>
      <c r="G6" s="3" t="s">
        <v>44</v>
      </c>
      <c r="H6" s="58">
        <v>192</v>
      </c>
      <c r="I6" s="58">
        <v>12</v>
      </c>
      <c r="J6" s="59">
        <v>300</v>
      </c>
      <c r="K6" s="59">
        <f>Billings!$H6*Billings!$J6</f>
        <v>57600</v>
      </c>
      <c r="L6" s="59">
        <v>57600</v>
      </c>
      <c r="M6" s="59">
        <f>Billings!$K6-Billings!$L6</f>
        <v>0</v>
      </c>
      <c r="N6" s="55">
        <f>([1]!Table1[[#This Row],[Billing Rate]]*0.5*100)</f>
        <v>15000</v>
      </c>
      <c r="O6" s="56">
        <f>Table1[[#This Row],[Collections]]-Table1[[#This Row],[Salary]]</f>
        <v>42600</v>
      </c>
    </row>
    <row r="7" spans="3:15" x14ac:dyDescent="0.2">
      <c r="C7" s="4">
        <v>2</v>
      </c>
      <c r="D7" s="4" t="s">
        <v>9</v>
      </c>
      <c r="E7" s="4" t="s">
        <v>20</v>
      </c>
      <c r="F7" s="4" t="s">
        <v>42</v>
      </c>
      <c r="G7" s="4" t="s">
        <v>44</v>
      </c>
      <c r="H7" s="60">
        <v>187</v>
      </c>
      <c r="I7" s="60">
        <v>19</v>
      </c>
      <c r="J7" s="61">
        <v>300</v>
      </c>
      <c r="K7" s="61">
        <f>Billings!$H7*Billings!$J7</f>
        <v>56100</v>
      </c>
      <c r="L7" s="61">
        <v>50490</v>
      </c>
      <c r="M7" s="61">
        <f>Billings!$K7-Billings!$L7</f>
        <v>5610</v>
      </c>
      <c r="N7" s="56">
        <f>([1]!Table1[[#This Row],[Billing Rate]]*0.5*100)</f>
        <v>15000</v>
      </c>
      <c r="O7" s="56">
        <f>Table1[[#This Row],[Collections]]-Table1[[#This Row],[Salary]]</f>
        <v>35490</v>
      </c>
    </row>
    <row r="8" spans="3:15" x14ac:dyDescent="0.2">
      <c r="C8" s="3">
        <v>3</v>
      </c>
      <c r="D8" s="3" t="s">
        <v>10</v>
      </c>
      <c r="E8" s="3" t="s">
        <v>20</v>
      </c>
      <c r="F8" s="3" t="s">
        <v>42</v>
      </c>
      <c r="G8" s="3" t="s">
        <v>44</v>
      </c>
      <c r="H8" s="58">
        <v>201</v>
      </c>
      <c r="I8" s="58">
        <v>8</v>
      </c>
      <c r="J8" s="59">
        <v>300</v>
      </c>
      <c r="K8" s="59">
        <f>Billings!$H8*Billings!$J8</f>
        <v>60300</v>
      </c>
      <c r="L8" s="59">
        <v>54270</v>
      </c>
      <c r="M8" s="59">
        <f>Billings!$K8-Billings!$L8</f>
        <v>6030</v>
      </c>
      <c r="N8" s="56">
        <f>([1]!Table1[[#This Row],[Billing Rate]]*0.5*100)</f>
        <v>15000</v>
      </c>
      <c r="O8" s="56">
        <f>Table1[[#This Row],[Collections]]-Table1[[#This Row],[Salary]]</f>
        <v>39270</v>
      </c>
    </row>
    <row r="9" spans="3:15" x14ac:dyDescent="0.2">
      <c r="C9" s="4">
        <v>4</v>
      </c>
      <c r="D9" s="4" t="s">
        <v>11</v>
      </c>
      <c r="E9" s="4" t="s">
        <v>20</v>
      </c>
      <c r="F9" s="4" t="s">
        <v>42</v>
      </c>
      <c r="G9" s="4" t="s">
        <v>44</v>
      </c>
      <c r="H9" s="60">
        <v>149</v>
      </c>
      <c r="I9" s="60">
        <v>1</v>
      </c>
      <c r="J9" s="61">
        <v>300</v>
      </c>
      <c r="K9" s="61">
        <f>Billings!$H9*Billings!$J9</f>
        <v>44700</v>
      </c>
      <c r="L9" s="61">
        <v>31290</v>
      </c>
      <c r="M9" s="61">
        <f>Billings!$K9-Billings!$L9</f>
        <v>13410</v>
      </c>
      <c r="N9" s="56">
        <f>([1]!Table1[[#This Row],[Billing Rate]]*0.5*100)</f>
        <v>15000</v>
      </c>
      <c r="O9" s="56">
        <f>Table1[[#This Row],[Collections]]-Table1[[#This Row],[Salary]]</f>
        <v>16290</v>
      </c>
    </row>
    <row r="10" spans="3:15" x14ac:dyDescent="0.2">
      <c r="C10" s="3">
        <v>5</v>
      </c>
      <c r="D10" s="3" t="s">
        <v>12</v>
      </c>
      <c r="E10" s="3" t="s">
        <v>20</v>
      </c>
      <c r="F10" s="3" t="s">
        <v>42</v>
      </c>
      <c r="G10" s="3" t="s">
        <v>44</v>
      </c>
      <c r="H10" s="58">
        <v>209</v>
      </c>
      <c r="I10" s="58">
        <v>6</v>
      </c>
      <c r="J10" s="59">
        <v>300</v>
      </c>
      <c r="K10" s="59">
        <f>Billings!$H10*Billings!$J10</f>
        <v>62700</v>
      </c>
      <c r="L10" s="59">
        <v>62700</v>
      </c>
      <c r="M10" s="59">
        <f>Billings!$K10-Billings!$L10</f>
        <v>0</v>
      </c>
      <c r="N10" s="56">
        <f>([1]!Table1[[#This Row],[Billing Rate]]*0.5*100)</f>
        <v>15000</v>
      </c>
      <c r="O10" s="56">
        <f>Table1[[#This Row],[Collections]]-Table1[[#This Row],[Salary]]</f>
        <v>47700</v>
      </c>
    </row>
    <row r="11" spans="3:15" x14ac:dyDescent="0.2">
      <c r="C11" s="4">
        <v>6</v>
      </c>
      <c r="D11" s="4" t="s">
        <v>13</v>
      </c>
      <c r="E11" s="4" t="s">
        <v>20</v>
      </c>
      <c r="F11" s="4" t="s">
        <v>42</v>
      </c>
      <c r="G11" s="4" t="s">
        <v>44</v>
      </c>
      <c r="H11" s="60">
        <v>206</v>
      </c>
      <c r="I11" s="60">
        <v>2</v>
      </c>
      <c r="J11" s="61">
        <v>300</v>
      </c>
      <c r="K11" s="61">
        <f>Billings!$H11*Billings!$J11</f>
        <v>61800</v>
      </c>
      <c r="L11" s="61">
        <v>49440</v>
      </c>
      <c r="M11" s="61">
        <f>Billings!$K11-Billings!$L11</f>
        <v>12360</v>
      </c>
      <c r="N11" s="56">
        <f>([1]!Table1[[#This Row],[Billing Rate]]*0.5*100)</f>
        <v>15000</v>
      </c>
      <c r="O11" s="56">
        <f>Table1[[#This Row],[Collections]]-Table1[[#This Row],[Salary]]</f>
        <v>34440</v>
      </c>
    </row>
    <row r="12" spans="3:15" x14ac:dyDescent="0.2">
      <c r="C12" s="3">
        <v>7</v>
      </c>
      <c r="D12" s="3" t="s">
        <v>14</v>
      </c>
      <c r="E12" s="3" t="s">
        <v>20</v>
      </c>
      <c r="F12" s="3" t="s">
        <v>42</v>
      </c>
      <c r="G12" s="3" t="s">
        <v>44</v>
      </c>
      <c r="H12" s="58">
        <v>186</v>
      </c>
      <c r="I12" s="58">
        <v>17</v>
      </c>
      <c r="J12" s="59">
        <v>300</v>
      </c>
      <c r="K12" s="59">
        <f>Billings!$H12*Billings!$J12</f>
        <v>55800</v>
      </c>
      <c r="L12" s="59">
        <v>50220</v>
      </c>
      <c r="M12" s="59">
        <f>Billings!$K12-Billings!$L12</f>
        <v>5580</v>
      </c>
      <c r="N12" s="56">
        <f>([1]!Table1[[#This Row],[Billing Rate]]*0.5*100)</f>
        <v>15000</v>
      </c>
      <c r="O12" s="56">
        <f>Table1[[#This Row],[Collections]]-Table1[[#This Row],[Salary]]</f>
        <v>35220</v>
      </c>
    </row>
    <row r="13" spans="3:15" x14ac:dyDescent="0.2">
      <c r="C13" s="4">
        <v>8</v>
      </c>
      <c r="D13" s="4" t="s">
        <v>15</v>
      </c>
      <c r="E13" s="4" t="s">
        <v>20</v>
      </c>
      <c r="F13" s="4" t="s">
        <v>42</v>
      </c>
      <c r="G13" s="4" t="s">
        <v>44</v>
      </c>
      <c r="H13" s="60">
        <v>190</v>
      </c>
      <c r="I13" s="60">
        <v>0</v>
      </c>
      <c r="J13" s="61">
        <v>300</v>
      </c>
      <c r="K13" s="61">
        <f>Billings!$H13*Billings!$J13</f>
        <v>57000</v>
      </c>
      <c r="L13" s="61">
        <v>51300</v>
      </c>
      <c r="M13" s="61">
        <f>Billings!$K13-Billings!$L13</f>
        <v>5700</v>
      </c>
      <c r="N13" s="56">
        <f>([1]!Table1[[#This Row],[Billing Rate]]*0.5*100)</f>
        <v>15000</v>
      </c>
      <c r="O13" s="56">
        <f>Table1[[#This Row],[Collections]]-Table1[[#This Row],[Salary]]</f>
        <v>36300</v>
      </c>
    </row>
    <row r="14" spans="3:15" x14ac:dyDescent="0.2">
      <c r="C14" s="3">
        <v>9</v>
      </c>
      <c r="D14" s="3" t="s">
        <v>16</v>
      </c>
      <c r="E14" s="3" t="s">
        <v>20</v>
      </c>
      <c r="F14" s="3" t="s">
        <v>42</v>
      </c>
      <c r="G14" s="3" t="s">
        <v>44</v>
      </c>
      <c r="H14" s="58">
        <v>188</v>
      </c>
      <c r="I14" s="58">
        <v>0</v>
      </c>
      <c r="J14" s="59">
        <v>300</v>
      </c>
      <c r="K14" s="59">
        <f>Billings!$H14*Billings!$J14</f>
        <v>56400</v>
      </c>
      <c r="L14" s="59">
        <v>39480</v>
      </c>
      <c r="M14" s="59">
        <f>Billings!$K14-Billings!$L14</f>
        <v>16920</v>
      </c>
      <c r="N14" s="56">
        <f>([1]!Table1[[#This Row],[Billing Rate]]*0.5*100)</f>
        <v>15000</v>
      </c>
      <c r="O14" s="56">
        <f>Table1[[#This Row],[Collections]]-Table1[[#This Row],[Salary]]</f>
        <v>24480</v>
      </c>
    </row>
    <row r="15" spans="3:15" x14ac:dyDescent="0.2">
      <c r="C15" s="4">
        <v>10</v>
      </c>
      <c r="D15" s="4" t="s">
        <v>17</v>
      </c>
      <c r="E15" s="4" t="s">
        <v>20</v>
      </c>
      <c r="F15" s="4" t="s">
        <v>42</v>
      </c>
      <c r="G15" s="4" t="s">
        <v>44</v>
      </c>
      <c r="H15" s="60">
        <v>220</v>
      </c>
      <c r="I15" s="60">
        <v>17</v>
      </c>
      <c r="J15" s="61">
        <v>300</v>
      </c>
      <c r="K15" s="61">
        <f>Billings!$H15*Billings!$J15</f>
        <v>66000</v>
      </c>
      <c r="L15" s="61">
        <v>66000</v>
      </c>
      <c r="M15" s="61">
        <f>Billings!$K15-Billings!$L15</f>
        <v>0</v>
      </c>
      <c r="N15" s="56">
        <f>([1]!Table1[[#This Row],[Billing Rate]]*0.5*100)</f>
        <v>15000</v>
      </c>
      <c r="O15" s="56">
        <f>Table1[[#This Row],[Collections]]-Table1[[#This Row],[Salary]]</f>
        <v>51000</v>
      </c>
    </row>
    <row r="16" spans="3:15" x14ac:dyDescent="0.2">
      <c r="C16" s="3">
        <v>11</v>
      </c>
      <c r="D16" s="3" t="s">
        <v>18</v>
      </c>
      <c r="E16" s="3" t="s">
        <v>20</v>
      </c>
      <c r="F16" s="3" t="s">
        <v>42</v>
      </c>
      <c r="G16" s="3" t="s">
        <v>44</v>
      </c>
      <c r="H16" s="58">
        <v>180</v>
      </c>
      <c r="I16" s="58">
        <v>14</v>
      </c>
      <c r="J16" s="59">
        <v>300</v>
      </c>
      <c r="K16" s="59">
        <f>Billings!$H16*Billings!$J16</f>
        <v>54000</v>
      </c>
      <c r="L16" s="59">
        <v>48600</v>
      </c>
      <c r="M16" s="59">
        <f>Billings!$K16-Billings!$L16</f>
        <v>5400</v>
      </c>
      <c r="N16" s="56">
        <f>([1]!Table1[[#This Row],[Billing Rate]]*0.5*100)</f>
        <v>15000</v>
      </c>
      <c r="O16" s="56">
        <f>Table1[[#This Row],[Collections]]-Table1[[#This Row],[Salary]]</f>
        <v>33600</v>
      </c>
    </row>
    <row r="17" spans="3:15" x14ac:dyDescent="0.2">
      <c r="C17" s="4">
        <v>12</v>
      </c>
      <c r="D17" s="4" t="s">
        <v>19</v>
      </c>
      <c r="E17" s="4" t="s">
        <v>20</v>
      </c>
      <c r="F17" s="4" t="s">
        <v>42</v>
      </c>
      <c r="G17" s="4" t="s">
        <v>44</v>
      </c>
      <c r="H17" s="60">
        <v>208</v>
      </c>
      <c r="I17" s="60">
        <v>2</v>
      </c>
      <c r="J17" s="61">
        <v>300</v>
      </c>
      <c r="K17" s="61">
        <f>Billings!$H17*Billings!$J17</f>
        <v>62400</v>
      </c>
      <c r="L17" s="61">
        <v>62400</v>
      </c>
      <c r="M17" s="61">
        <f>Billings!$K17-Billings!$L17</f>
        <v>0</v>
      </c>
      <c r="N17" s="56">
        <f>([1]!Table1[[#This Row],[Billing Rate]]*0.5*100)</f>
        <v>15000</v>
      </c>
      <c r="O17" s="56">
        <f>Table1[[#This Row],[Collections]]-Table1[[#This Row],[Salary]]</f>
        <v>47400</v>
      </c>
    </row>
    <row r="18" spans="3:15" x14ac:dyDescent="0.2">
      <c r="C18" s="3">
        <v>1</v>
      </c>
      <c r="D18" s="3" t="s">
        <v>8</v>
      </c>
      <c r="E18" s="3" t="s">
        <v>21</v>
      </c>
      <c r="F18" s="3" t="s">
        <v>42</v>
      </c>
      <c r="G18" s="3" t="s">
        <v>44</v>
      </c>
      <c r="H18" s="58">
        <v>170</v>
      </c>
      <c r="I18" s="58">
        <v>20</v>
      </c>
      <c r="J18" s="59">
        <v>275</v>
      </c>
      <c r="K18" s="59">
        <f>Billings!$H18*Billings!$J18</f>
        <v>46750</v>
      </c>
      <c r="L18" s="59">
        <v>42075</v>
      </c>
      <c r="M18" s="59">
        <f>Billings!$K18-Billings!$L18</f>
        <v>4675</v>
      </c>
      <c r="N18" s="56">
        <f>([1]!Table1[[#This Row],[Billing Rate]]*0.5*100)</f>
        <v>13750</v>
      </c>
      <c r="O18" s="56">
        <f>Table1[[#This Row],[Collections]]-Table1[[#This Row],[Salary]]</f>
        <v>28325</v>
      </c>
    </row>
    <row r="19" spans="3:15" x14ac:dyDescent="0.2">
      <c r="C19" s="4">
        <v>2</v>
      </c>
      <c r="D19" s="4" t="s">
        <v>9</v>
      </c>
      <c r="E19" s="4" t="s">
        <v>21</v>
      </c>
      <c r="F19" s="4" t="s">
        <v>42</v>
      </c>
      <c r="G19" s="4" t="s">
        <v>44</v>
      </c>
      <c r="H19" s="60">
        <v>210</v>
      </c>
      <c r="I19" s="60">
        <v>19</v>
      </c>
      <c r="J19" s="61">
        <v>275</v>
      </c>
      <c r="K19" s="61">
        <f>Billings!$H19*Billings!$J19</f>
        <v>57750</v>
      </c>
      <c r="L19" s="61">
        <v>57750</v>
      </c>
      <c r="M19" s="61">
        <f>Billings!$K19-Billings!$L19</f>
        <v>0</v>
      </c>
      <c r="N19" s="56">
        <f>([1]!Table1[[#This Row],[Billing Rate]]*0.5*100)</f>
        <v>13750</v>
      </c>
      <c r="O19" s="56">
        <f>Table1[[#This Row],[Collections]]-Table1[[#This Row],[Salary]]</f>
        <v>44000</v>
      </c>
    </row>
    <row r="20" spans="3:15" x14ac:dyDescent="0.2">
      <c r="C20" s="3">
        <v>3</v>
      </c>
      <c r="D20" s="3" t="s">
        <v>10</v>
      </c>
      <c r="E20" s="3" t="s">
        <v>21</v>
      </c>
      <c r="F20" s="3" t="s">
        <v>42</v>
      </c>
      <c r="G20" s="3" t="s">
        <v>44</v>
      </c>
      <c r="H20" s="58">
        <v>185</v>
      </c>
      <c r="I20" s="58">
        <v>14</v>
      </c>
      <c r="J20" s="59">
        <v>275</v>
      </c>
      <c r="K20" s="59">
        <f>Billings!$H20*Billings!$J20</f>
        <v>50875</v>
      </c>
      <c r="L20" s="59">
        <v>45787.5</v>
      </c>
      <c r="M20" s="59">
        <f>Billings!$K20-Billings!$L20</f>
        <v>5087.5</v>
      </c>
      <c r="N20" s="56">
        <f>([1]!Table1[[#This Row],[Billing Rate]]*0.5*100)</f>
        <v>13750</v>
      </c>
      <c r="O20" s="56">
        <f>Table1[[#This Row],[Collections]]-Table1[[#This Row],[Salary]]</f>
        <v>32037.5</v>
      </c>
    </row>
    <row r="21" spans="3:15" x14ac:dyDescent="0.2">
      <c r="C21" s="4">
        <v>4</v>
      </c>
      <c r="D21" s="4" t="s">
        <v>11</v>
      </c>
      <c r="E21" s="4" t="s">
        <v>21</v>
      </c>
      <c r="F21" s="4" t="s">
        <v>42</v>
      </c>
      <c r="G21" s="4" t="s">
        <v>44</v>
      </c>
      <c r="H21" s="60">
        <v>185</v>
      </c>
      <c r="I21" s="60">
        <v>5</v>
      </c>
      <c r="J21" s="61">
        <v>275</v>
      </c>
      <c r="K21" s="61">
        <f>Billings!$H21*Billings!$J21</f>
        <v>50875</v>
      </c>
      <c r="L21" s="61">
        <v>35612.5</v>
      </c>
      <c r="M21" s="61">
        <f>Billings!$K21-Billings!$L21</f>
        <v>15262.5</v>
      </c>
      <c r="N21" s="56">
        <f>([1]!Table1[[#This Row],[Billing Rate]]*0.5*100)</f>
        <v>13750</v>
      </c>
      <c r="O21" s="56">
        <f>Table1[[#This Row],[Collections]]-Table1[[#This Row],[Salary]]</f>
        <v>21862.5</v>
      </c>
    </row>
    <row r="22" spans="3:15" x14ac:dyDescent="0.2">
      <c r="C22" s="3">
        <v>5</v>
      </c>
      <c r="D22" s="3" t="s">
        <v>12</v>
      </c>
      <c r="E22" s="3" t="s">
        <v>21</v>
      </c>
      <c r="F22" s="3" t="s">
        <v>42</v>
      </c>
      <c r="G22" s="3" t="s">
        <v>44</v>
      </c>
      <c r="H22" s="58">
        <v>185</v>
      </c>
      <c r="I22" s="58">
        <v>5</v>
      </c>
      <c r="J22" s="59">
        <v>275</v>
      </c>
      <c r="K22" s="59">
        <f>Billings!$H22*Billings!$J22</f>
        <v>50875</v>
      </c>
      <c r="L22" s="59">
        <v>50875</v>
      </c>
      <c r="M22" s="59">
        <f>Billings!$K22-Billings!$L22</f>
        <v>0</v>
      </c>
      <c r="N22" s="56">
        <f>([1]!Table1[[#This Row],[Billing Rate]]*0.5*100)</f>
        <v>13750</v>
      </c>
      <c r="O22" s="56">
        <f>Table1[[#This Row],[Collections]]-Table1[[#This Row],[Salary]]</f>
        <v>37125</v>
      </c>
    </row>
    <row r="23" spans="3:15" x14ac:dyDescent="0.2">
      <c r="C23" s="4">
        <v>6</v>
      </c>
      <c r="D23" s="4" t="s">
        <v>13</v>
      </c>
      <c r="E23" s="4" t="s">
        <v>21</v>
      </c>
      <c r="F23" s="4" t="s">
        <v>42</v>
      </c>
      <c r="G23" s="4" t="s">
        <v>44</v>
      </c>
      <c r="H23" s="60">
        <v>175</v>
      </c>
      <c r="I23" s="60">
        <v>3</v>
      </c>
      <c r="J23" s="61">
        <v>275</v>
      </c>
      <c r="K23" s="61">
        <f>Billings!$H23*Billings!$J23</f>
        <v>48125</v>
      </c>
      <c r="L23" s="61">
        <v>43312.5</v>
      </c>
      <c r="M23" s="61">
        <f>Billings!$K23-Billings!$L23</f>
        <v>4812.5</v>
      </c>
      <c r="N23" s="56">
        <f>([1]!Table1[[#This Row],[Billing Rate]]*0.5*100)</f>
        <v>13750</v>
      </c>
      <c r="O23" s="56">
        <f>Table1[[#This Row],[Collections]]-Table1[[#This Row],[Salary]]</f>
        <v>29562.5</v>
      </c>
    </row>
    <row r="24" spans="3:15" x14ac:dyDescent="0.2">
      <c r="C24" s="3">
        <v>7</v>
      </c>
      <c r="D24" s="3" t="s">
        <v>14</v>
      </c>
      <c r="E24" s="3" t="s">
        <v>21</v>
      </c>
      <c r="F24" s="3" t="s">
        <v>42</v>
      </c>
      <c r="G24" s="3" t="s">
        <v>44</v>
      </c>
      <c r="H24" s="58">
        <v>204</v>
      </c>
      <c r="I24" s="58">
        <v>19</v>
      </c>
      <c r="J24" s="59">
        <v>275</v>
      </c>
      <c r="K24" s="59">
        <f>Billings!$H24*Billings!$J24</f>
        <v>56100</v>
      </c>
      <c r="L24" s="59">
        <v>50490</v>
      </c>
      <c r="M24" s="59">
        <f>Billings!$K24-Billings!$L24</f>
        <v>5610</v>
      </c>
      <c r="N24" s="56">
        <f>([1]!Table1[[#This Row],[Billing Rate]]*0.5*100)</f>
        <v>13750</v>
      </c>
      <c r="O24" s="56">
        <f>Table1[[#This Row],[Collections]]-Table1[[#This Row],[Salary]]</f>
        <v>36740</v>
      </c>
    </row>
    <row r="25" spans="3:15" x14ac:dyDescent="0.2">
      <c r="C25" s="4">
        <v>8</v>
      </c>
      <c r="D25" s="4" t="s">
        <v>15</v>
      </c>
      <c r="E25" s="4" t="s">
        <v>21</v>
      </c>
      <c r="F25" s="4" t="s">
        <v>42</v>
      </c>
      <c r="G25" s="4" t="s">
        <v>44</v>
      </c>
      <c r="H25" s="60">
        <v>179</v>
      </c>
      <c r="I25" s="60">
        <v>6</v>
      </c>
      <c r="J25" s="61">
        <v>275</v>
      </c>
      <c r="K25" s="61">
        <f>Billings!$H25*Billings!$J25</f>
        <v>49225</v>
      </c>
      <c r="L25" s="61">
        <v>44302.5</v>
      </c>
      <c r="M25" s="61">
        <f>Billings!$K25-Billings!$L25</f>
        <v>4922.5</v>
      </c>
      <c r="N25" s="56">
        <f>([1]!Table1[[#This Row],[Billing Rate]]*0.5*100)</f>
        <v>13750</v>
      </c>
      <c r="O25" s="56">
        <f>Table1[[#This Row],[Collections]]-Table1[[#This Row],[Salary]]</f>
        <v>30552.5</v>
      </c>
    </row>
    <row r="26" spans="3:15" x14ac:dyDescent="0.2">
      <c r="C26" s="3">
        <v>9</v>
      </c>
      <c r="D26" s="3" t="s">
        <v>16</v>
      </c>
      <c r="E26" s="3" t="s">
        <v>21</v>
      </c>
      <c r="F26" s="3" t="s">
        <v>42</v>
      </c>
      <c r="G26" s="3" t="s">
        <v>44</v>
      </c>
      <c r="H26" s="58">
        <v>175</v>
      </c>
      <c r="I26" s="58">
        <v>4</v>
      </c>
      <c r="J26" s="59">
        <v>275</v>
      </c>
      <c r="K26" s="59">
        <f>Billings!$H26*Billings!$J26</f>
        <v>48125</v>
      </c>
      <c r="L26" s="59">
        <v>38500</v>
      </c>
      <c r="M26" s="59">
        <f>Billings!$K26-Billings!$L26</f>
        <v>9625</v>
      </c>
      <c r="N26" s="56">
        <f>([1]!Table1[[#This Row],[Billing Rate]]*0.5*100)</f>
        <v>13750</v>
      </c>
      <c r="O26" s="56">
        <f>Table1[[#This Row],[Collections]]-Table1[[#This Row],[Salary]]</f>
        <v>24750</v>
      </c>
    </row>
    <row r="27" spans="3:15" x14ac:dyDescent="0.2">
      <c r="C27" s="4">
        <v>10</v>
      </c>
      <c r="D27" s="4" t="s">
        <v>17</v>
      </c>
      <c r="E27" s="4" t="s">
        <v>21</v>
      </c>
      <c r="F27" s="4" t="s">
        <v>42</v>
      </c>
      <c r="G27" s="4" t="s">
        <v>44</v>
      </c>
      <c r="H27" s="60">
        <v>187</v>
      </c>
      <c r="I27" s="60">
        <v>1</v>
      </c>
      <c r="J27" s="61">
        <v>275</v>
      </c>
      <c r="K27" s="61">
        <f>Billings!$H27*Billings!$J27</f>
        <v>51425</v>
      </c>
      <c r="L27" s="61">
        <v>41140</v>
      </c>
      <c r="M27" s="61">
        <f>Billings!$K27-Billings!$L27</f>
        <v>10285</v>
      </c>
      <c r="N27" s="56">
        <f>([1]!Table1[[#This Row],[Billing Rate]]*0.5*100)</f>
        <v>13750</v>
      </c>
      <c r="O27" s="56">
        <f>Table1[[#This Row],[Collections]]-Table1[[#This Row],[Salary]]</f>
        <v>27390</v>
      </c>
    </row>
    <row r="28" spans="3:15" x14ac:dyDescent="0.2">
      <c r="C28" s="3">
        <v>11</v>
      </c>
      <c r="D28" s="3" t="s">
        <v>18</v>
      </c>
      <c r="E28" s="3" t="s">
        <v>21</v>
      </c>
      <c r="F28" s="3" t="s">
        <v>42</v>
      </c>
      <c r="G28" s="3" t="s">
        <v>44</v>
      </c>
      <c r="H28" s="58">
        <v>179</v>
      </c>
      <c r="I28" s="58">
        <v>2</v>
      </c>
      <c r="J28" s="59">
        <v>275</v>
      </c>
      <c r="K28" s="59">
        <f>Billings!$H28*Billings!$J28</f>
        <v>49225</v>
      </c>
      <c r="L28" s="59">
        <v>34457.5</v>
      </c>
      <c r="M28" s="59">
        <f>Billings!$K28-Billings!$L28</f>
        <v>14767.5</v>
      </c>
      <c r="N28" s="56">
        <f>([1]!Table1[[#This Row],[Billing Rate]]*0.5*100)</f>
        <v>13750</v>
      </c>
      <c r="O28" s="56">
        <f>Table1[[#This Row],[Collections]]-Table1[[#This Row],[Salary]]</f>
        <v>20707.5</v>
      </c>
    </row>
    <row r="29" spans="3:15" x14ac:dyDescent="0.2">
      <c r="C29" s="4">
        <v>12</v>
      </c>
      <c r="D29" s="4" t="s">
        <v>19</v>
      </c>
      <c r="E29" s="4" t="s">
        <v>21</v>
      </c>
      <c r="F29" s="4" t="s">
        <v>42</v>
      </c>
      <c r="G29" s="4" t="s">
        <v>44</v>
      </c>
      <c r="H29" s="60">
        <v>142</v>
      </c>
      <c r="I29" s="60">
        <v>10</v>
      </c>
      <c r="J29" s="61">
        <v>275</v>
      </c>
      <c r="K29" s="61">
        <f>Billings!$H29*Billings!$J29</f>
        <v>39050</v>
      </c>
      <c r="L29" s="61">
        <v>31240</v>
      </c>
      <c r="M29" s="61">
        <f>Billings!$K29-Billings!$L29</f>
        <v>7810</v>
      </c>
      <c r="N29" s="56">
        <f>([1]!Table1[[#This Row],[Billing Rate]]*0.5*100)</f>
        <v>13750</v>
      </c>
      <c r="O29" s="56">
        <f>Table1[[#This Row],[Collections]]-Table1[[#This Row],[Salary]]</f>
        <v>17490</v>
      </c>
    </row>
    <row r="30" spans="3:15" x14ac:dyDescent="0.2">
      <c r="C30" s="3">
        <v>1</v>
      </c>
      <c r="D30" s="3" t="s">
        <v>8</v>
      </c>
      <c r="E30" s="3" t="s">
        <v>22</v>
      </c>
      <c r="F30" s="3" t="s">
        <v>42</v>
      </c>
      <c r="G30" s="3" t="s">
        <v>44</v>
      </c>
      <c r="H30" s="58">
        <v>155</v>
      </c>
      <c r="I30" s="58">
        <v>14</v>
      </c>
      <c r="J30" s="59">
        <v>275</v>
      </c>
      <c r="K30" s="59">
        <f>Billings!$H30*Billings!$J30</f>
        <v>42625</v>
      </c>
      <c r="L30" s="59">
        <v>25575</v>
      </c>
      <c r="M30" s="59">
        <f>Billings!$K30-Billings!$L30</f>
        <v>17050</v>
      </c>
      <c r="N30" s="56">
        <f>([1]!Table1[[#This Row],[Billing Rate]]*0.5*100)</f>
        <v>13750</v>
      </c>
      <c r="O30" s="56">
        <f>Table1[[#This Row],[Collections]]-Table1[[#This Row],[Salary]]</f>
        <v>11825</v>
      </c>
    </row>
    <row r="31" spans="3:15" x14ac:dyDescent="0.2">
      <c r="C31" s="4">
        <v>2</v>
      </c>
      <c r="D31" s="4" t="s">
        <v>9</v>
      </c>
      <c r="E31" s="4" t="s">
        <v>22</v>
      </c>
      <c r="F31" s="4" t="s">
        <v>42</v>
      </c>
      <c r="G31" s="4" t="s">
        <v>44</v>
      </c>
      <c r="H31" s="60">
        <v>210</v>
      </c>
      <c r="I31" s="60">
        <v>20</v>
      </c>
      <c r="J31" s="61">
        <v>275</v>
      </c>
      <c r="K31" s="61">
        <f>Billings!$H31*Billings!$J31</f>
        <v>57750</v>
      </c>
      <c r="L31" s="61">
        <v>40425</v>
      </c>
      <c r="M31" s="61">
        <f>Billings!$K31-Billings!$L31</f>
        <v>17325</v>
      </c>
      <c r="N31" s="56">
        <f>([1]!Table1[[#This Row],[Billing Rate]]*0.5*100)</f>
        <v>13750</v>
      </c>
      <c r="O31" s="56">
        <f>Table1[[#This Row],[Collections]]-Table1[[#This Row],[Salary]]</f>
        <v>26675</v>
      </c>
    </row>
    <row r="32" spans="3:15" x14ac:dyDescent="0.2">
      <c r="C32" s="3">
        <v>3</v>
      </c>
      <c r="D32" s="3" t="s">
        <v>10</v>
      </c>
      <c r="E32" s="3" t="s">
        <v>22</v>
      </c>
      <c r="F32" s="3" t="s">
        <v>42</v>
      </c>
      <c r="G32" s="3" t="s">
        <v>44</v>
      </c>
      <c r="H32" s="58">
        <v>217</v>
      </c>
      <c r="I32" s="58">
        <v>15</v>
      </c>
      <c r="J32" s="59">
        <v>275</v>
      </c>
      <c r="K32" s="59">
        <f>Billings!$H32*Billings!$J32</f>
        <v>59675</v>
      </c>
      <c r="L32" s="59">
        <v>41772.5</v>
      </c>
      <c r="M32" s="59">
        <f>Billings!$K32-Billings!$L32</f>
        <v>17902.5</v>
      </c>
      <c r="N32" s="56">
        <f>([1]!Table1[[#This Row],[Billing Rate]]*0.5*100)</f>
        <v>13750</v>
      </c>
      <c r="O32" s="56">
        <f>Table1[[#This Row],[Collections]]-Table1[[#This Row],[Salary]]</f>
        <v>28022.5</v>
      </c>
    </row>
    <row r="33" spans="3:15" x14ac:dyDescent="0.2">
      <c r="C33" s="4">
        <v>4</v>
      </c>
      <c r="D33" s="4" t="s">
        <v>11</v>
      </c>
      <c r="E33" s="4" t="s">
        <v>22</v>
      </c>
      <c r="F33" s="4" t="s">
        <v>42</v>
      </c>
      <c r="G33" s="4" t="s">
        <v>44</v>
      </c>
      <c r="H33" s="60">
        <v>174</v>
      </c>
      <c r="I33" s="60">
        <v>8</v>
      </c>
      <c r="J33" s="61">
        <v>275</v>
      </c>
      <c r="K33" s="61">
        <f>Billings!$H33*Billings!$J33</f>
        <v>47850</v>
      </c>
      <c r="L33" s="61">
        <v>33495</v>
      </c>
      <c r="M33" s="61">
        <f>Billings!$K33-Billings!$L33</f>
        <v>14355</v>
      </c>
      <c r="N33" s="56">
        <f>([1]!Table1[[#This Row],[Billing Rate]]*0.5*100)</f>
        <v>13750</v>
      </c>
      <c r="O33" s="56">
        <f>Table1[[#This Row],[Collections]]-Table1[[#This Row],[Salary]]</f>
        <v>19745</v>
      </c>
    </row>
    <row r="34" spans="3:15" x14ac:dyDescent="0.2">
      <c r="C34" s="3">
        <v>5</v>
      </c>
      <c r="D34" s="3" t="s">
        <v>12</v>
      </c>
      <c r="E34" s="3" t="s">
        <v>22</v>
      </c>
      <c r="F34" s="3" t="s">
        <v>42</v>
      </c>
      <c r="G34" s="3" t="s">
        <v>44</v>
      </c>
      <c r="H34" s="58">
        <v>165</v>
      </c>
      <c r="I34" s="58">
        <v>4</v>
      </c>
      <c r="J34" s="59">
        <v>275</v>
      </c>
      <c r="K34" s="59">
        <f>Billings!$H34*Billings!$J34</f>
        <v>45375</v>
      </c>
      <c r="L34" s="59">
        <v>40837.5</v>
      </c>
      <c r="M34" s="59">
        <f>Billings!$K34-Billings!$L34</f>
        <v>4537.5</v>
      </c>
      <c r="N34" s="56">
        <f>([1]!Table1[[#This Row],[Billing Rate]]*0.5*100)</f>
        <v>13750</v>
      </c>
      <c r="O34" s="56">
        <f>Table1[[#This Row],[Collections]]-Table1[[#This Row],[Salary]]</f>
        <v>27087.5</v>
      </c>
    </row>
    <row r="35" spans="3:15" x14ac:dyDescent="0.2">
      <c r="C35" s="4">
        <v>6</v>
      </c>
      <c r="D35" s="4" t="s">
        <v>13</v>
      </c>
      <c r="E35" s="4" t="s">
        <v>22</v>
      </c>
      <c r="F35" s="4" t="s">
        <v>42</v>
      </c>
      <c r="G35" s="4" t="s">
        <v>44</v>
      </c>
      <c r="H35" s="60">
        <v>145</v>
      </c>
      <c r="I35" s="60">
        <v>20</v>
      </c>
      <c r="J35" s="61">
        <v>275</v>
      </c>
      <c r="K35" s="61">
        <f>Billings!$H35*Billings!$J35</f>
        <v>39875</v>
      </c>
      <c r="L35" s="61">
        <v>23925</v>
      </c>
      <c r="M35" s="61">
        <f>Billings!$K35-Billings!$L35</f>
        <v>15950</v>
      </c>
      <c r="N35" s="56">
        <f>([1]!Table1[[#This Row],[Billing Rate]]*0.5*100)</f>
        <v>13750</v>
      </c>
      <c r="O35" s="56">
        <f>Table1[[#This Row],[Collections]]-Table1[[#This Row],[Salary]]</f>
        <v>10175</v>
      </c>
    </row>
    <row r="36" spans="3:15" x14ac:dyDescent="0.2">
      <c r="C36" s="3">
        <v>7</v>
      </c>
      <c r="D36" s="3" t="s">
        <v>14</v>
      </c>
      <c r="E36" s="3" t="s">
        <v>22</v>
      </c>
      <c r="F36" s="3" t="s">
        <v>42</v>
      </c>
      <c r="G36" s="3" t="s">
        <v>44</v>
      </c>
      <c r="H36" s="58">
        <v>217</v>
      </c>
      <c r="I36" s="58">
        <v>7</v>
      </c>
      <c r="J36" s="59">
        <v>275</v>
      </c>
      <c r="K36" s="59">
        <f>Billings!$H36*Billings!$J36</f>
        <v>59675</v>
      </c>
      <c r="L36" s="59">
        <v>47740</v>
      </c>
      <c r="M36" s="59">
        <f>Billings!$K36-Billings!$L36</f>
        <v>11935</v>
      </c>
      <c r="N36" s="56">
        <f>([1]!Table1[[#This Row],[Billing Rate]]*0.5*100)</f>
        <v>13750</v>
      </c>
      <c r="O36" s="56">
        <f>Table1[[#This Row],[Collections]]-Table1[[#This Row],[Salary]]</f>
        <v>33990</v>
      </c>
    </row>
    <row r="37" spans="3:15" x14ac:dyDescent="0.2">
      <c r="C37" s="4">
        <v>8</v>
      </c>
      <c r="D37" s="4" t="s">
        <v>15</v>
      </c>
      <c r="E37" s="4" t="s">
        <v>22</v>
      </c>
      <c r="F37" s="4" t="s">
        <v>42</v>
      </c>
      <c r="G37" s="4" t="s">
        <v>44</v>
      </c>
      <c r="H37" s="60">
        <v>189</v>
      </c>
      <c r="I37" s="60">
        <v>10</v>
      </c>
      <c r="J37" s="61">
        <v>275</v>
      </c>
      <c r="K37" s="61">
        <f>Billings!$H37*Billings!$J37</f>
        <v>51975</v>
      </c>
      <c r="L37" s="61">
        <v>31185</v>
      </c>
      <c r="M37" s="61">
        <f>Billings!$K37-Billings!$L37</f>
        <v>20790</v>
      </c>
      <c r="N37" s="56">
        <f>([1]!Table1[[#This Row],[Billing Rate]]*0.5*100)</f>
        <v>13750</v>
      </c>
      <c r="O37" s="56">
        <f>Table1[[#This Row],[Collections]]-Table1[[#This Row],[Salary]]</f>
        <v>17435</v>
      </c>
    </row>
    <row r="38" spans="3:15" x14ac:dyDescent="0.2">
      <c r="C38" s="3">
        <v>9</v>
      </c>
      <c r="D38" s="3" t="s">
        <v>16</v>
      </c>
      <c r="E38" s="3" t="s">
        <v>22</v>
      </c>
      <c r="F38" s="3" t="s">
        <v>42</v>
      </c>
      <c r="G38" s="3" t="s">
        <v>44</v>
      </c>
      <c r="H38" s="58">
        <v>148</v>
      </c>
      <c r="I38" s="58">
        <v>14</v>
      </c>
      <c r="J38" s="59">
        <v>275</v>
      </c>
      <c r="K38" s="59">
        <f>Billings!$H38*Billings!$J38</f>
        <v>40700</v>
      </c>
      <c r="L38" s="59">
        <v>32560</v>
      </c>
      <c r="M38" s="59">
        <f>Billings!$K38-Billings!$L38</f>
        <v>8140</v>
      </c>
      <c r="N38" s="56">
        <f>([1]!Table1[[#This Row],[Billing Rate]]*0.5*100)</f>
        <v>13750</v>
      </c>
      <c r="O38" s="56">
        <f>Table1[[#This Row],[Collections]]-Table1[[#This Row],[Salary]]</f>
        <v>18810</v>
      </c>
    </row>
    <row r="39" spans="3:15" x14ac:dyDescent="0.2">
      <c r="C39" s="4">
        <v>10</v>
      </c>
      <c r="D39" s="4" t="s">
        <v>17</v>
      </c>
      <c r="E39" s="4" t="s">
        <v>22</v>
      </c>
      <c r="F39" s="4" t="s">
        <v>42</v>
      </c>
      <c r="G39" s="4" t="s">
        <v>44</v>
      </c>
      <c r="H39" s="60">
        <v>141</v>
      </c>
      <c r="I39" s="60">
        <v>19</v>
      </c>
      <c r="J39" s="61">
        <v>275</v>
      </c>
      <c r="K39" s="61">
        <f>Billings!$H39*Billings!$J39</f>
        <v>38775</v>
      </c>
      <c r="L39" s="61">
        <v>38775</v>
      </c>
      <c r="M39" s="61">
        <f>Billings!$K39-Billings!$L39</f>
        <v>0</v>
      </c>
      <c r="N39" s="56">
        <f>([1]!Table1[[#This Row],[Billing Rate]]*0.5*100)</f>
        <v>13750</v>
      </c>
      <c r="O39" s="56">
        <f>Table1[[#This Row],[Collections]]-Table1[[#This Row],[Salary]]</f>
        <v>25025</v>
      </c>
    </row>
    <row r="40" spans="3:15" x14ac:dyDescent="0.2">
      <c r="C40" s="3">
        <v>11</v>
      </c>
      <c r="D40" s="3" t="s">
        <v>18</v>
      </c>
      <c r="E40" s="3" t="s">
        <v>22</v>
      </c>
      <c r="F40" s="3" t="s">
        <v>42</v>
      </c>
      <c r="G40" s="3" t="s">
        <v>44</v>
      </c>
      <c r="H40" s="58">
        <v>213</v>
      </c>
      <c r="I40" s="58">
        <v>9</v>
      </c>
      <c r="J40" s="59">
        <v>275</v>
      </c>
      <c r="K40" s="59">
        <f>Billings!$H40*Billings!$J40</f>
        <v>58575</v>
      </c>
      <c r="L40" s="59">
        <v>52717.5</v>
      </c>
      <c r="M40" s="59">
        <f>Billings!$K40-Billings!$L40</f>
        <v>5857.5</v>
      </c>
      <c r="N40" s="56">
        <f>([1]!Table1[[#This Row],[Billing Rate]]*0.5*100)</f>
        <v>13750</v>
      </c>
      <c r="O40" s="56">
        <f>Table1[[#This Row],[Collections]]-Table1[[#This Row],[Salary]]</f>
        <v>38967.5</v>
      </c>
    </row>
    <row r="41" spans="3:15" x14ac:dyDescent="0.2">
      <c r="C41" s="4">
        <v>12</v>
      </c>
      <c r="D41" s="4" t="s">
        <v>19</v>
      </c>
      <c r="E41" s="4" t="s">
        <v>22</v>
      </c>
      <c r="F41" s="4" t="s">
        <v>42</v>
      </c>
      <c r="G41" s="4" t="s">
        <v>44</v>
      </c>
      <c r="H41" s="60">
        <v>179</v>
      </c>
      <c r="I41" s="60">
        <v>18</v>
      </c>
      <c r="J41" s="61">
        <v>275</v>
      </c>
      <c r="K41" s="61">
        <f>Billings!$H41*Billings!$J41</f>
        <v>49225</v>
      </c>
      <c r="L41" s="61">
        <v>39380</v>
      </c>
      <c r="M41" s="61">
        <f>Billings!$K41-Billings!$L41</f>
        <v>9845</v>
      </c>
      <c r="N41" s="56">
        <f>([1]!Table1[[#This Row],[Billing Rate]]*0.5*100)</f>
        <v>13750</v>
      </c>
      <c r="O41" s="56">
        <f>Table1[[#This Row],[Collections]]-Table1[[#This Row],[Salary]]</f>
        <v>25630</v>
      </c>
    </row>
    <row r="42" spans="3:15" x14ac:dyDescent="0.2">
      <c r="C42" s="3">
        <v>1</v>
      </c>
      <c r="D42" s="3" t="s">
        <v>8</v>
      </c>
      <c r="E42" s="3" t="s">
        <v>57</v>
      </c>
      <c r="F42" s="3" t="s">
        <v>42</v>
      </c>
      <c r="G42" s="3" t="s">
        <v>44</v>
      </c>
      <c r="H42" s="58">
        <v>166</v>
      </c>
      <c r="I42" s="58">
        <v>1</v>
      </c>
      <c r="J42" s="59">
        <v>320</v>
      </c>
      <c r="K42" s="59">
        <f>Billings!$H42*Billings!$J42</f>
        <v>53120</v>
      </c>
      <c r="L42" s="59">
        <v>47808</v>
      </c>
      <c r="M42" s="59">
        <f>Billings!$K42-Billings!$L42</f>
        <v>5312</v>
      </c>
      <c r="N42" s="56">
        <f>([1]!Table1[[#This Row],[Billing Rate]]*0.5*100)</f>
        <v>16000</v>
      </c>
      <c r="O42" s="56">
        <f>Table1[[#This Row],[Collections]]-Table1[[#This Row],[Salary]]</f>
        <v>31808</v>
      </c>
    </row>
    <row r="43" spans="3:15" x14ac:dyDescent="0.2">
      <c r="C43" s="4">
        <v>2</v>
      </c>
      <c r="D43" s="4" t="s">
        <v>9</v>
      </c>
      <c r="E43" s="4" t="s">
        <v>57</v>
      </c>
      <c r="F43" s="4" t="s">
        <v>42</v>
      </c>
      <c r="G43" s="4" t="s">
        <v>44</v>
      </c>
      <c r="H43" s="60">
        <v>144</v>
      </c>
      <c r="I43" s="60">
        <v>17</v>
      </c>
      <c r="J43" s="61">
        <v>320</v>
      </c>
      <c r="K43" s="61">
        <f>Billings!$H43*Billings!$J43</f>
        <v>46080</v>
      </c>
      <c r="L43" s="61">
        <v>46080</v>
      </c>
      <c r="M43" s="61">
        <f>Billings!$K43-Billings!$L43</f>
        <v>0</v>
      </c>
      <c r="N43" s="56">
        <f>([1]!Table1[[#This Row],[Billing Rate]]*0.5*100)</f>
        <v>16000</v>
      </c>
      <c r="O43" s="56">
        <f>Table1[[#This Row],[Collections]]-Table1[[#This Row],[Salary]]</f>
        <v>30080</v>
      </c>
    </row>
    <row r="44" spans="3:15" x14ac:dyDescent="0.2">
      <c r="C44" s="3">
        <v>3</v>
      </c>
      <c r="D44" s="3" t="s">
        <v>10</v>
      </c>
      <c r="E44" s="3" t="s">
        <v>57</v>
      </c>
      <c r="F44" s="3" t="s">
        <v>42</v>
      </c>
      <c r="G44" s="3" t="s">
        <v>44</v>
      </c>
      <c r="H44" s="58">
        <v>143</v>
      </c>
      <c r="I44" s="58">
        <v>10</v>
      </c>
      <c r="J44" s="59">
        <v>320</v>
      </c>
      <c r="K44" s="59">
        <f>Billings!$H44*Billings!$J44</f>
        <v>45760</v>
      </c>
      <c r="L44" s="59">
        <v>45760</v>
      </c>
      <c r="M44" s="59">
        <f>Billings!$K44-Billings!$L44</f>
        <v>0</v>
      </c>
      <c r="N44" s="56">
        <f>([1]!Table1[[#This Row],[Billing Rate]]*0.5*100)</f>
        <v>16000</v>
      </c>
      <c r="O44" s="56">
        <f>Table1[[#This Row],[Collections]]-Table1[[#This Row],[Salary]]</f>
        <v>29760</v>
      </c>
    </row>
    <row r="45" spans="3:15" x14ac:dyDescent="0.2">
      <c r="C45" s="4">
        <v>4</v>
      </c>
      <c r="D45" s="4" t="s">
        <v>11</v>
      </c>
      <c r="E45" s="4" t="s">
        <v>57</v>
      </c>
      <c r="F45" s="4" t="s">
        <v>42</v>
      </c>
      <c r="G45" s="4" t="s">
        <v>44</v>
      </c>
      <c r="H45" s="60">
        <v>147</v>
      </c>
      <c r="I45" s="60">
        <v>1</v>
      </c>
      <c r="J45" s="61">
        <v>320</v>
      </c>
      <c r="K45" s="61">
        <f>Billings!$H45*Billings!$J45</f>
        <v>47040</v>
      </c>
      <c r="L45" s="61">
        <v>47040</v>
      </c>
      <c r="M45" s="61">
        <f>Billings!$K45-Billings!$L45</f>
        <v>0</v>
      </c>
      <c r="N45" s="56">
        <f>([1]!Table1[[#This Row],[Billing Rate]]*0.5*100)</f>
        <v>16000</v>
      </c>
      <c r="O45" s="56">
        <f>Table1[[#This Row],[Collections]]-Table1[[#This Row],[Salary]]</f>
        <v>31040</v>
      </c>
    </row>
    <row r="46" spans="3:15" x14ac:dyDescent="0.2">
      <c r="C46" s="3">
        <v>5</v>
      </c>
      <c r="D46" s="3" t="s">
        <v>12</v>
      </c>
      <c r="E46" s="3" t="s">
        <v>57</v>
      </c>
      <c r="F46" s="3" t="s">
        <v>42</v>
      </c>
      <c r="G46" s="3" t="s">
        <v>44</v>
      </c>
      <c r="H46" s="58">
        <v>178</v>
      </c>
      <c r="I46" s="58">
        <v>17</v>
      </c>
      <c r="J46" s="59">
        <v>320</v>
      </c>
      <c r="K46" s="59">
        <f>Billings!$H46*Billings!$J46</f>
        <v>56960</v>
      </c>
      <c r="L46" s="59">
        <v>45568</v>
      </c>
      <c r="M46" s="59">
        <f>Billings!$K46-Billings!$L46</f>
        <v>11392</v>
      </c>
      <c r="N46" s="56">
        <f>([1]!Table1[[#This Row],[Billing Rate]]*0.5*100)</f>
        <v>16000</v>
      </c>
      <c r="O46" s="56">
        <f>Table1[[#This Row],[Collections]]-Table1[[#This Row],[Salary]]</f>
        <v>29568</v>
      </c>
    </row>
    <row r="47" spans="3:15" x14ac:dyDescent="0.2">
      <c r="C47" s="4">
        <v>6</v>
      </c>
      <c r="D47" s="4" t="s">
        <v>13</v>
      </c>
      <c r="E47" s="4" t="s">
        <v>57</v>
      </c>
      <c r="F47" s="4" t="s">
        <v>42</v>
      </c>
      <c r="G47" s="4" t="s">
        <v>44</v>
      </c>
      <c r="H47" s="60">
        <v>142</v>
      </c>
      <c r="I47" s="60">
        <v>6</v>
      </c>
      <c r="J47" s="61">
        <v>320</v>
      </c>
      <c r="K47" s="61">
        <f>Billings!$H47*Billings!$J47</f>
        <v>45440</v>
      </c>
      <c r="L47" s="61">
        <v>45440</v>
      </c>
      <c r="M47" s="61">
        <f>Billings!$K47-Billings!$L47</f>
        <v>0</v>
      </c>
      <c r="N47" s="56">
        <f>([1]!Table1[[#This Row],[Billing Rate]]*0.5*100)</f>
        <v>16000</v>
      </c>
      <c r="O47" s="56">
        <f>Table1[[#This Row],[Collections]]-Table1[[#This Row],[Salary]]</f>
        <v>29440</v>
      </c>
    </row>
    <row r="48" spans="3:15" x14ac:dyDescent="0.2">
      <c r="C48" s="3">
        <v>7</v>
      </c>
      <c r="D48" s="3" t="s">
        <v>14</v>
      </c>
      <c r="E48" s="3" t="s">
        <v>57</v>
      </c>
      <c r="F48" s="3" t="s">
        <v>42</v>
      </c>
      <c r="G48" s="3" t="s">
        <v>44</v>
      </c>
      <c r="H48" s="58">
        <v>147</v>
      </c>
      <c r="I48" s="58">
        <v>12</v>
      </c>
      <c r="J48" s="59">
        <v>320</v>
      </c>
      <c r="K48" s="59">
        <f>Billings!$H48*Billings!$J48</f>
        <v>47040</v>
      </c>
      <c r="L48" s="59">
        <v>47040</v>
      </c>
      <c r="M48" s="59">
        <f>Billings!$K48-Billings!$L48</f>
        <v>0</v>
      </c>
      <c r="N48" s="56">
        <f>([1]!Table1[[#This Row],[Billing Rate]]*0.5*100)</f>
        <v>16000</v>
      </c>
      <c r="O48" s="56">
        <f>Table1[[#This Row],[Collections]]-Table1[[#This Row],[Salary]]</f>
        <v>31040</v>
      </c>
    </row>
    <row r="49" spans="3:15" x14ac:dyDescent="0.2">
      <c r="C49" s="4">
        <v>8</v>
      </c>
      <c r="D49" s="4" t="s">
        <v>15</v>
      </c>
      <c r="E49" s="4" t="s">
        <v>57</v>
      </c>
      <c r="F49" s="4" t="s">
        <v>42</v>
      </c>
      <c r="G49" s="4" t="s">
        <v>44</v>
      </c>
      <c r="H49" s="60">
        <v>170</v>
      </c>
      <c r="I49" s="60">
        <v>4</v>
      </c>
      <c r="J49" s="61">
        <v>320</v>
      </c>
      <c r="K49" s="61">
        <f>Billings!$H49*Billings!$J49</f>
        <v>54400</v>
      </c>
      <c r="L49" s="61">
        <v>38080</v>
      </c>
      <c r="M49" s="61">
        <f>Billings!$K49-Billings!$L49</f>
        <v>16320</v>
      </c>
      <c r="N49" s="56">
        <f>([1]!Table1[[#This Row],[Billing Rate]]*0.5*100)</f>
        <v>16000</v>
      </c>
      <c r="O49" s="56">
        <f>Table1[[#This Row],[Collections]]-Table1[[#This Row],[Salary]]</f>
        <v>22080</v>
      </c>
    </row>
    <row r="50" spans="3:15" x14ac:dyDescent="0.2">
      <c r="C50" s="3">
        <v>9</v>
      </c>
      <c r="D50" s="3" t="s">
        <v>16</v>
      </c>
      <c r="E50" s="3" t="s">
        <v>57</v>
      </c>
      <c r="F50" s="3" t="s">
        <v>42</v>
      </c>
      <c r="G50" s="3" t="s">
        <v>44</v>
      </c>
      <c r="H50" s="58">
        <v>140</v>
      </c>
      <c r="I50" s="58">
        <v>11</v>
      </c>
      <c r="J50" s="59">
        <v>320</v>
      </c>
      <c r="K50" s="59">
        <f>Billings!$H50*Billings!$J50</f>
        <v>44800</v>
      </c>
      <c r="L50" s="59">
        <v>44800</v>
      </c>
      <c r="M50" s="59">
        <f>Billings!$K50-Billings!$L50</f>
        <v>0</v>
      </c>
      <c r="N50" s="56">
        <f>([1]!Table1[[#This Row],[Billing Rate]]*0.5*100)</f>
        <v>16000</v>
      </c>
      <c r="O50" s="56">
        <f>Table1[[#This Row],[Collections]]-Table1[[#This Row],[Salary]]</f>
        <v>28800</v>
      </c>
    </row>
    <row r="51" spans="3:15" x14ac:dyDescent="0.2">
      <c r="C51" s="4">
        <v>10</v>
      </c>
      <c r="D51" s="4" t="s">
        <v>17</v>
      </c>
      <c r="E51" s="4" t="s">
        <v>57</v>
      </c>
      <c r="F51" s="4" t="s">
        <v>42</v>
      </c>
      <c r="G51" s="4" t="s">
        <v>44</v>
      </c>
      <c r="H51" s="60">
        <v>186</v>
      </c>
      <c r="I51" s="60">
        <v>12</v>
      </c>
      <c r="J51" s="61">
        <v>320</v>
      </c>
      <c r="K51" s="61">
        <f>Billings!$H51*Billings!$J51</f>
        <v>59520</v>
      </c>
      <c r="L51" s="61">
        <v>35712</v>
      </c>
      <c r="M51" s="61">
        <f>Billings!$K51-Billings!$L51</f>
        <v>23808</v>
      </c>
      <c r="N51" s="56">
        <f>([1]!Table1[[#This Row],[Billing Rate]]*0.5*100)</f>
        <v>16000</v>
      </c>
      <c r="O51" s="56">
        <f>Table1[[#This Row],[Collections]]-Table1[[#This Row],[Salary]]</f>
        <v>19712</v>
      </c>
    </row>
    <row r="52" spans="3:15" x14ac:dyDescent="0.2">
      <c r="C52" s="3">
        <v>11</v>
      </c>
      <c r="D52" s="3" t="s">
        <v>18</v>
      </c>
      <c r="E52" s="3" t="s">
        <v>57</v>
      </c>
      <c r="F52" s="3" t="s">
        <v>42</v>
      </c>
      <c r="G52" s="3" t="s">
        <v>44</v>
      </c>
      <c r="H52" s="58">
        <v>196</v>
      </c>
      <c r="I52" s="58">
        <v>11</v>
      </c>
      <c r="J52" s="59">
        <v>320</v>
      </c>
      <c r="K52" s="59">
        <f>Billings!$H52*Billings!$J52</f>
        <v>62720</v>
      </c>
      <c r="L52" s="59">
        <v>43904</v>
      </c>
      <c r="M52" s="59">
        <f>Billings!$K52-Billings!$L52</f>
        <v>18816</v>
      </c>
      <c r="N52" s="56">
        <f>([1]!Table1[[#This Row],[Billing Rate]]*0.5*100)</f>
        <v>16000</v>
      </c>
      <c r="O52" s="56">
        <f>Table1[[#This Row],[Collections]]-Table1[[#This Row],[Salary]]</f>
        <v>27904</v>
      </c>
    </row>
    <row r="53" spans="3:15" x14ac:dyDescent="0.2">
      <c r="C53" s="4">
        <v>12</v>
      </c>
      <c r="D53" s="4" t="s">
        <v>19</v>
      </c>
      <c r="E53" s="4" t="s">
        <v>57</v>
      </c>
      <c r="F53" s="4" t="s">
        <v>42</v>
      </c>
      <c r="G53" s="4" t="s">
        <v>44</v>
      </c>
      <c r="H53" s="60">
        <v>149</v>
      </c>
      <c r="I53" s="60">
        <v>18</v>
      </c>
      <c r="J53" s="61">
        <v>320</v>
      </c>
      <c r="K53" s="61">
        <f>Billings!$H53*Billings!$J53</f>
        <v>47680</v>
      </c>
      <c r="L53" s="61">
        <v>42912</v>
      </c>
      <c r="M53" s="61">
        <f>Billings!$K53-Billings!$L53</f>
        <v>4768</v>
      </c>
      <c r="N53" s="56">
        <f>([1]!Table1[[#This Row],[Billing Rate]]*0.5*100)</f>
        <v>16000</v>
      </c>
      <c r="O53" s="56">
        <f>Table1[[#This Row],[Collections]]-Table1[[#This Row],[Salary]]</f>
        <v>26912</v>
      </c>
    </row>
    <row r="54" spans="3:15" x14ac:dyDescent="0.2">
      <c r="C54" s="3">
        <v>1</v>
      </c>
      <c r="D54" s="3" t="s">
        <v>8</v>
      </c>
      <c r="E54" s="3" t="s">
        <v>23</v>
      </c>
      <c r="F54" s="3" t="s">
        <v>42</v>
      </c>
      <c r="G54" s="3" t="s">
        <v>45</v>
      </c>
      <c r="H54" s="58">
        <v>180</v>
      </c>
      <c r="I54" s="58">
        <v>13</v>
      </c>
      <c r="J54" s="59">
        <v>340</v>
      </c>
      <c r="K54" s="59">
        <v>71000</v>
      </c>
      <c r="L54" s="59">
        <v>51646</v>
      </c>
      <c r="M54" s="59">
        <f>Billings!$K54-Billings!$L54</f>
        <v>19354</v>
      </c>
      <c r="N54" s="56">
        <f>([1]!Table1[[#This Row],[Billing Rate]]*0.5*100)</f>
        <v>17000</v>
      </c>
      <c r="O54" s="56">
        <f>Table1[[#This Row],[Collections]]-Table1[[#This Row],[Salary]]</f>
        <v>34646</v>
      </c>
    </row>
    <row r="55" spans="3:15" x14ac:dyDescent="0.2">
      <c r="C55" s="4">
        <v>2</v>
      </c>
      <c r="D55" s="4" t="s">
        <v>9</v>
      </c>
      <c r="E55" s="4" t="s">
        <v>23</v>
      </c>
      <c r="F55" s="4" t="s">
        <v>42</v>
      </c>
      <c r="G55" s="4" t="s">
        <v>45</v>
      </c>
      <c r="H55" s="60">
        <v>176</v>
      </c>
      <c r="I55" s="60">
        <v>20</v>
      </c>
      <c r="J55" s="61">
        <v>340</v>
      </c>
      <c r="K55" s="61">
        <f>Billings!$H55*Billings!$J55</f>
        <v>59840</v>
      </c>
      <c r="L55" s="61">
        <v>35904</v>
      </c>
      <c r="M55" s="61">
        <f>Billings!$K55-Billings!$L55</f>
        <v>23936</v>
      </c>
      <c r="N55" s="56">
        <f>([1]!Table1[[#This Row],[Billing Rate]]*0.5*100)</f>
        <v>17000</v>
      </c>
      <c r="O55" s="56">
        <f>Table1[[#This Row],[Collections]]-Table1[[#This Row],[Salary]]</f>
        <v>18904</v>
      </c>
    </row>
    <row r="56" spans="3:15" x14ac:dyDescent="0.2">
      <c r="C56" s="3">
        <v>3</v>
      </c>
      <c r="D56" s="3" t="s">
        <v>10</v>
      </c>
      <c r="E56" s="3" t="s">
        <v>23</v>
      </c>
      <c r="F56" s="3" t="s">
        <v>42</v>
      </c>
      <c r="G56" s="3" t="s">
        <v>45</v>
      </c>
      <c r="H56" s="58">
        <v>147</v>
      </c>
      <c r="I56" s="58">
        <v>18</v>
      </c>
      <c r="J56" s="59">
        <v>340</v>
      </c>
      <c r="K56" s="59">
        <f>Billings!$H56*Billings!$J56</f>
        <v>49980</v>
      </c>
      <c r="L56" s="59">
        <v>49980</v>
      </c>
      <c r="M56" s="59">
        <f>Billings!$K56-Billings!$L56</f>
        <v>0</v>
      </c>
      <c r="N56" s="56">
        <f>([1]!Table1[[#This Row],[Billing Rate]]*0.5*100)</f>
        <v>17000</v>
      </c>
      <c r="O56" s="56">
        <f>Table1[[#This Row],[Collections]]-Table1[[#This Row],[Salary]]</f>
        <v>32980</v>
      </c>
    </row>
    <row r="57" spans="3:15" x14ac:dyDescent="0.2">
      <c r="C57" s="4">
        <v>4</v>
      </c>
      <c r="D57" s="4" t="s">
        <v>11</v>
      </c>
      <c r="E57" s="4" t="s">
        <v>23</v>
      </c>
      <c r="F57" s="4" t="s">
        <v>42</v>
      </c>
      <c r="G57" s="4" t="s">
        <v>45</v>
      </c>
      <c r="H57" s="60">
        <v>177</v>
      </c>
      <c r="I57" s="60">
        <v>13</v>
      </c>
      <c r="J57" s="61">
        <v>340</v>
      </c>
      <c r="K57" s="61">
        <f>Billings!$H57*Billings!$J57</f>
        <v>60180</v>
      </c>
      <c r="L57" s="61">
        <v>54162</v>
      </c>
      <c r="M57" s="61">
        <f>Billings!$K57-Billings!$L57</f>
        <v>6018</v>
      </c>
      <c r="N57" s="56">
        <f>([1]!Table1[[#This Row],[Billing Rate]]*0.5*100)</f>
        <v>17000</v>
      </c>
      <c r="O57" s="56">
        <f>Table1[[#This Row],[Collections]]-Table1[[#This Row],[Salary]]</f>
        <v>37162</v>
      </c>
    </row>
    <row r="58" spans="3:15" x14ac:dyDescent="0.2">
      <c r="C58" s="3">
        <v>5</v>
      </c>
      <c r="D58" s="3" t="s">
        <v>12</v>
      </c>
      <c r="E58" s="3" t="s">
        <v>23</v>
      </c>
      <c r="F58" s="3" t="s">
        <v>42</v>
      </c>
      <c r="G58" s="3" t="s">
        <v>45</v>
      </c>
      <c r="H58" s="58">
        <v>203</v>
      </c>
      <c r="I58" s="58">
        <v>17</v>
      </c>
      <c r="J58" s="59">
        <v>340</v>
      </c>
      <c r="K58" s="59">
        <f>Billings!$H58*Billings!$J58</f>
        <v>69020</v>
      </c>
      <c r="L58" s="59">
        <v>48314</v>
      </c>
      <c r="M58" s="59">
        <f>Billings!$K58-Billings!$L58</f>
        <v>20706</v>
      </c>
      <c r="N58" s="56">
        <f>([1]!Table1[[#This Row],[Billing Rate]]*0.5*100)</f>
        <v>17000</v>
      </c>
      <c r="O58" s="56">
        <f>Table1[[#This Row],[Collections]]-Table1[[#This Row],[Salary]]</f>
        <v>31314</v>
      </c>
    </row>
    <row r="59" spans="3:15" x14ac:dyDescent="0.2">
      <c r="C59" s="4">
        <v>6</v>
      </c>
      <c r="D59" s="4" t="s">
        <v>13</v>
      </c>
      <c r="E59" s="4" t="s">
        <v>23</v>
      </c>
      <c r="F59" s="4" t="s">
        <v>42</v>
      </c>
      <c r="G59" s="4" t="s">
        <v>45</v>
      </c>
      <c r="H59" s="60">
        <v>172</v>
      </c>
      <c r="I59" s="60">
        <v>5</v>
      </c>
      <c r="J59" s="61">
        <v>340</v>
      </c>
      <c r="K59" s="61">
        <f>Billings!$H59*Billings!$J59</f>
        <v>58480</v>
      </c>
      <c r="L59" s="61">
        <v>46784</v>
      </c>
      <c r="M59" s="61">
        <f>Billings!$K59-Billings!$L59</f>
        <v>11696</v>
      </c>
      <c r="N59" s="56">
        <f>([1]!Table1[[#This Row],[Billing Rate]]*0.5*100)</f>
        <v>17000</v>
      </c>
      <c r="O59" s="56">
        <f>Table1[[#This Row],[Collections]]-Table1[[#This Row],[Salary]]</f>
        <v>29784</v>
      </c>
    </row>
    <row r="60" spans="3:15" x14ac:dyDescent="0.2">
      <c r="C60" s="3">
        <v>7</v>
      </c>
      <c r="D60" s="3" t="s">
        <v>14</v>
      </c>
      <c r="E60" s="3" t="s">
        <v>23</v>
      </c>
      <c r="F60" s="3" t="s">
        <v>42</v>
      </c>
      <c r="G60" s="3" t="s">
        <v>45</v>
      </c>
      <c r="H60" s="58">
        <v>157</v>
      </c>
      <c r="I60" s="58">
        <v>12</v>
      </c>
      <c r="J60" s="59">
        <v>340</v>
      </c>
      <c r="K60" s="59">
        <f>Billings!$H60*Billings!$J60</f>
        <v>53380</v>
      </c>
      <c r="L60" s="59">
        <v>42704</v>
      </c>
      <c r="M60" s="59">
        <f>Billings!$K60-Billings!$L60</f>
        <v>10676</v>
      </c>
      <c r="N60" s="56">
        <f>([1]!Table1[[#This Row],[Billing Rate]]*0.5*100)</f>
        <v>17000</v>
      </c>
      <c r="O60" s="56">
        <f>Table1[[#This Row],[Collections]]-Table1[[#This Row],[Salary]]</f>
        <v>25704</v>
      </c>
    </row>
    <row r="61" spans="3:15" x14ac:dyDescent="0.2">
      <c r="C61" s="4">
        <v>8</v>
      </c>
      <c r="D61" s="4" t="s">
        <v>15</v>
      </c>
      <c r="E61" s="4" t="s">
        <v>23</v>
      </c>
      <c r="F61" s="4" t="s">
        <v>42</v>
      </c>
      <c r="G61" s="4" t="s">
        <v>45</v>
      </c>
      <c r="H61" s="60">
        <v>266</v>
      </c>
      <c r="I61" s="60">
        <v>6</v>
      </c>
      <c r="J61" s="61">
        <v>340</v>
      </c>
      <c r="K61" s="61">
        <v>100000</v>
      </c>
      <c r="L61" s="61">
        <v>56440</v>
      </c>
      <c r="M61" s="61">
        <f>Billings!$K61-Billings!$L61</f>
        <v>43560</v>
      </c>
      <c r="N61" s="56">
        <f>([1]!Table1[[#This Row],[Billing Rate]]*0.5*100)</f>
        <v>17000</v>
      </c>
      <c r="O61" s="56">
        <f>Table1[[#This Row],[Collections]]-Table1[[#This Row],[Salary]]</f>
        <v>39440</v>
      </c>
    </row>
    <row r="62" spans="3:15" x14ac:dyDescent="0.2">
      <c r="C62" s="3">
        <v>9</v>
      </c>
      <c r="D62" s="3" t="s">
        <v>16</v>
      </c>
      <c r="E62" s="3" t="s">
        <v>23</v>
      </c>
      <c r="F62" s="3" t="s">
        <v>42</v>
      </c>
      <c r="G62" s="3" t="s">
        <v>45</v>
      </c>
      <c r="H62" s="58">
        <v>182</v>
      </c>
      <c r="I62" s="58">
        <v>11</v>
      </c>
      <c r="J62" s="59">
        <v>340</v>
      </c>
      <c r="K62" s="59">
        <f>Billings!$H62*Billings!$J62</f>
        <v>61880</v>
      </c>
      <c r="L62" s="59">
        <v>43316</v>
      </c>
      <c r="M62" s="59">
        <f>Billings!$K62-Billings!$L62</f>
        <v>18564</v>
      </c>
      <c r="N62" s="56">
        <f>([1]!Table1[[#This Row],[Billing Rate]]*0.5*100)</f>
        <v>17000</v>
      </c>
      <c r="O62" s="56">
        <f>Table1[[#This Row],[Collections]]-Table1[[#This Row],[Salary]]</f>
        <v>26316</v>
      </c>
    </row>
    <row r="63" spans="3:15" x14ac:dyDescent="0.2">
      <c r="C63" s="4">
        <v>10</v>
      </c>
      <c r="D63" s="4" t="s">
        <v>17</v>
      </c>
      <c r="E63" s="4" t="s">
        <v>23</v>
      </c>
      <c r="F63" s="4" t="s">
        <v>42</v>
      </c>
      <c r="G63" s="4" t="s">
        <v>45</v>
      </c>
      <c r="H63" s="60">
        <v>203</v>
      </c>
      <c r="I63" s="60">
        <v>14</v>
      </c>
      <c r="J63" s="61">
        <v>340</v>
      </c>
      <c r="K63" s="61">
        <f>Billings!$H63*Billings!$J63</f>
        <v>69020</v>
      </c>
      <c r="L63" s="61">
        <v>48314</v>
      </c>
      <c r="M63" s="61">
        <f>Billings!$K63-Billings!$L63</f>
        <v>20706</v>
      </c>
      <c r="N63" s="56">
        <f>([1]!Table1[[#This Row],[Billing Rate]]*0.5*100)</f>
        <v>17000</v>
      </c>
      <c r="O63" s="56">
        <f>Table1[[#This Row],[Collections]]-Table1[[#This Row],[Salary]]</f>
        <v>31314</v>
      </c>
    </row>
    <row r="64" spans="3:15" x14ac:dyDescent="0.2">
      <c r="C64" s="3">
        <v>11</v>
      </c>
      <c r="D64" s="3" t="s">
        <v>18</v>
      </c>
      <c r="E64" s="3" t="s">
        <v>23</v>
      </c>
      <c r="F64" s="3" t="s">
        <v>42</v>
      </c>
      <c r="G64" s="3" t="s">
        <v>45</v>
      </c>
      <c r="H64" s="58">
        <v>142</v>
      </c>
      <c r="I64" s="58">
        <v>14</v>
      </c>
      <c r="J64" s="59">
        <v>340</v>
      </c>
      <c r="K64" s="59">
        <f>Billings!$H64*Billings!$J64</f>
        <v>48280</v>
      </c>
      <c r="L64" s="59">
        <v>33796</v>
      </c>
      <c r="M64" s="59">
        <f>Billings!$K64-Billings!$L64</f>
        <v>14484</v>
      </c>
      <c r="N64" s="56">
        <f>([1]!Table1[[#This Row],[Billing Rate]]*0.5*100)</f>
        <v>17000</v>
      </c>
      <c r="O64" s="56">
        <f>Table1[[#This Row],[Collections]]-Table1[[#This Row],[Salary]]</f>
        <v>16796</v>
      </c>
    </row>
    <row r="65" spans="3:15" x14ac:dyDescent="0.2">
      <c r="C65" s="4">
        <v>12</v>
      </c>
      <c r="D65" s="4" t="s">
        <v>19</v>
      </c>
      <c r="E65" s="4" t="s">
        <v>23</v>
      </c>
      <c r="F65" s="4" t="s">
        <v>42</v>
      </c>
      <c r="G65" s="4" t="s">
        <v>45</v>
      </c>
      <c r="H65" s="60">
        <v>189</v>
      </c>
      <c r="I65" s="60">
        <v>12</v>
      </c>
      <c r="J65" s="61">
        <v>340</v>
      </c>
      <c r="K65" s="61">
        <f>Billings!$H65*Billings!$J65</f>
        <v>64260</v>
      </c>
      <c r="L65" s="61">
        <v>57834</v>
      </c>
      <c r="M65" s="61">
        <f>Billings!$K65-Billings!$L65</f>
        <v>6426</v>
      </c>
      <c r="N65" s="56">
        <f>([1]!Table1[[#This Row],[Billing Rate]]*0.5*100)</f>
        <v>17000</v>
      </c>
      <c r="O65" s="56">
        <f>Table1[[#This Row],[Collections]]-Table1[[#This Row],[Salary]]</f>
        <v>40834</v>
      </c>
    </row>
    <row r="66" spans="3:15" x14ac:dyDescent="0.2">
      <c r="C66" s="3">
        <v>1</v>
      </c>
      <c r="D66" s="3" t="s">
        <v>8</v>
      </c>
      <c r="E66" s="3" t="s">
        <v>24</v>
      </c>
      <c r="F66" s="3" t="s">
        <v>43</v>
      </c>
      <c r="G66" s="3" t="s">
        <v>44</v>
      </c>
      <c r="H66" s="58">
        <v>200</v>
      </c>
      <c r="I66" s="58">
        <v>7</v>
      </c>
      <c r="J66" s="59">
        <v>340</v>
      </c>
      <c r="K66" s="59">
        <f>Billings!$H66*Billings!$J66</f>
        <v>68000</v>
      </c>
      <c r="L66" s="59">
        <v>47600</v>
      </c>
      <c r="M66" s="59">
        <f>Billings!$K66-Billings!$L66</f>
        <v>20400</v>
      </c>
      <c r="N66" s="56">
        <f>([1]!Table1[[#This Row],[Billing Rate]]*0.5*100)</f>
        <v>17000</v>
      </c>
      <c r="O66" s="56">
        <f>Table1[[#This Row],[Collections]]-Table1[[#This Row],[Salary]]</f>
        <v>30600</v>
      </c>
    </row>
    <row r="67" spans="3:15" x14ac:dyDescent="0.2">
      <c r="C67" s="4">
        <v>2</v>
      </c>
      <c r="D67" s="4" t="s">
        <v>9</v>
      </c>
      <c r="E67" s="4" t="s">
        <v>24</v>
      </c>
      <c r="F67" s="4" t="s">
        <v>43</v>
      </c>
      <c r="G67" s="4" t="s">
        <v>44</v>
      </c>
      <c r="H67" s="60">
        <v>278</v>
      </c>
      <c r="I67" s="60">
        <v>1</v>
      </c>
      <c r="J67" s="61">
        <v>340</v>
      </c>
      <c r="K67" s="61">
        <f>Billings!$H67*Billings!$J67</f>
        <v>94520</v>
      </c>
      <c r="L67" s="61">
        <v>75616</v>
      </c>
      <c r="M67" s="61">
        <f>Billings!$K67-Billings!$L67</f>
        <v>18904</v>
      </c>
      <c r="N67" s="56">
        <f>([1]!Table1[[#This Row],[Billing Rate]]*0.5*100)</f>
        <v>17000</v>
      </c>
      <c r="O67" s="56">
        <f>Table1[[#This Row],[Collections]]-Table1[[#This Row],[Salary]]</f>
        <v>58616</v>
      </c>
    </row>
    <row r="68" spans="3:15" x14ac:dyDescent="0.2">
      <c r="C68" s="3">
        <v>3</v>
      </c>
      <c r="D68" s="3" t="s">
        <v>10</v>
      </c>
      <c r="E68" s="3" t="s">
        <v>24</v>
      </c>
      <c r="F68" s="3" t="s">
        <v>43</v>
      </c>
      <c r="G68" s="3" t="s">
        <v>44</v>
      </c>
      <c r="H68" s="58">
        <v>263</v>
      </c>
      <c r="I68" s="58">
        <v>1</v>
      </c>
      <c r="J68" s="59">
        <v>340</v>
      </c>
      <c r="K68" s="59">
        <f>Billings!$H68*Billings!$J68</f>
        <v>89420</v>
      </c>
      <c r="L68" s="59">
        <v>71536</v>
      </c>
      <c r="M68" s="59">
        <f>Billings!$K68-Billings!$L68</f>
        <v>17884</v>
      </c>
      <c r="N68" s="56">
        <f>([1]!Table1[[#This Row],[Billing Rate]]*0.5*100)</f>
        <v>17000</v>
      </c>
      <c r="O68" s="56">
        <f>Table1[[#This Row],[Collections]]-Table1[[#This Row],[Salary]]</f>
        <v>54536</v>
      </c>
    </row>
    <row r="69" spans="3:15" x14ac:dyDescent="0.2">
      <c r="C69" s="4">
        <v>4</v>
      </c>
      <c r="D69" s="4" t="s">
        <v>11</v>
      </c>
      <c r="E69" s="4" t="s">
        <v>24</v>
      </c>
      <c r="F69" s="4" t="s">
        <v>43</v>
      </c>
      <c r="G69" s="4" t="s">
        <v>44</v>
      </c>
      <c r="H69" s="60">
        <v>270</v>
      </c>
      <c r="I69" s="60">
        <v>10</v>
      </c>
      <c r="J69" s="61">
        <v>340</v>
      </c>
      <c r="K69" s="61">
        <f>Billings!$H69*Billings!$J69</f>
        <v>91800</v>
      </c>
      <c r="L69" s="61">
        <v>91800</v>
      </c>
      <c r="M69" s="61">
        <f>Billings!$K69-Billings!$L69</f>
        <v>0</v>
      </c>
      <c r="N69" s="56">
        <f>([1]!Table1[[#This Row],[Billing Rate]]*0.5*100)</f>
        <v>17000</v>
      </c>
      <c r="O69" s="56">
        <f>Table1[[#This Row],[Collections]]-Table1[[#This Row],[Salary]]</f>
        <v>74800</v>
      </c>
    </row>
    <row r="70" spans="3:15" x14ac:dyDescent="0.2">
      <c r="C70" s="3">
        <v>5</v>
      </c>
      <c r="D70" s="3" t="s">
        <v>12</v>
      </c>
      <c r="E70" s="3" t="s">
        <v>24</v>
      </c>
      <c r="F70" s="3" t="s">
        <v>43</v>
      </c>
      <c r="G70" s="3" t="s">
        <v>44</v>
      </c>
      <c r="H70" s="58">
        <v>201</v>
      </c>
      <c r="I70" s="58">
        <v>2</v>
      </c>
      <c r="J70" s="59">
        <v>340</v>
      </c>
      <c r="K70" s="59">
        <f>Billings!$H70*Billings!$J70</f>
        <v>68340</v>
      </c>
      <c r="L70" s="59">
        <v>61506</v>
      </c>
      <c r="M70" s="59">
        <f>Billings!$K70-Billings!$L70</f>
        <v>6834</v>
      </c>
      <c r="N70" s="56">
        <f>([1]!Table1[[#This Row],[Billing Rate]]*0.5*100)</f>
        <v>17000</v>
      </c>
      <c r="O70" s="56">
        <f>Table1[[#This Row],[Collections]]-Table1[[#This Row],[Salary]]</f>
        <v>44506</v>
      </c>
    </row>
    <row r="71" spans="3:15" x14ac:dyDescent="0.2">
      <c r="C71" s="4">
        <v>6</v>
      </c>
      <c r="D71" s="4" t="s">
        <v>13</v>
      </c>
      <c r="E71" s="4" t="s">
        <v>24</v>
      </c>
      <c r="F71" s="4" t="s">
        <v>43</v>
      </c>
      <c r="G71" s="4" t="s">
        <v>44</v>
      </c>
      <c r="H71" s="60">
        <v>278</v>
      </c>
      <c r="I71" s="60">
        <v>10</v>
      </c>
      <c r="J71" s="61">
        <v>340</v>
      </c>
      <c r="K71" s="61">
        <f>Billings!$H71*Billings!$J71</f>
        <v>94520</v>
      </c>
      <c r="L71" s="61">
        <v>66164</v>
      </c>
      <c r="M71" s="61">
        <f>Billings!$K71-Billings!$L71</f>
        <v>28356</v>
      </c>
      <c r="N71" s="56">
        <f>([1]!Table1[[#This Row],[Billing Rate]]*0.5*100)</f>
        <v>17000</v>
      </c>
      <c r="O71" s="56">
        <f>Table1[[#This Row],[Collections]]-Table1[[#This Row],[Salary]]</f>
        <v>49164</v>
      </c>
    </row>
    <row r="72" spans="3:15" x14ac:dyDescent="0.2">
      <c r="C72" s="3">
        <v>7</v>
      </c>
      <c r="D72" s="3" t="s">
        <v>14</v>
      </c>
      <c r="E72" s="3" t="s">
        <v>24</v>
      </c>
      <c r="F72" s="3" t="s">
        <v>43</v>
      </c>
      <c r="G72" s="3" t="s">
        <v>44</v>
      </c>
      <c r="H72" s="58">
        <v>258</v>
      </c>
      <c r="I72" s="58">
        <v>3</v>
      </c>
      <c r="J72" s="59">
        <v>340</v>
      </c>
      <c r="K72" s="59">
        <f>Billings!$H72*Billings!$J72</f>
        <v>87720</v>
      </c>
      <c r="L72" s="59">
        <v>78948</v>
      </c>
      <c r="M72" s="59">
        <f>Billings!$K72-Billings!$L72</f>
        <v>8772</v>
      </c>
      <c r="N72" s="56">
        <f>([1]!Table1[[#This Row],[Billing Rate]]*0.5*100)</f>
        <v>17000</v>
      </c>
      <c r="O72" s="56">
        <f>Table1[[#This Row],[Collections]]-Table1[[#This Row],[Salary]]</f>
        <v>61948</v>
      </c>
    </row>
    <row r="73" spans="3:15" x14ac:dyDescent="0.2">
      <c r="C73" s="4">
        <v>8</v>
      </c>
      <c r="D73" s="4" t="s">
        <v>15</v>
      </c>
      <c r="E73" s="4" t="s">
        <v>24</v>
      </c>
      <c r="F73" s="4" t="s">
        <v>43</v>
      </c>
      <c r="G73" s="4" t="s">
        <v>44</v>
      </c>
      <c r="H73" s="60">
        <v>278</v>
      </c>
      <c r="I73" s="60">
        <v>8</v>
      </c>
      <c r="J73" s="61">
        <v>340</v>
      </c>
      <c r="K73" s="61">
        <f>Billings!$H73*Billings!$J73</f>
        <v>94520</v>
      </c>
      <c r="L73" s="61">
        <v>85068</v>
      </c>
      <c r="M73" s="61">
        <f>Billings!$K73-Billings!$L73</f>
        <v>9452</v>
      </c>
      <c r="N73" s="56">
        <f>([1]!Table1[[#This Row],[Billing Rate]]*0.5*100)</f>
        <v>17000</v>
      </c>
      <c r="O73" s="56">
        <f>Table1[[#This Row],[Collections]]-Table1[[#This Row],[Salary]]</f>
        <v>68068</v>
      </c>
    </row>
    <row r="74" spans="3:15" x14ac:dyDescent="0.2">
      <c r="C74" s="3">
        <v>9</v>
      </c>
      <c r="D74" s="3" t="s">
        <v>16</v>
      </c>
      <c r="E74" s="3" t="s">
        <v>24</v>
      </c>
      <c r="F74" s="3" t="s">
        <v>43</v>
      </c>
      <c r="G74" s="3" t="s">
        <v>44</v>
      </c>
      <c r="H74" s="58">
        <v>231</v>
      </c>
      <c r="I74" s="58">
        <v>4</v>
      </c>
      <c r="J74" s="59">
        <v>340</v>
      </c>
      <c r="K74" s="59">
        <f>Billings!$H74*Billings!$J74</f>
        <v>78540</v>
      </c>
      <c r="L74" s="59">
        <v>62832</v>
      </c>
      <c r="M74" s="59">
        <f>Billings!$K74-Billings!$L74</f>
        <v>15708</v>
      </c>
      <c r="N74" s="56">
        <f>([1]!Table1[[#This Row],[Billing Rate]]*0.5*100)</f>
        <v>17000</v>
      </c>
      <c r="O74" s="56">
        <f>Table1[[#This Row],[Collections]]-Table1[[#This Row],[Salary]]</f>
        <v>45832</v>
      </c>
    </row>
    <row r="75" spans="3:15" x14ac:dyDescent="0.2">
      <c r="C75" s="4">
        <v>10</v>
      </c>
      <c r="D75" s="4" t="s">
        <v>17</v>
      </c>
      <c r="E75" s="4" t="s">
        <v>24</v>
      </c>
      <c r="F75" s="4" t="s">
        <v>43</v>
      </c>
      <c r="G75" s="4" t="s">
        <v>44</v>
      </c>
      <c r="H75" s="60">
        <v>263</v>
      </c>
      <c r="I75" s="60">
        <v>4</v>
      </c>
      <c r="J75" s="61">
        <v>340</v>
      </c>
      <c r="K75" s="61">
        <f>Billings!$H75*Billings!$J75</f>
        <v>89420</v>
      </c>
      <c r="L75" s="61">
        <v>53652</v>
      </c>
      <c r="M75" s="61">
        <f>Billings!$K75-Billings!$L75</f>
        <v>35768</v>
      </c>
      <c r="N75" s="56">
        <f>([1]!Table1[[#This Row],[Billing Rate]]*0.5*100)</f>
        <v>17000</v>
      </c>
      <c r="O75" s="56">
        <f>Table1[[#This Row],[Collections]]-Table1[[#This Row],[Salary]]</f>
        <v>36652</v>
      </c>
    </row>
    <row r="76" spans="3:15" x14ac:dyDescent="0.2">
      <c r="C76" s="3">
        <v>11</v>
      </c>
      <c r="D76" s="3" t="s">
        <v>18</v>
      </c>
      <c r="E76" s="3" t="s">
        <v>24</v>
      </c>
      <c r="F76" s="3" t="s">
        <v>43</v>
      </c>
      <c r="G76" s="3" t="s">
        <v>44</v>
      </c>
      <c r="H76" s="58">
        <v>279</v>
      </c>
      <c r="I76" s="58">
        <v>9</v>
      </c>
      <c r="J76" s="59">
        <v>340</v>
      </c>
      <c r="K76" s="59">
        <f>Billings!$H76*Billings!$J76</f>
        <v>94860</v>
      </c>
      <c r="L76" s="59">
        <v>94860</v>
      </c>
      <c r="M76" s="59">
        <f>Billings!$K76-Billings!$L76</f>
        <v>0</v>
      </c>
      <c r="N76" s="56">
        <f>([1]!Table1[[#This Row],[Billing Rate]]*0.5*100)</f>
        <v>17000</v>
      </c>
      <c r="O76" s="56">
        <f>Table1[[#This Row],[Collections]]-Table1[[#This Row],[Salary]]</f>
        <v>77860</v>
      </c>
    </row>
    <row r="77" spans="3:15" x14ac:dyDescent="0.2">
      <c r="C77" s="4">
        <v>12</v>
      </c>
      <c r="D77" s="4" t="s">
        <v>19</v>
      </c>
      <c r="E77" s="4" t="s">
        <v>24</v>
      </c>
      <c r="F77" s="4" t="s">
        <v>43</v>
      </c>
      <c r="G77" s="4" t="s">
        <v>44</v>
      </c>
      <c r="H77" s="60">
        <v>197</v>
      </c>
      <c r="I77" s="60">
        <v>4</v>
      </c>
      <c r="J77" s="61">
        <v>340</v>
      </c>
      <c r="K77" s="61">
        <f>Billings!$H77*Billings!$J77</f>
        <v>66980</v>
      </c>
      <c r="L77" s="61">
        <v>53584</v>
      </c>
      <c r="M77" s="61">
        <f>Billings!$K77-Billings!$L77</f>
        <v>13396</v>
      </c>
      <c r="N77" s="56">
        <f>([1]!Table1[[#This Row],[Billing Rate]]*0.5*100)</f>
        <v>17000</v>
      </c>
      <c r="O77" s="56">
        <f>Table1[[#This Row],[Collections]]-Table1[[#This Row],[Salary]]</f>
        <v>36584</v>
      </c>
    </row>
    <row r="78" spans="3:15" x14ac:dyDescent="0.2">
      <c r="C78" s="3">
        <v>1</v>
      </c>
      <c r="D78" s="3" t="s">
        <v>8</v>
      </c>
      <c r="E78" s="3" t="s">
        <v>25</v>
      </c>
      <c r="F78" s="3" t="s">
        <v>43</v>
      </c>
      <c r="G78" s="3" t="s">
        <v>44</v>
      </c>
      <c r="H78" s="58">
        <v>249</v>
      </c>
      <c r="I78" s="58">
        <v>9</v>
      </c>
      <c r="J78" s="59">
        <v>475</v>
      </c>
      <c r="K78" s="59">
        <f>Billings!$H78*Billings!$J78</f>
        <v>118275</v>
      </c>
      <c r="L78" s="59">
        <v>94620</v>
      </c>
      <c r="M78" s="59">
        <f>Billings!$K78-Billings!$L78</f>
        <v>23655</v>
      </c>
      <c r="N78" s="56">
        <f>([1]!Table1[[#This Row],[Billing Rate]]*0.5*100)</f>
        <v>23750</v>
      </c>
      <c r="O78" s="56">
        <f>Table1[[#This Row],[Collections]]-Table1[[#This Row],[Salary]]</f>
        <v>70870</v>
      </c>
    </row>
    <row r="79" spans="3:15" x14ac:dyDescent="0.2">
      <c r="C79" s="4">
        <v>2</v>
      </c>
      <c r="D79" s="4" t="s">
        <v>9</v>
      </c>
      <c r="E79" s="4" t="s">
        <v>25</v>
      </c>
      <c r="F79" s="4" t="s">
        <v>43</v>
      </c>
      <c r="G79" s="4" t="s">
        <v>44</v>
      </c>
      <c r="H79" s="60">
        <v>203</v>
      </c>
      <c r="I79" s="60">
        <v>2</v>
      </c>
      <c r="J79" s="61">
        <v>475</v>
      </c>
      <c r="K79" s="61">
        <f>Billings!$H79*Billings!$J79</f>
        <v>96425</v>
      </c>
      <c r="L79" s="61">
        <v>67497.5</v>
      </c>
      <c r="M79" s="61">
        <f>Billings!$K79-Billings!$L79</f>
        <v>28927.5</v>
      </c>
      <c r="N79" s="56">
        <f>([1]!Table1[[#This Row],[Billing Rate]]*0.5*100)</f>
        <v>23750</v>
      </c>
      <c r="O79" s="56">
        <f>Table1[[#This Row],[Collections]]-Table1[[#This Row],[Salary]]</f>
        <v>43747.5</v>
      </c>
    </row>
    <row r="80" spans="3:15" x14ac:dyDescent="0.2">
      <c r="C80" s="3">
        <v>3</v>
      </c>
      <c r="D80" s="3" t="s">
        <v>10</v>
      </c>
      <c r="E80" s="3" t="s">
        <v>25</v>
      </c>
      <c r="F80" s="3" t="s">
        <v>43</v>
      </c>
      <c r="G80" s="3" t="s">
        <v>44</v>
      </c>
      <c r="H80" s="58">
        <v>250</v>
      </c>
      <c r="I80" s="58">
        <v>9</v>
      </c>
      <c r="J80" s="59">
        <v>475</v>
      </c>
      <c r="K80" s="59">
        <f>Billings!$H80*Billings!$J80</f>
        <v>118750</v>
      </c>
      <c r="L80" s="59">
        <v>71250</v>
      </c>
      <c r="M80" s="59">
        <f>Billings!$K80-Billings!$L80</f>
        <v>47500</v>
      </c>
      <c r="N80" s="56">
        <f>([1]!Table1[[#This Row],[Billing Rate]]*0.5*100)</f>
        <v>23750</v>
      </c>
      <c r="O80" s="56">
        <f>Table1[[#This Row],[Collections]]-Table1[[#This Row],[Salary]]</f>
        <v>47500</v>
      </c>
    </row>
    <row r="81" spans="3:15" x14ac:dyDescent="0.2">
      <c r="C81" s="4">
        <v>4</v>
      </c>
      <c r="D81" s="4" t="s">
        <v>11</v>
      </c>
      <c r="E81" s="4" t="s">
        <v>25</v>
      </c>
      <c r="F81" s="4" t="s">
        <v>43</v>
      </c>
      <c r="G81" s="4" t="s">
        <v>44</v>
      </c>
      <c r="H81" s="60">
        <v>207</v>
      </c>
      <c r="I81" s="60">
        <v>9</v>
      </c>
      <c r="J81" s="61">
        <v>475</v>
      </c>
      <c r="K81" s="61">
        <f>Billings!$H81*Billings!$J81</f>
        <v>98325</v>
      </c>
      <c r="L81" s="61">
        <v>98325</v>
      </c>
      <c r="M81" s="61">
        <f>Billings!$K81-Billings!$L81</f>
        <v>0</v>
      </c>
      <c r="N81" s="56">
        <f>([1]!Table1[[#This Row],[Billing Rate]]*0.5*100)</f>
        <v>23750</v>
      </c>
      <c r="O81" s="56">
        <f>Table1[[#This Row],[Collections]]-Table1[[#This Row],[Salary]]</f>
        <v>74575</v>
      </c>
    </row>
    <row r="82" spans="3:15" x14ac:dyDescent="0.2">
      <c r="C82" s="3">
        <v>5</v>
      </c>
      <c r="D82" s="3" t="s">
        <v>12</v>
      </c>
      <c r="E82" s="3" t="s">
        <v>25</v>
      </c>
      <c r="F82" s="3" t="s">
        <v>43</v>
      </c>
      <c r="G82" s="3" t="s">
        <v>44</v>
      </c>
      <c r="H82" s="58">
        <v>203</v>
      </c>
      <c r="I82" s="58">
        <v>3</v>
      </c>
      <c r="J82" s="59">
        <v>475</v>
      </c>
      <c r="K82" s="59">
        <f>Billings!$H82*Billings!$J82</f>
        <v>96425</v>
      </c>
      <c r="L82" s="59">
        <v>86782.5</v>
      </c>
      <c r="M82" s="59">
        <f>Billings!$K82-Billings!$L82</f>
        <v>9642.5</v>
      </c>
      <c r="N82" s="56">
        <f>([1]!Table1[[#This Row],[Billing Rate]]*0.5*100)</f>
        <v>23750</v>
      </c>
      <c r="O82" s="56">
        <f>Table1[[#This Row],[Collections]]-Table1[[#This Row],[Salary]]</f>
        <v>63032.5</v>
      </c>
    </row>
    <row r="83" spans="3:15" x14ac:dyDescent="0.2">
      <c r="C83" s="4">
        <v>6</v>
      </c>
      <c r="D83" s="4" t="s">
        <v>13</v>
      </c>
      <c r="E83" s="4" t="s">
        <v>25</v>
      </c>
      <c r="F83" s="4" t="s">
        <v>43</v>
      </c>
      <c r="G83" s="4" t="s">
        <v>44</v>
      </c>
      <c r="H83" s="60">
        <v>257</v>
      </c>
      <c r="I83" s="60">
        <v>3</v>
      </c>
      <c r="J83" s="61">
        <v>475</v>
      </c>
      <c r="K83" s="61">
        <f>Billings!$H83*Billings!$J83</f>
        <v>122075</v>
      </c>
      <c r="L83" s="61">
        <v>85452.5</v>
      </c>
      <c r="M83" s="61">
        <f>Billings!$K83-Billings!$L83</f>
        <v>36622.5</v>
      </c>
      <c r="N83" s="56">
        <f>([1]!Table1[[#This Row],[Billing Rate]]*0.5*100)</f>
        <v>23750</v>
      </c>
      <c r="O83" s="56">
        <f>Table1[[#This Row],[Collections]]-Table1[[#This Row],[Salary]]</f>
        <v>61702.5</v>
      </c>
    </row>
    <row r="84" spans="3:15" x14ac:dyDescent="0.2">
      <c r="C84" s="3">
        <v>7</v>
      </c>
      <c r="D84" s="3" t="s">
        <v>14</v>
      </c>
      <c r="E84" s="3" t="s">
        <v>25</v>
      </c>
      <c r="F84" s="3" t="s">
        <v>43</v>
      </c>
      <c r="G84" s="3" t="s">
        <v>44</v>
      </c>
      <c r="H84" s="58">
        <v>270</v>
      </c>
      <c r="I84" s="58">
        <v>8</v>
      </c>
      <c r="J84" s="59">
        <v>475</v>
      </c>
      <c r="K84" s="59">
        <f>Billings!$H84*Billings!$J84</f>
        <v>128250</v>
      </c>
      <c r="L84" s="59">
        <v>128250</v>
      </c>
      <c r="M84" s="59">
        <f>Billings!$K84-Billings!$L84</f>
        <v>0</v>
      </c>
      <c r="N84" s="56">
        <f>([1]!Table1[[#This Row],[Billing Rate]]*0.5*100)</f>
        <v>23750</v>
      </c>
      <c r="O84" s="56">
        <f>Table1[[#This Row],[Collections]]-Table1[[#This Row],[Salary]]</f>
        <v>104500</v>
      </c>
    </row>
    <row r="85" spans="3:15" x14ac:dyDescent="0.2">
      <c r="C85" s="4">
        <v>8</v>
      </c>
      <c r="D85" s="4" t="s">
        <v>15</v>
      </c>
      <c r="E85" s="4" t="s">
        <v>25</v>
      </c>
      <c r="F85" s="4" t="s">
        <v>43</v>
      </c>
      <c r="G85" s="4" t="s">
        <v>44</v>
      </c>
      <c r="H85" s="60">
        <v>209</v>
      </c>
      <c r="I85" s="60">
        <v>1</v>
      </c>
      <c r="J85" s="61">
        <v>475</v>
      </c>
      <c r="K85" s="61">
        <f>Billings!$H85*Billings!$J85</f>
        <v>99275</v>
      </c>
      <c r="L85" s="61">
        <v>79420</v>
      </c>
      <c r="M85" s="61">
        <f>Billings!$K85-Billings!$L85</f>
        <v>19855</v>
      </c>
      <c r="N85" s="56">
        <f>([1]!Table1[[#This Row],[Billing Rate]]*0.5*100)</f>
        <v>23750</v>
      </c>
      <c r="O85" s="56">
        <f>Table1[[#This Row],[Collections]]-Table1[[#This Row],[Salary]]</f>
        <v>55670</v>
      </c>
    </row>
    <row r="86" spans="3:15" x14ac:dyDescent="0.2">
      <c r="C86" s="3">
        <v>9</v>
      </c>
      <c r="D86" s="3" t="s">
        <v>16</v>
      </c>
      <c r="E86" s="3" t="s">
        <v>25</v>
      </c>
      <c r="F86" s="3" t="s">
        <v>43</v>
      </c>
      <c r="G86" s="3" t="s">
        <v>44</v>
      </c>
      <c r="H86" s="58">
        <v>276</v>
      </c>
      <c r="I86" s="58">
        <v>10</v>
      </c>
      <c r="J86" s="59">
        <v>475</v>
      </c>
      <c r="K86" s="59">
        <f>Billings!$H86*Billings!$J86</f>
        <v>131100</v>
      </c>
      <c r="L86" s="59">
        <v>117990</v>
      </c>
      <c r="M86" s="59">
        <f>Billings!$K86-Billings!$L86</f>
        <v>13110</v>
      </c>
      <c r="N86" s="56">
        <f>([1]!Table1[[#This Row],[Billing Rate]]*0.5*100)</f>
        <v>23750</v>
      </c>
      <c r="O86" s="56">
        <f>Table1[[#This Row],[Collections]]-Table1[[#This Row],[Salary]]</f>
        <v>94240</v>
      </c>
    </row>
    <row r="87" spans="3:15" x14ac:dyDescent="0.2">
      <c r="C87" s="4">
        <v>10</v>
      </c>
      <c r="D87" s="4" t="s">
        <v>17</v>
      </c>
      <c r="E87" s="4" t="s">
        <v>25</v>
      </c>
      <c r="F87" s="4" t="s">
        <v>43</v>
      </c>
      <c r="G87" s="4" t="s">
        <v>44</v>
      </c>
      <c r="H87" s="60">
        <v>275</v>
      </c>
      <c r="I87" s="60">
        <v>6</v>
      </c>
      <c r="J87" s="61">
        <v>475</v>
      </c>
      <c r="K87" s="61">
        <f>Billings!$H87*Billings!$J87</f>
        <v>130625</v>
      </c>
      <c r="L87" s="61">
        <v>104500</v>
      </c>
      <c r="M87" s="61">
        <f>Billings!$K87-Billings!$L87</f>
        <v>26125</v>
      </c>
      <c r="N87" s="56">
        <f>([1]!Table1[[#This Row],[Billing Rate]]*0.5*100)</f>
        <v>23750</v>
      </c>
      <c r="O87" s="56">
        <f>Table1[[#This Row],[Collections]]-Table1[[#This Row],[Salary]]</f>
        <v>80750</v>
      </c>
    </row>
    <row r="88" spans="3:15" x14ac:dyDescent="0.2">
      <c r="C88" s="3">
        <v>11</v>
      </c>
      <c r="D88" s="3" t="s">
        <v>18</v>
      </c>
      <c r="E88" s="3" t="s">
        <v>25</v>
      </c>
      <c r="F88" s="3" t="s">
        <v>43</v>
      </c>
      <c r="G88" s="3" t="s">
        <v>44</v>
      </c>
      <c r="H88" s="58">
        <v>218</v>
      </c>
      <c r="I88" s="58">
        <v>3</v>
      </c>
      <c r="J88" s="59">
        <v>475</v>
      </c>
      <c r="K88" s="59">
        <f>Billings!$H88*Billings!$J88</f>
        <v>103550</v>
      </c>
      <c r="L88" s="59">
        <v>82840</v>
      </c>
      <c r="M88" s="59">
        <f>Billings!$K88-Billings!$L88</f>
        <v>20710</v>
      </c>
      <c r="N88" s="56">
        <f>([1]!Table1[[#This Row],[Billing Rate]]*0.5*100)</f>
        <v>23750</v>
      </c>
      <c r="O88" s="56">
        <f>Table1[[#This Row],[Collections]]-Table1[[#This Row],[Salary]]</f>
        <v>59090</v>
      </c>
    </row>
    <row r="89" spans="3:15" x14ac:dyDescent="0.2">
      <c r="C89" s="4">
        <v>12</v>
      </c>
      <c r="D89" s="4" t="s">
        <v>19</v>
      </c>
      <c r="E89" s="4" t="s">
        <v>25</v>
      </c>
      <c r="F89" s="4" t="s">
        <v>43</v>
      </c>
      <c r="G89" s="4" t="s">
        <v>44</v>
      </c>
      <c r="H89" s="60">
        <v>209</v>
      </c>
      <c r="I89" s="60">
        <v>5</v>
      </c>
      <c r="J89" s="61">
        <v>475</v>
      </c>
      <c r="K89" s="61">
        <f>Billings!$H89*Billings!$J89</f>
        <v>99275</v>
      </c>
      <c r="L89" s="61">
        <v>59565</v>
      </c>
      <c r="M89" s="61">
        <f>Billings!$K89-Billings!$L89</f>
        <v>39710</v>
      </c>
      <c r="N89" s="56">
        <f>([1]!Table1[[#This Row],[Billing Rate]]*0.5*100)</f>
        <v>23750</v>
      </c>
      <c r="O89" s="56">
        <f>Table1[[#This Row],[Collections]]-Table1[[#This Row],[Salary]]</f>
        <v>35815</v>
      </c>
    </row>
    <row r="90" spans="3:15" x14ac:dyDescent="0.2">
      <c r="C90" s="3">
        <v>1</v>
      </c>
      <c r="D90" s="3" t="s">
        <v>8</v>
      </c>
      <c r="E90" s="3" t="s">
        <v>26</v>
      </c>
      <c r="F90" s="3" t="s">
        <v>43</v>
      </c>
      <c r="G90" s="3" t="s">
        <v>44</v>
      </c>
      <c r="H90" s="58">
        <v>274</v>
      </c>
      <c r="I90" s="58">
        <v>2</v>
      </c>
      <c r="J90" s="59">
        <v>545</v>
      </c>
      <c r="K90" s="59">
        <f>Billings!$H90*Billings!$J90</f>
        <v>149330</v>
      </c>
      <c r="L90" s="59">
        <v>134397</v>
      </c>
      <c r="M90" s="59">
        <f>Billings!$K90-Billings!$L90</f>
        <v>14933</v>
      </c>
      <c r="N90" s="56">
        <f>([1]!Table1[[#This Row],[Billing Rate]]*0.5*100)</f>
        <v>27250</v>
      </c>
      <c r="O90" s="56">
        <f>Table1[[#This Row],[Collections]]-Table1[[#This Row],[Salary]]</f>
        <v>107147</v>
      </c>
    </row>
    <row r="91" spans="3:15" x14ac:dyDescent="0.2">
      <c r="C91" s="4">
        <v>2</v>
      </c>
      <c r="D91" s="4" t="s">
        <v>9</v>
      </c>
      <c r="E91" s="4" t="s">
        <v>26</v>
      </c>
      <c r="F91" s="4" t="s">
        <v>43</v>
      </c>
      <c r="G91" s="4" t="s">
        <v>44</v>
      </c>
      <c r="H91" s="60">
        <v>263</v>
      </c>
      <c r="I91" s="60">
        <v>5</v>
      </c>
      <c r="J91" s="61">
        <v>545</v>
      </c>
      <c r="K91" s="61">
        <f>Billings!$H91*Billings!$J91</f>
        <v>143335</v>
      </c>
      <c r="L91" s="61">
        <v>114668</v>
      </c>
      <c r="M91" s="61">
        <f>Billings!$K91-Billings!$L91</f>
        <v>28667</v>
      </c>
      <c r="N91" s="56">
        <f>([1]!Table1[[#This Row],[Billing Rate]]*0.5*100)</f>
        <v>27250</v>
      </c>
      <c r="O91" s="56">
        <f>Table1[[#This Row],[Collections]]-Table1[[#This Row],[Salary]]</f>
        <v>87418</v>
      </c>
    </row>
    <row r="92" spans="3:15" x14ac:dyDescent="0.2">
      <c r="C92" s="3">
        <v>3</v>
      </c>
      <c r="D92" s="3" t="s">
        <v>10</v>
      </c>
      <c r="E92" s="3" t="s">
        <v>26</v>
      </c>
      <c r="F92" s="3" t="s">
        <v>43</v>
      </c>
      <c r="G92" s="3" t="s">
        <v>44</v>
      </c>
      <c r="H92" s="58">
        <v>202</v>
      </c>
      <c r="I92" s="58">
        <v>1</v>
      </c>
      <c r="J92" s="59">
        <v>545</v>
      </c>
      <c r="K92" s="59">
        <f>Billings!$H92*Billings!$J92</f>
        <v>110090</v>
      </c>
      <c r="L92" s="59">
        <v>77063</v>
      </c>
      <c r="M92" s="59">
        <f>Billings!$K92-Billings!$L92</f>
        <v>33027</v>
      </c>
      <c r="N92" s="56">
        <f>([1]!Table1[[#This Row],[Billing Rate]]*0.5*100)</f>
        <v>27250</v>
      </c>
      <c r="O92" s="56">
        <f>Table1[[#This Row],[Collections]]-Table1[[#This Row],[Salary]]</f>
        <v>49813</v>
      </c>
    </row>
    <row r="93" spans="3:15" x14ac:dyDescent="0.2">
      <c r="C93" s="4">
        <v>4</v>
      </c>
      <c r="D93" s="4" t="s">
        <v>11</v>
      </c>
      <c r="E93" s="4" t="s">
        <v>26</v>
      </c>
      <c r="F93" s="4" t="s">
        <v>43</v>
      </c>
      <c r="G93" s="4" t="s">
        <v>44</v>
      </c>
      <c r="H93" s="60">
        <v>277</v>
      </c>
      <c r="I93" s="60">
        <v>0</v>
      </c>
      <c r="J93" s="61">
        <v>545</v>
      </c>
      <c r="K93" s="61">
        <f>Billings!$H93*Billings!$J93</f>
        <v>150965</v>
      </c>
      <c r="L93" s="61">
        <v>135868.5</v>
      </c>
      <c r="M93" s="61">
        <f>Billings!$K93-Billings!$L93</f>
        <v>15096.5</v>
      </c>
      <c r="N93" s="56">
        <f>([1]!Table1[[#This Row],[Billing Rate]]*0.5*100)</f>
        <v>27250</v>
      </c>
      <c r="O93" s="56">
        <f>Table1[[#This Row],[Collections]]-Table1[[#This Row],[Salary]]</f>
        <v>108618.5</v>
      </c>
    </row>
    <row r="94" spans="3:15" x14ac:dyDescent="0.2">
      <c r="C94" s="3">
        <v>5</v>
      </c>
      <c r="D94" s="3" t="s">
        <v>12</v>
      </c>
      <c r="E94" s="3" t="s">
        <v>26</v>
      </c>
      <c r="F94" s="3" t="s">
        <v>43</v>
      </c>
      <c r="G94" s="3" t="s">
        <v>44</v>
      </c>
      <c r="H94" s="58">
        <v>265</v>
      </c>
      <c r="I94" s="58">
        <v>10</v>
      </c>
      <c r="J94" s="59">
        <v>545</v>
      </c>
      <c r="K94" s="59">
        <f>Billings!$H94*Billings!$J94</f>
        <v>144425</v>
      </c>
      <c r="L94" s="59">
        <v>144425</v>
      </c>
      <c r="M94" s="59">
        <f>Billings!$K94-Billings!$L94</f>
        <v>0</v>
      </c>
      <c r="N94" s="56">
        <f>([1]!Table1[[#This Row],[Billing Rate]]*0.5*100)</f>
        <v>27250</v>
      </c>
      <c r="O94" s="56">
        <f>Table1[[#This Row],[Collections]]-Table1[[#This Row],[Salary]]</f>
        <v>117175</v>
      </c>
    </row>
    <row r="95" spans="3:15" x14ac:dyDescent="0.2">
      <c r="C95" s="4">
        <v>6</v>
      </c>
      <c r="D95" s="4" t="s">
        <v>13</v>
      </c>
      <c r="E95" s="4" t="s">
        <v>26</v>
      </c>
      <c r="F95" s="4" t="s">
        <v>43</v>
      </c>
      <c r="G95" s="4" t="s">
        <v>44</v>
      </c>
      <c r="H95" s="60">
        <v>256</v>
      </c>
      <c r="I95" s="60">
        <v>0</v>
      </c>
      <c r="J95" s="61">
        <v>545</v>
      </c>
      <c r="K95" s="61">
        <f>Billings!$H95*Billings!$J95</f>
        <v>139520</v>
      </c>
      <c r="L95" s="61">
        <v>125568</v>
      </c>
      <c r="M95" s="61">
        <f>Billings!$K95-Billings!$L95</f>
        <v>13952</v>
      </c>
      <c r="N95" s="56">
        <f>([1]!Table1[[#This Row],[Billing Rate]]*0.5*100)</f>
        <v>27250</v>
      </c>
      <c r="O95" s="56">
        <f>Table1[[#This Row],[Collections]]-Table1[[#This Row],[Salary]]</f>
        <v>98318</v>
      </c>
    </row>
    <row r="96" spans="3:15" x14ac:dyDescent="0.2">
      <c r="C96" s="3">
        <v>7</v>
      </c>
      <c r="D96" s="3" t="s">
        <v>14</v>
      </c>
      <c r="E96" s="3" t="s">
        <v>26</v>
      </c>
      <c r="F96" s="3" t="s">
        <v>43</v>
      </c>
      <c r="G96" s="3" t="s">
        <v>44</v>
      </c>
      <c r="H96" s="58">
        <v>211</v>
      </c>
      <c r="I96" s="58">
        <v>7</v>
      </c>
      <c r="J96" s="59">
        <v>545</v>
      </c>
      <c r="K96" s="59">
        <f>Billings!$H96*Billings!$J96</f>
        <v>114995</v>
      </c>
      <c r="L96" s="59">
        <v>91996</v>
      </c>
      <c r="M96" s="59">
        <f>Billings!$K96-Billings!$L96</f>
        <v>22999</v>
      </c>
      <c r="N96" s="56">
        <f>([1]!Table1[[#This Row],[Billing Rate]]*0.5*100)</f>
        <v>27250</v>
      </c>
      <c r="O96" s="56">
        <f>Table1[[#This Row],[Collections]]-Table1[[#This Row],[Salary]]</f>
        <v>64746</v>
      </c>
    </row>
    <row r="97" spans="3:15" x14ac:dyDescent="0.2">
      <c r="C97" s="4">
        <v>8</v>
      </c>
      <c r="D97" s="4" t="s">
        <v>15</v>
      </c>
      <c r="E97" s="4" t="s">
        <v>26</v>
      </c>
      <c r="F97" s="4" t="s">
        <v>43</v>
      </c>
      <c r="G97" s="4" t="s">
        <v>44</v>
      </c>
      <c r="H97" s="60">
        <v>217</v>
      </c>
      <c r="I97" s="60">
        <v>2</v>
      </c>
      <c r="J97" s="61">
        <v>545</v>
      </c>
      <c r="K97" s="61">
        <f>Billings!$H97*Billings!$J97</f>
        <v>118265</v>
      </c>
      <c r="L97" s="61">
        <v>82785.5</v>
      </c>
      <c r="M97" s="61">
        <f>Billings!$K97-Billings!$L97</f>
        <v>35479.5</v>
      </c>
      <c r="N97" s="56">
        <f>([1]!Table1[[#This Row],[Billing Rate]]*0.5*100)</f>
        <v>27250</v>
      </c>
      <c r="O97" s="56">
        <f>Table1[[#This Row],[Collections]]-Table1[[#This Row],[Salary]]</f>
        <v>55535.5</v>
      </c>
    </row>
    <row r="98" spans="3:15" x14ac:dyDescent="0.2">
      <c r="C98" s="3">
        <v>9</v>
      </c>
      <c r="D98" s="3" t="s">
        <v>16</v>
      </c>
      <c r="E98" s="3" t="s">
        <v>26</v>
      </c>
      <c r="F98" s="3" t="s">
        <v>43</v>
      </c>
      <c r="G98" s="3" t="s">
        <v>44</v>
      </c>
      <c r="H98" s="58">
        <v>254</v>
      </c>
      <c r="I98" s="58">
        <v>1</v>
      </c>
      <c r="J98" s="59">
        <v>545</v>
      </c>
      <c r="K98" s="59">
        <f>Billings!$H98*Billings!$J98</f>
        <v>138430</v>
      </c>
      <c r="L98" s="59">
        <v>96901</v>
      </c>
      <c r="M98" s="59">
        <f>Billings!$K98-Billings!$L98</f>
        <v>41529</v>
      </c>
      <c r="N98" s="56">
        <f>([1]!Table1[[#This Row],[Billing Rate]]*0.5*100)</f>
        <v>27250</v>
      </c>
      <c r="O98" s="56">
        <f>Table1[[#This Row],[Collections]]-Table1[[#This Row],[Salary]]</f>
        <v>69651</v>
      </c>
    </row>
    <row r="99" spans="3:15" x14ac:dyDescent="0.2">
      <c r="C99" s="4">
        <v>10</v>
      </c>
      <c r="D99" s="4" t="s">
        <v>17</v>
      </c>
      <c r="E99" s="4" t="s">
        <v>26</v>
      </c>
      <c r="F99" s="4" t="s">
        <v>43</v>
      </c>
      <c r="G99" s="4" t="s">
        <v>44</v>
      </c>
      <c r="H99" s="60">
        <v>258</v>
      </c>
      <c r="I99" s="60">
        <v>1</v>
      </c>
      <c r="J99" s="61">
        <v>545</v>
      </c>
      <c r="K99" s="61">
        <f>Billings!$H99*Billings!$J99</f>
        <v>140610</v>
      </c>
      <c r="L99" s="61">
        <v>98427</v>
      </c>
      <c r="M99" s="61">
        <f>Billings!$K99-Billings!$L99</f>
        <v>42183</v>
      </c>
      <c r="N99" s="56">
        <f>([1]!Table1[[#This Row],[Billing Rate]]*0.5*100)</f>
        <v>27250</v>
      </c>
      <c r="O99" s="56">
        <f>Table1[[#This Row],[Collections]]-Table1[[#This Row],[Salary]]</f>
        <v>71177</v>
      </c>
    </row>
    <row r="100" spans="3:15" x14ac:dyDescent="0.2">
      <c r="C100" s="3">
        <v>11</v>
      </c>
      <c r="D100" s="3" t="s">
        <v>18</v>
      </c>
      <c r="E100" s="3" t="s">
        <v>26</v>
      </c>
      <c r="F100" s="3" t="s">
        <v>43</v>
      </c>
      <c r="G100" s="3" t="s">
        <v>44</v>
      </c>
      <c r="H100" s="58">
        <v>279</v>
      </c>
      <c r="I100" s="58">
        <v>9</v>
      </c>
      <c r="J100" s="59">
        <v>545</v>
      </c>
      <c r="K100" s="59">
        <f>Billings!$H100*Billings!$J100</f>
        <v>152055</v>
      </c>
      <c r="L100" s="59">
        <v>136849.5</v>
      </c>
      <c r="M100" s="59">
        <f>Billings!$K100-Billings!$L100</f>
        <v>15205.5</v>
      </c>
      <c r="N100" s="56">
        <f>([1]!Table1[[#This Row],[Billing Rate]]*0.5*100)</f>
        <v>27250</v>
      </c>
      <c r="O100" s="56">
        <f>Table1[[#This Row],[Collections]]-Table1[[#This Row],[Salary]]</f>
        <v>109599.5</v>
      </c>
    </row>
    <row r="101" spans="3:15" x14ac:dyDescent="0.2">
      <c r="C101" s="4">
        <v>12</v>
      </c>
      <c r="D101" s="4" t="s">
        <v>19</v>
      </c>
      <c r="E101" s="4" t="s">
        <v>26</v>
      </c>
      <c r="F101" s="4" t="s">
        <v>43</v>
      </c>
      <c r="G101" s="4" t="s">
        <v>44</v>
      </c>
      <c r="H101" s="60">
        <v>217</v>
      </c>
      <c r="I101" s="60">
        <v>4</v>
      </c>
      <c r="J101" s="61">
        <v>545</v>
      </c>
      <c r="K101" s="61">
        <f>Billings!$H101*Billings!$J101</f>
        <v>118265</v>
      </c>
      <c r="L101" s="61">
        <v>118265</v>
      </c>
      <c r="M101" s="61">
        <f>Billings!$K101-Billings!$L101</f>
        <v>0</v>
      </c>
      <c r="N101" s="56">
        <f>([1]!Table1[[#This Row],[Billing Rate]]*0.5*100)</f>
        <v>27250</v>
      </c>
      <c r="O101" s="56">
        <f>Table1[[#This Row],[Collections]]-Table1[[#This Row],[Salary]]</f>
        <v>91015</v>
      </c>
    </row>
    <row r="102" spans="3:15" x14ac:dyDescent="0.2">
      <c r="C102" s="3">
        <v>1</v>
      </c>
      <c r="D102" s="3" t="s">
        <v>8</v>
      </c>
      <c r="E102" s="3" t="s">
        <v>27</v>
      </c>
      <c r="F102" s="3" t="s">
        <v>43</v>
      </c>
      <c r="G102" s="3" t="s">
        <v>44</v>
      </c>
      <c r="H102" s="58">
        <v>203</v>
      </c>
      <c r="I102" s="58">
        <v>2</v>
      </c>
      <c r="J102" s="59">
        <v>530</v>
      </c>
      <c r="K102" s="59">
        <f>Billings!$H102*Billings!$J102</f>
        <v>107590</v>
      </c>
      <c r="L102" s="59">
        <v>96831</v>
      </c>
      <c r="M102" s="59">
        <f>Billings!$K102-Billings!$L102</f>
        <v>10759</v>
      </c>
      <c r="N102" s="56">
        <f>([1]!Table1[[#This Row],[Billing Rate]]*0.5*100)</f>
        <v>26500</v>
      </c>
      <c r="O102" s="56">
        <f>Table1[[#This Row],[Collections]]-Table1[[#This Row],[Salary]]</f>
        <v>70331</v>
      </c>
    </row>
    <row r="103" spans="3:15" x14ac:dyDescent="0.2">
      <c r="C103" s="4">
        <v>2</v>
      </c>
      <c r="D103" s="4" t="s">
        <v>9</v>
      </c>
      <c r="E103" s="4" t="s">
        <v>27</v>
      </c>
      <c r="F103" s="4" t="s">
        <v>43</v>
      </c>
      <c r="G103" s="4" t="s">
        <v>44</v>
      </c>
      <c r="H103" s="60">
        <v>280</v>
      </c>
      <c r="I103" s="60">
        <v>9</v>
      </c>
      <c r="J103" s="61">
        <v>530</v>
      </c>
      <c r="K103" s="61">
        <f>Billings!$H103*Billings!$J103</f>
        <v>148400</v>
      </c>
      <c r="L103" s="61">
        <v>133560</v>
      </c>
      <c r="M103" s="61">
        <f>Billings!$K103-Billings!$L103</f>
        <v>14840</v>
      </c>
      <c r="N103" s="56">
        <f>([1]!Table1[[#This Row],[Billing Rate]]*0.5*100)</f>
        <v>26500</v>
      </c>
      <c r="O103" s="56">
        <f>Table1[[#This Row],[Collections]]-Table1[[#This Row],[Salary]]</f>
        <v>107060</v>
      </c>
    </row>
    <row r="104" spans="3:15" x14ac:dyDescent="0.2">
      <c r="C104" s="3">
        <v>3</v>
      </c>
      <c r="D104" s="3" t="s">
        <v>10</v>
      </c>
      <c r="E104" s="3" t="s">
        <v>27</v>
      </c>
      <c r="F104" s="3" t="s">
        <v>43</v>
      </c>
      <c r="G104" s="3" t="s">
        <v>44</v>
      </c>
      <c r="H104" s="58">
        <v>212</v>
      </c>
      <c r="I104" s="58">
        <v>2</v>
      </c>
      <c r="J104" s="59">
        <v>530</v>
      </c>
      <c r="K104" s="59">
        <f>Billings!$H104*Billings!$J104</f>
        <v>112360</v>
      </c>
      <c r="L104" s="59">
        <v>112360</v>
      </c>
      <c r="M104" s="59">
        <f>Billings!$K104-Billings!$L104</f>
        <v>0</v>
      </c>
      <c r="N104" s="56">
        <f>([1]!Table1[[#This Row],[Billing Rate]]*0.5*100)</f>
        <v>26500</v>
      </c>
      <c r="O104" s="56">
        <f>Table1[[#This Row],[Collections]]-Table1[[#This Row],[Salary]]</f>
        <v>85860</v>
      </c>
    </row>
    <row r="105" spans="3:15" x14ac:dyDescent="0.2">
      <c r="C105" s="4">
        <v>4</v>
      </c>
      <c r="D105" s="4" t="s">
        <v>11</v>
      </c>
      <c r="E105" s="4" t="s">
        <v>27</v>
      </c>
      <c r="F105" s="4" t="s">
        <v>43</v>
      </c>
      <c r="G105" s="4" t="s">
        <v>44</v>
      </c>
      <c r="H105" s="60">
        <v>220</v>
      </c>
      <c r="I105" s="60">
        <v>5</v>
      </c>
      <c r="J105" s="61">
        <v>530</v>
      </c>
      <c r="K105" s="61">
        <f>Billings!$H105*Billings!$J105</f>
        <v>116600</v>
      </c>
      <c r="L105" s="61">
        <v>81620</v>
      </c>
      <c r="M105" s="61">
        <f>Billings!$K105-Billings!$L105</f>
        <v>34980</v>
      </c>
      <c r="N105" s="56">
        <f>([1]!Table1[[#This Row],[Billing Rate]]*0.5*100)</f>
        <v>26500</v>
      </c>
      <c r="O105" s="56">
        <f>Table1[[#This Row],[Collections]]-Table1[[#This Row],[Salary]]</f>
        <v>55120</v>
      </c>
    </row>
    <row r="106" spans="3:15" x14ac:dyDescent="0.2">
      <c r="C106" s="3">
        <v>5</v>
      </c>
      <c r="D106" s="3" t="s">
        <v>12</v>
      </c>
      <c r="E106" s="3" t="s">
        <v>27</v>
      </c>
      <c r="F106" s="3" t="s">
        <v>43</v>
      </c>
      <c r="G106" s="3" t="s">
        <v>44</v>
      </c>
      <c r="H106" s="58">
        <v>270</v>
      </c>
      <c r="I106" s="58">
        <v>6</v>
      </c>
      <c r="J106" s="59">
        <v>530</v>
      </c>
      <c r="K106" s="59">
        <f>Billings!$H106*Billings!$J106</f>
        <v>143100</v>
      </c>
      <c r="L106" s="59">
        <v>114480</v>
      </c>
      <c r="M106" s="59">
        <f>Billings!$K106-Billings!$L106</f>
        <v>28620</v>
      </c>
      <c r="N106" s="56">
        <f>([1]!Table1[[#This Row],[Billing Rate]]*0.5*100)</f>
        <v>26500</v>
      </c>
      <c r="O106" s="56">
        <f>Table1[[#This Row],[Collections]]-Table1[[#This Row],[Salary]]</f>
        <v>87980</v>
      </c>
    </row>
    <row r="107" spans="3:15" x14ac:dyDescent="0.2">
      <c r="C107" s="4">
        <v>6</v>
      </c>
      <c r="D107" s="4" t="s">
        <v>13</v>
      </c>
      <c r="E107" s="4" t="s">
        <v>27</v>
      </c>
      <c r="F107" s="4" t="s">
        <v>43</v>
      </c>
      <c r="G107" s="4" t="s">
        <v>44</v>
      </c>
      <c r="H107" s="60">
        <v>217</v>
      </c>
      <c r="I107" s="60">
        <v>0</v>
      </c>
      <c r="J107" s="61">
        <v>530</v>
      </c>
      <c r="K107" s="61">
        <f>Billings!$H107*Billings!$J107</f>
        <v>115010</v>
      </c>
      <c r="L107" s="61">
        <v>103509</v>
      </c>
      <c r="M107" s="61">
        <f>Billings!$K107-Billings!$L107</f>
        <v>11501</v>
      </c>
      <c r="N107" s="56">
        <f>([1]!Table1[[#This Row],[Billing Rate]]*0.5*100)</f>
        <v>26500</v>
      </c>
      <c r="O107" s="56">
        <f>Table1[[#This Row],[Collections]]-Table1[[#This Row],[Salary]]</f>
        <v>77009</v>
      </c>
    </row>
    <row r="108" spans="3:15" x14ac:dyDescent="0.2">
      <c r="C108" s="3">
        <v>7</v>
      </c>
      <c r="D108" s="3" t="s">
        <v>14</v>
      </c>
      <c r="E108" s="3" t="s">
        <v>27</v>
      </c>
      <c r="F108" s="3" t="s">
        <v>43</v>
      </c>
      <c r="G108" s="3" t="s">
        <v>44</v>
      </c>
      <c r="H108" s="58">
        <v>245</v>
      </c>
      <c r="I108" s="58">
        <v>4</v>
      </c>
      <c r="J108" s="59">
        <v>530</v>
      </c>
      <c r="K108" s="59">
        <f>Billings!$H108*Billings!$J108</f>
        <v>129850</v>
      </c>
      <c r="L108" s="59">
        <v>116865</v>
      </c>
      <c r="M108" s="59">
        <f>Billings!$K108-Billings!$L108</f>
        <v>12985</v>
      </c>
      <c r="N108" s="56">
        <f>([1]!Table1[[#This Row],[Billing Rate]]*0.5*100)</f>
        <v>26500</v>
      </c>
      <c r="O108" s="56">
        <f>Table1[[#This Row],[Collections]]-Table1[[#This Row],[Salary]]</f>
        <v>90365</v>
      </c>
    </row>
    <row r="109" spans="3:15" x14ac:dyDescent="0.2">
      <c r="C109" s="4">
        <v>8</v>
      </c>
      <c r="D109" s="4" t="s">
        <v>15</v>
      </c>
      <c r="E109" s="4" t="s">
        <v>27</v>
      </c>
      <c r="F109" s="4" t="s">
        <v>43</v>
      </c>
      <c r="G109" s="4" t="s">
        <v>44</v>
      </c>
      <c r="H109" s="60">
        <v>274</v>
      </c>
      <c r="I109" s="60">
        <v>2</v>
      </c>
      <c r="J109" s="61">
        <v>530</v>
      </c>
      <c r="K109" s="61">
        <f>Billings!$H109*Billings!$J109</f>
        <v>145220</v>
      </c>
      <c r="L109" s="61">
        <v>130698</v>
      </c>
      <c r="M109" s="61">
        <f>Billings!$K109-Billings!$L109</f>
        <v>14522</v>
      </c>
      <c r="N109" s="56">
        <f>([1]!Table1[[#This Row],[Billing Rate]]*0.5*100)</f>
        <v>26500</v>
      </c>
      <c r="O109" s="56">
        <f>Table1[[#This Row],[Collections]]-Table1[[#This Row],[Salary]]</f>
        <v>104198</v>
      </c>
    </row>
    <row r="110" spans="3:15" x14ac:dyDescent="0.2">
      <c r="C110" s="3">
        <v>9</v>
      </c>
      <c r="D110" s="3" t="s">
        <v>16</v>
      </c>
      <c r="E110" s="3" t="s">
        <v>27</v>
      </c>
      <c r="F110" s="3" t="s">
        <v>43</v>
      </c>
      <c r="G110" s="3" t="s">
        <v>44</v>
      </c>
      <c r="H110" s="58">
        <v>195</v>
      </c>
      <c r="I110" s="58">
        <v>6</v>
      </c>
      <c r="J110" s="59">
        <v>530</v>
      </c>
      <c r="K110" s="59">
        <f>Billings!$H110*Billings!$J110</f>
        <v>103350</v>
      </c>
      <c r="L110" s="59">
        <v>93015</v>
      </c>
      <c r="M110" s="59">
        <f>Billings!$K110-Billings!$L110</f>
        <v>10335</v>
      </c>
      <c r="N110" s="56">
        <f>([1]!Table1[[#This Row],[Billing Rate]]*0.5*100)</f>
        <v>26500</v>
      </c>
      <c r="O110" s="56">
        <f>Table1[[#This Row],[Collections]]-Table1[[#This Row],[Salary]]</f>
        <v>66515</v>
      </c>
    </row>
    <row r="111" spans="3:15" x14ac:dyDescent="0.2">
      <c r="C111" s="4">
        <v>10</v>
      </c>
      <c r="D111" s="4" t="s">
        <v>17</v>
      </c>
      <c r="E111" s="4" t="s">
        <v>27</v>
      </c>
      <c r="F111" s="4" t="s">
        <v>43</v>
      </c>
      <c r="G111" s="4" t="s">
        <v>44</v>
      </c>
      <c r="H111" s="60">
        <v>275</v>
      </c>
      <c r="I111" s="60">
        <v>1</v>
      </c>
      <c r="J111" s="61">
        <v>530</v>
      </c>
      <c r="K111" s="61">
        <f>Billings!$H111*Billings!$J111</f>
        <v>145750</v>
      </c>
      <c r="L111" s="61">
        <v>116600</v>
      </c>
      <c r="M111" s="61">
        <f>Billings!$K111-Billings!$L111</f>
        <v>29150</v>
      </c>
      <c r="N111" s="56">
        <f>([1]!Table1[[#This Row],[Billing Rate]]*0.5*100)</f>
        <v>26500</v>
      </c>
      <c r="O111" s="56">
        <f>Table1[[#This Row],[Collections]]-Table1[[#This Row],[Salary]]</f>
        <v>90100</v>
      </c>
    </row>
    <row r="112" spans="3:15" x14ac:dyDescent="0.2">
      <c r="C112" s="3">
        <v>11</v>
      </c>
      <c r="D112" s="3" t="s">
        <v>18</v>
      </c>
      <c r="E112" s="3" t="s">
        <v>27</v>
      </c>
      <c r="F112" s="3" t="s">
        <v>43</v>
      </c>
      <c r="G112" s="3" t="s">
        <v>44</v>
      </c>
      <c r="H112" s="58">
        <v>257</v>
      </c>
      <c r="I112" s="58">
        <v>0</v>
      </c>
      <c r="J112" s="59">
        <v>530</v>
      </c>
      <c r="K112" s="59">
        <f>Billings!$H112*Billings!$J112</f>
        <v>136210</v>
      </c>
      <c r="L112" s="59">
        <v>95347</v>
      </c>
      <c r="M112" s="59">
        <f>Billings!$K112-Billings!$L112</f>
        <v>40863</v>
      </c>
      <c r="N112" s="56">
        <f>([1]!Table1[[#This Row],[Billing Rate]]*0.5*100)</f>
        <v>26500</v>
      </c>
      <c r="O112" s="56">
        <f>Table1[[#This Row],[Collections]]-Table1[[#This Row],[Salary]]</f>
        <v>68847</v>
      </c>
    </row>
    <row r="113" spans="3:15" x14ac:dyDescent="0.2">
      <c r="C113" s="4">
        <v>12</v>
      </c>
      <c r="D113" s="4" t="s">
        <v>19</v>
      </c>
      <c r="E113" s="4" t="s">
        <v>27</v>
      </c>
      <c r="F113" s="4" t="s">
        <v>43</v>
      </c>
      <c r="G113" s="4" t="s">
        <v>44</v>
      </c>
      <c r="H113" s="60">
        <v>230</v>
      </c>
      <c r="I113" s="60">
        <v>5</v>
      </c>
      <c r="J113" s="61">
        <v>530</v>
      </c>
      <c r="K113" s="61">
        <f>Billings!$H113*Billings!$J113</f>
        <v>121900</v>
      </c>
      <c r="L113" s="61">
        <v>121900</v>
      </c>
      <c r="M113" s="61">
        <f>Billings!$K113-Billings!$L113</f>
        <v>0</v>
      </c>
      <c r="N113" s="56">
        <f>([1]!Table1[[#This Row],[Billing Rate]]*0.5*100)</f>
        <v>26500</v>
      </c>
      <c r="O113" s="56">
        <f>Table1[[#This Row],[Collections]]-Table1[[#This Row],[Salary]]</f>
        <v>95400</v>
      </c>
    </row>
    <row r="114" spans="3:15" x14ac:dyDescent="0.2">
      <c r="C114" s="3">
        <v>1</v>
      </c>
      <c r="D114" s="3" t="s">
        <v>8</v>
      </c>
      <c r="E114" s="3" t="s">
        <v>28</v>
      </c>
      <c r="F114" s="3" t="s">
        <v>43</v>
      </c>
      <c r="G114" s="3" t="s">
        <v>44</v>
      </c>
      <c r="H114" s="58">
        <v>200</v>
      </c>
      <c r="I114" s="58">
        <v>1</v>
      </c>
      <c r="J114" s="59">
        <v>480</v>
      </c>
      <c r="K114" s="59">
        <f>Billings!$H114*Billings!$J114</f>
        <v>96000</v>
      </c>
      <c r="L114" s="59">
        <v>96000</v>
      </c>
      <c r="M114" s="59">
        <f>Billings!$K114-Billings!$L114</f>
        <v>0</v>
      </c>
      <c r="N114" s="56">
        <f>([1]!Table1[[#This Row],[Billing Rate]]*0.5*100)</f>
        <v>24000</v>
      </c>
      <c r="O114" s="56">
        <f>Table1[[#This Row],[Collections]]-Table1[[#This Row],[Salary]]</f>
        <v>72000</v>
      </c>
    </row>
    <row r="115" spans="3:15" x14ac:dyDescent="0.2">
      <c r="C115" s="4">
        <v>2</v>
      </c>
      <c r="D115" s="4" t="s">
        <v>9</v>
      </c>
      <c r="E115" s="4" t="s">
        <v>28</v>
      </c>
      <c r="F115" s="4" t="s">
        <v>43</v>
      </c>
      <c r="G115" s="4" t="s">
        <v>44</v>
      </c>
      <c r="H115" s="60">
        <v>259</v>
      </c>
      <c r="I115" s="60">
        <v>2</v>
      </c>
      <c r="J115" s="61">
        <v>480</v>
      </c>
      <c r="K115" s="61">
        <f>Billings!$H115*Billings!$J115</f>
        <v>124320</v>
      </c>
      <c r="L115" s="61">
        <v>99456</v>
      </c>
      <c r="M115" s="61">
        <f>Billings!$K115-Billings!$L115</f>
        <v>24864</v>
      </c>
      <c r="N115" s="56">
        <f>([1]!Table1[[#This Row],[Billing Rate]]*0.5*100)</f>
        <v>24000</v>
      </c>
      <c r="O115" s="56">
        <f>Table1[[#This Row],[Collections]]-Table1[[#This Row],[Salary]]</f>
        <v>75456</v>
      </c>
    </row>
    <row r="116" spans="3:15" x14ac:dyDescent="0.2">
      <c r="C116" s="3">
        <v>3</v>
      </c>
      <c r="D116" s="3" t="s">
        <v>10</v>
      </c>
      <c r="E116" s="3" t="s">
        <v>28</v>
      </c>
      <c r="F116" s="3" t="s">
        <v>43</v>
      </c>
      <c r="G116" s="3" t="s">
        <v>44</v>
      </c>
      <c r="H116" s="58">
        <v>199</v>
      </c>
      <c r="I116" s="58">
        <v>5</v>
      </c>
      <c r="J116" s="59">
        <v>480</v>
      </c>
      <c r="K116" s="59">
        <f>Billings!$H116*Billings!$J116</f>
        <v>95520</v>
      </c>
      <c r="L116" s="59">
        <v>66864</v>
      </c>
      <c r="M116" s="59">
        <f>Billings!$K116-Billings!$L116</f>
        <v>28656</v>
      </c>
      <c r="N116" s="56">
        <f>([1]!Table1[[#This Row],[Billing Rate]]*0.5*100)</f>
        <v>24000</v>
      </c>
      <c r="O116" s="56">
        <f>Table1[[#This Row],[Collections]]-Table1[[#This Row],[Salary]]</f>
        <v>42864</v>
      </c>
    </row>
    <row r="117" spans="3:15" x14ac:dyDescent="0.2">
      <c r="C117" s="4">
        <v>4</v>
      </c>
      <c r="D117" s="4" t="s">
        <v>11</v>
      </c>
      <c r="E117" s="4" t="s">
        <v>28</v>
      </c>
      <c r="F117" s="4" t="s">
        <v>43</v>
      </c>
      <c r="G117" s="4" t="s">
        <v>44</v>
      </c>
      <c r="H117" s="60">
        <v>254</v>
      </c>
      <c r="I117" s="60">
        <v>1</v>
      </c>
      <c r="J117" s="61">
        <v>480</v>
      </c>
      <c r="K117" s="61">
        <f>Billings!$H117*Billings!$J117</f>
        <v>121920</v>
      </c>
      <c r="L117" s="61">
        <v>109728</v>
      </c>
      <c r="M117" s="61">
        <f>Billings!$K117-Billings!$L117</f>
        <v>12192</v>
      </c>
      <c r="N117" s="56">
        <f>([1]!Table1[[#This Row],[Billing Rate]]*0.5*100)</f>
        <v>24000</v>
      </c>
      <c r="O117" s="56">
        <f>Table1[[#This Row],[Collections]]-Table1[[#This Row],[Salary]]</f>
        <v>85728</v>
      </c>
    </row>
    <row r="118" spans="3:15" x14ac:dyDescent="0.2">
      <c r="C118" s="3">
        <v>5</v>
      </c>
      <c r="D118" s="3" t="s">
        <v>12</v>
      </c>
      <c r="E118" s="3" t="s">
        <v>28</v>
      </c>
      <c r="F118" s="3" t="s">
        <v>43</v>
      </c>
      <c r="G118" s="3" t="s">
        <v>44</v>
      </c>
      <c r="H118" s="58">
        <v>203</v>
      </c>
      <c r="I118" s="58">
        <v>5</v>
      </c>
      <c r="J118" s="59">
        <v>480</v>
      </c>
      <c r="K118" s="59">
        <f>Billings!$H118*Billings!$J118</f>
        <v>97440</v>
      </c>
      <c r="L118" s="59">
        <v>77952</v>
      </c>
      <c r="M118" s="59">
        <f>Billings!$K118-Billings!$L118</f>
        <v>19488</v>
      </c>
      <c r="N118" s="56">
        <f>([1]!Table1[[#This Row],[Billing Rate]]*0.5*100)</f>
        <v>24000</v>
      </c>
      <c r="O118" s="56">
        <f>Table1[[#This Row],[Collections]]-Table1[[#This Row],[Salary]]</f>
        <v>53952</v>
      </c>
    </row>
    <row r="119" spans="3:15" x14ac:dyDescent="0.2">
      <c r="C119" s="4">
        <v>6</v>
      </c>
      <c r="D119" s="4" t="s">
        <v>13</v>
      </c>
      <c r="E119" s="4" t="s">
        <v>28</v>
      </c>
      <c r="F119" s="4" t="s">
        <v>43</v>
      </c>
      <c r="G119" s="4" t="s">
        <v>44</v>
      </c>
      <c r="H119" s="60">
        <v>239</v>
      </c>
      <c r="I119" s="60">
        <v>1</v>
      </c>
      <c r="J119" s="61">
        <v>480</v>
      </c>
      <c r="K119" s="61">
        <f>Billings!$H119*Billings!$J119</f>
        <v>114720</v>
      </c>
      <c r="L119" s="61">
        <v>103248</v>
      </c>
      <c r="M119" s="61">
        <f>Billings!$K119-Billings!$L119</f>
        <v>11472</v>
      </c>
      <c r="N119" s="56">
        <f>([1]!Table1[[#This Row],[Billing Rate]]*0.5*100)</f>
        <v>24000</v>
      </c>
      <c r="O119" s="56">
        <f>Table1[[#This Row],[Collections]]-Table1[[#This Row],[Salary]]</f>
        <v>79248</v>
      </c>
    </row>
    <row r="120" spans="3:15" x14ac:dyDescent="0.2">
      <c r="C120" s="3">
        <v>7</v>
      </c>
      <c r="D120" s="3" t="s">
        <v>14</v>
      </c>
      <c r="E120" s="3" t="s">
        <v>28</v>
      </c>
      <c r="F120" s="3" t="s">
        <v>43</v>
      </c>
      <c r="G120" s="3" t="s">
        <v>44</v>
      </c>
      <c r="H120" s="58">
        <v>197</v>
      </c>
      <c r="I120" s="58">
        <v>8</v>
      </c>
      <c r="J120" s="59">
        <v>480</v>
      </c>
      <c r="K120" s="59">
        <f>Billings!$H120*Billings!$J120</f>
        <v>94560</v>
      </c>
      <c r="L120" s="59">
        <v>94560</v>
      </c>
      <c r="M120" s="59">
        <f>Billings!$K120-Billings!$L120</f>
        <v>0</v>
      </c>
      <c r="N120" s="56">
        <f>([1]!Table1[[#This Row],[Billing Rate]]*0.5*100)</f>
        <v>24000</v>
      </c>
      <c r="O120" s="56">
        <f>Table1[[#This Row],[Collections]]-Table1[[#This Row],[Salary]]</f>
        <v>70560</v>
      </c>
    </row>
    <row r="121" spans="3:15" x14ac:dyDescent="0.2">
      <c r="C121" s="4">
        <v>8</v>
      </c>
      <c r="D121" s="4" t="s">
        <v>15</v>
      </c>
      <c r="E121" s="4" t="s">
        <v>28</v>
      </c>
      <c r="F121" s="4" t="s">
        <v>43</v>
      </c>
      <c r="G121" s="4" t="s">
        <v>44</v>
      </c>
      <c r="H121" s="60">
        <v>214</v>
      </c>
      <c r="I121" s="60">
        <v>2</v>
      </c>
      <c r="J121" s="61">
        <v>480</v>
      </c>
      <c r="K121" s="61">
        <f>Billings!$H121*Billings!$J121</f>
        <v>102720</v>
      </c>
      <c r="L121" s="61">
        <v>102720</v>
      </c>
      <c r="M121" s="61">
        <f>Billings!$K121-Billings!$L121</f>
        <v>0</v>
      </c>
      <c r="N121" s="56">
        <f>([1]!Table1[[#This Row],[Billing Rate]]*0.5*100)</f>
        <v>24000</v>
      </c>
      <c r="O121" s="56">
        <f>Table1[[#This Row],[Collections]]-Table1[[#This Row],[Salary]]</f>
        <v>78720</v>
      </c>
    </row>
    <row r="122" spans="3:15" x14ac:dyDescent="0.2">
      <c r="C122" s="3">
        <v>9</v>
      </c>
      <c r="D122" s="3" t="s">
        <v>16</v>
      </c>
      <c r="E122" s="3" t="s">
        <v>28</v>
      </c>
      <c r="F122" s="3" t="s">
        <v>43</v>
      </c>
      <c r="G122" s="3" t="s">
        <v>44</v>
      </c>
      <c r="H122" s="58">
        <v>256</v>
      </c>
      <c r="I122" s="58">
        <v>3</v>
      </c>
      <c r="J122" s="59">
        <v>480</v>
      </c>
      <c r="K122" s="59">
        <f>Billings!$H122*Billings!$J122</f>
        <v>122880</v>
      </c>
      <c r="L122" s="59">
        <v>110592</v>
      </c>
      <c r="M122" s="59">
        <f>Billings!$K122-Billings!$L122</f>
        <v>12288</v>
      </c>
      <c r="N122" s="56">
        <f>([1]!Table1[[#This Row],[Billing Rate]]*0.5*100)</f>
        <v>24000</v>
      </c>
      <c r="O122" s="56">
        <f>Table1[[#This Row],[Collections]]-Table1[[#This Row],[Salary]]</f>
        <v>86592</v>
      </c>
    </row>
    <row r="123" spans="3:15" x14ac:dyDescent="0.2">
      <c r="C123" s="4">
        <v>10</v>
      </c>
      <c r="D123" s="4" t="s">
        <v>17</v>
      </c>
      <c r="E123" s="4" t="s">
        <v>28</v>
      </c>
      <c r="F123" s="4" t="s">
        <v>43</v>
      </c>
      <c r="G123" s="4" t="s">
        <v>44</v>
      </c>
      <c r="H123" s="60">
        <v>207</v>
      </c>
      <c r="I123" s="60">
        <v>5</v>
      </c>
      <c r="J123" s="61">
        <v>480</v>
      </c>
      <c r="K123" s="61">
        <f>Billings!$H123*Billings!$J123</f>
        <v>99360</v>
      </c>
      <c r="L123" s="61">
        <v>59616</v>
      </c>
      <c r="M123" s="61">
        <f>Billings!$K123-Billings!$L123</f>
        <v>39744</v>
      </c>
      <c r="N123" s="56">
        <f>([1]!Table1[[#This Row],[Billing Rate]]*0.5*100)</f>
        <v>24000</v>
      </c>
      <c r="O123" s="56">
        <f>Table1[[#This Row],[Collections]]-Table1[[#This Row],[Salary]]</f>
        <v>35616</v>
      </c>
    </row>
    <row r="124" spans="3:15" x14ac:dyDescent="0.2">
      <c r="C124" s="3">
        <v>11</v>
      </c>
      <c r="D124" s="3" t="s">
        <v>18</v>
      </c>
      <c r="E124" s="3" t="s">
        <v>28</v>
      </c>
      <c r="F124" s="3" t="s">
        <v>43</v>
      </c>
      <c r="G124" s="3" t="s">
        <v>44</v>
      </c>
      <c r="H124" s="58">
        <v>224</v>
      </c>
      <c r="I124" s="58">
        <v>10</v>
      </c>
      <c r="J124" s="59">
        <v>480</v>
      </c>
      <c r="K124" s="59">
        <f>Billings!$H124*Billings!$J124</f>
        <v>107520</v>
      </c>
      <c r="L124" s="59">
        <v>96768</v>
      </c>
      <c r="M124" s="59">
        <f>Billings!$K124-Billings!$L124</f>
        <v>10752</v>
      </c>
      <c r="N124" s="56">
        <f>([1]!Table1[[#This Row],[Billing Rate]]*0.5*100)</f>
        <v>24000</v>
      </c>
      <c r="O124" s="56">
        <f>Table1[[#This Row],[Collections]]-Table1[[#This Row],[Salary]]</f>
        <v>72768</v>
      </c>
    </row>
    <row r="125" spans="3:15" x14ac:dyDescent="0.2">
      <c r="C125" s="4">
        <v>12</v>
      </c>
      <c r="D125" s="4" t="s">
        <v>19</v>
      </c>
      <c r="E125" s="4" t="s">
        <v>28</v>
      </c>
      <c r="F125" s="4" t="s">
        <v>43</v>
      </c>
      <c r="G125" s="4" t="s">
        <v>44</v>
      </c>
      <c r="H125" s="60">
        <v>243</v>
      </c>
      <c r="I125" s="60">
        <v>0</v>
      </c>
      <c r="J125" s="61">
        <v>480</v>
      </c>
      <c r="K125" s="61">
        <f>Billings!$H125*Billings!$J125</f>
        <v>116640</v>
      </c>
      <c r="L125" s="61">
        <v>93312</v>
      </c>
      <c r="M125" s="61">
        <f>Billings!$K125-Billings!$L125</f>
        <v>23328</v>
      </c>
      <c r="N125" s="56">
        <f>([1]!Table1[[#This Row],[Billing Rate]]*0.5*100)</f>
        <v>24000</v>
      </c>
      <c r="O125" s="56">
        <f>Table1[[#This Row],[Collections]]-Table1[[#This Row],[Salary]]</f>
        <v>69312</v>
      </c>
    </row>
    <row r="126" spans="3:15" x14ac:dyDescent="0.2">
      <c r="C126" s="3">
        <v>1</v>
      </c>
      <c r="D126" s="3" t="s">
        <v>8</v>
      </c>
      <c r="E126" s="3" t="s">
        <v>29</v>
      </c>
      <c r="F126" s="3" t="s">
        <v>43</v>
      </c>
      <c r="G126" s="3" t="s">
        <v>44</v>
      </c>
      <c r="H126" s="58">
        <v>191</v>
      </c>
      <c r="I126" s="58">
        <v>5</v>
      </c>
      <c r="J126" s="59">
        <v>625</v>
      </c>
      <c r="K126" s="59">
        <f>Billings!$H126*Billings!$J126</f>
        <v>119375</v>
      </c>
      <c r="L126" s="59">
        <v>95500</v>
      </c>
      <c r="M126" s="59">
        <f>Billings!$K126-Billings!$L126</f>
        <v>23875</v>
      </c>
      <c r="N126" s="56">
        <f>([1]!Table1[[#This Row],[Billing Rate]]*0.5*100)</f>
        <v>31250</v>
      </c>
      <c r="O126" s="56">
        <f>Table1[[#This Row],[Collections]]-Table1[[#This Row],[Salary]]</f>
        <v>64250</v>
      </c>
    </row>
    <row r="127" spans="3:15" x14ac:dyDescent="0.2">
      <c r="C127" s="4">
        <v>2</v>
      </c>
      <c r="D127" s="4" t="s">
        <v>9</v>
      </c>
      <c r="E127" s="4" t="s">
        <v>29</v>
      </c>
      <c r="F127" s="4" t="s">
        <v>43</v>
      </c>
      <c r="G127" s="4" t="s">
        <v>44</v>
      </c>
      <c r="H127" s="60">
        <v>272</v>
      </c>
      <c r="I127" s="60">
        <v>9</v>
      </c>
      <c r="J127" s="61">
        <v>625</v>
      </c>
      <c r="K127" s="61">
        <f>Billings!$H127*Billings!$J127</f>
        <v>170000</v>
      </c>
      <c r="L127" s="61">
        <v>153000</v>
      </c>
      <c r="M127" s="61">
        <f>Billings!$K127-Billings!$L127</f>
        <v>17000</v>
      </c>
      <c r="N127" s="56">
        <f>([1]!Table1[[#This Row],[Billing Rate]]*0.5*100)</f>
        <v>31250</v>
      </c>
      <c r="O127" s="56">
        <f>Table1[[#This Row],[Collections]]-Table1[[#This Row],[Salary]]</f>
        <v>121750</v>
      </c>
    </row>
    <row r="128" spans="3:15" x14ac:dyDescent="0.2">
      <c r="C128" s="3">
        <v>3</v>
      </c>
      <c r="D128" s="3" t="s">
        <v>10</v>
      </c>
      <c r="E128" s="3" t="s">
        <v>29</v>
      </c>
      <c r="F128" s="3" t="s">
        <v>43</v>
      </c>
      <c r="G128" s="3" t="s">
        <v>44</v>
      </c>
      <c r="H128" s="58">
        <v>266</v>
      </c>
      <c r="I128" s="58">
        <v>8</v>
      </c>
      <c r="J128" s="59">
        <v>625</v>
      </c>
      <c r="K128" s="59">
        <f>Billings!$H128*Billings!$J128</f>
        <v>166250</v>
      </c>
      <c r="L128" s="59">
        <v>166250</v>
      </c>
      <c r="M128" s="59">
        <f>Billings!$K128-Billings!$L128</f>
        <v>0</v>
      </c>
      <c r="N128" s="56">
        <f>([1]!Table1[[#This Row],[Billing Rate]]*0.5*100)</f>
        <v>31250</v>
      </c>
      <c r="O128" s="56">
        <f>Table1[[#This Row],[Collections]]-Table1[[#This Row],[Salary]]</f>
        <v>135000</v>
      </c>
    </row>
    <row r="129" spans="3:15" x14ac:dyDescent="0.2">
      <c r="C129" s="4">
        <v>4</v>
      </c>
      <c r="D129" s="4" t="s">
        <v>11</v>
      </c>
      <c r="E129" s="4" t="s">
        <v>29</v>
      </c>
      <c r="F129" s="4" t="s">
        <v>43</v>
      </c>
      <c r="G129" s="4" t="s">
        <v>44</v>
      </c>
      <c r="H129" s="60">
        <v>195</v>
      </c>
      <c r="I129" s="60">
        <v>8</v>
      </c>
      <c r="J129" s="61">
        <v>625</v>
      </c>
      <c r="K129" s="61">
        <f>Billings!$H129*Billings!$J129</f>
        <v>121875</v>
      </c>
      <c r="L129" s="61">
        <v>109687.5</v>
      </c>
      <c r="M129" s="61">
        <f>Billings!$K129-Billings!$L129</f>
        <v>12187.5</v>
      </c>
      <c r="N129" s="56">
        <f>([1]!Table1[[#This Row],[Billing Rate]]*0.5*100)</f>
        <v>31250</v>
      </c>
      <c r="O129" s="56">
        <f>Table1[[#This Row],[Collections]]-Table1[[#This Row],[Salary]]</f>
        <v>78437.5</v>
      </c>
    </row>
    <row r="130" spans="3:15" x14ac:dyDescent="0.2">
      <c r="C130" s="3">
        <v>5</v>
      </c>
      <c r="D130" s="3" t="s">
        <v>12</v>
      </c>
      <c r="E130" s="3" t="s">
        <v>29</v>
      </c>
      <c r="F130" s="3" t="s">
        <v>43</v>
      </c>
      <c r="G130" s="3" t="s">
        <v>44</v>
      </c>
      <c r="H130" s="58">
        <v>205</v>
      </c>
      <c r="I130" s="58">
        <v>10</v>
      </c>
      <c r="J130" s="59">
        <v>625</v>
      </c>
      <c r="K130" s="59">
        <f>Billings!$H130*Billings!$J130</f>
        <v>128125</v>
      </c>
      <c r="L130" s="59">
        <v>128125</v>
      </c>
      <c r="M130" s="59">
        <f>Billings!$K130-Billings!$L130</f>
        <v>0</v>
      </c>
      <c r="N130" s="56">
        <f>([1]!Table1[[#This Row],[Billing Rate]]*0.5*100)</f>
        <v>31250</v>
      </c>
      <c r="O130" s="56">
        <f>Table1[[#This Row],[Collections]]-Table1[[#This Row],[Salary]]</f>
        <v>96875</v>
      </c>
    </row>
    <row r="131" spans="3:15" x14ac:dyDescent="0.2">
      <c r="C131" s="4">
        <v>6</v>
      </c>
      <c r="D131" s="4" t="s">
        <v>13</v>
      </c>
      <c r="E131" s="4" t="s">
        <v>29</v>
      </c>
      <c r="F131" s="4" t="s">
        <v>43</v>
      </c>
      <c r="G131" s="4" t="s">
        <v>44</v>
      </c>
      <c r="H131" s="60">
        <v>203</v>
      </c>
      <c r="I131" s="60">
        <v>6</v>
      </c>
      <c r="J131" s="61">
        <v>625</v>
      </c>
      <c r="K131" s="61">
        <f>Billings!$H131*Billings!$J131</f>
        <v>126875</v>
      </c>
      <c r="L131" s="61">
        <v>126875</v>
      </c>
      <c r="M131" s="61">
        <f>Billings!$K131-Billings!$L131</f>
        <v>0</v>
      </c>
      <c r="N131" s="56">
        <f>([1]!Table1[[#This Row],[Billing Rate]]*0.5*100)</f>
        <v>31250</v>
      </c>
      <c r="O131" s="56">
        <f>Table1[[#This Row],[Collections]]-Table1[[#This Row],[Salary]]</f>
        <v>95625</v>
      </c>
    </row>
    <row r="132" spans="3:15" x14ac:dyDescent="0.2">
      <c r="C132" s="3">
        <v>7</v>
      </c>
      <c r="D132" s="3" t="s">
        <v>14</v>
      </c>
      <c r="E132" s="3" t="s">
        <v>29</v>
      </c>
      <c r="F132" s="3" t="s">
        <v>43</v>
      </c>
      <c r="G132" s="3" t="s">
        <v>44</v>
      </c>
      <c r="H132" s="58">
        <v>269</v>
      </c>
      <c r="I132" s="58">
        <v>9</v>
      </c>
      <c r="J132" s="59">
        <v>625</v>
      </c>
      <c r="K132" s="59">
        <f>Billings!$H132*Billings!$J132</f>
        <v>168125</v>
      </c>
      <c r="L132" s="59">
        <v>117687.5</v>
      </c>
      <c r="M132" s="59">
        <f>Billings!$K132-Billings!$L132</f>
        <v>50437.5</v>
      </c>
      <c r="N132" s="56">
        <f>([1]!Table1[[#This Row],[Billing Rate]]*0.5*100)</f>
        <v>31250</v>
      </c>
      <c r="O132" s="56">
        <f>Table1[[#This Row],[Collections]]-Table1[[#This Row],[Salary]]</f>
        <v>86437.5</v>
      </c>
    </row>
    <row r="133" spans="3:15" x14ac:dyDescent="0.2">
      <c r="C133" s="4">
        <v>8</v>
      </c>
      <c r="D133" s="4" t="s">
        <v>15</v>
      </c>
      <c r="E133" s="4" t="s">
        <v>29</v>
      </c>
      <c r="F133" s="4" t="s">
        <v>43</v>
      </c>
      <c r="G133" s="4" t="s">
        <v>44</v>
      </c>
      <c r="H133" s="60">
        <v>271</v>
      </c>
      <c r="I133" s="60">
        <v>2</v>
      </c>
      <c r="J133" s="61">
        <v>625</v>
      </c>
      <c r="K133" s="61">
        <f>Billings!$H133*Billings!$J133</f>
        <v>169375</v>
      </c>
      <c r="L133" s="61">
        <v>152437.5</v>
      </c>
      <c r="M133" s="61">
        <f>Billings!$K133-Billings!$L133</f>
        <v>16937.5</v>
      </c>
      <c r="N133" s="56">
        <f>([1]!Table1[[#This Row],[Billing Rate]]*0.5*100)</f>
        <v>31250</v>
      </c>
      <c r="O133" s="56">
        <f>Table1[[#This Row],[Collections]]-Table1[[#This Row],[Salary]]</f>
        <v>121187.5</v>
      </c>
    </row>
    <row r="134" spans="3:15" x14ac:dyDescent="0.2">
      <c r="C134" s="3">
        <v>9</v>
      </c>
      <c r="D134" s="3" t="s">
        <v>16</v>
      </c>
      <c r="E134" s="3" t="s">
        <v>29</v>
      </c>
      <c r="F134" s="3" t="s">
        <v>43</v>
      </c>
      <c r="G134" s="3" t="s">
        <v>44</v>
      </c>
      <c r="H134" s="58">
        <v>266</v>
      </c>
      <c r="I134" s="58">
        <v>7</v>
      </c>
      <c r="J134" s="59">
        <v>625</v>
      </c>
      <c r="K134" s="59">
        <f>Billings!$H134*Billings!$J134</f>
        <v>166250</v>
      </c>
      <c r="L134" s="59">
        <v>149625</v>
      </c>
      <c r="M134" s="59">
        <f>Billings!$K134-Billings!$L134</f>
        <v>16625</v>
      </c>
      <c r="N134" s="56">
        <f>([1]!Table1[[#This Row],[Billing Rate]]*0.5*100)</f>
        <v>31250</v>
      </c>
      <c r="O134" s="56">
        <f>Table1[[#This Row],[Collections]]-Table1[[#This Row],[Salary]]</f>
        <v>118375</v>
      </c>
    </row>
    <row r="135" spans="3:15" x14ac:dyDescent="0.2">
      <c r="C135" s="4">
        <v>10</v>
      </c>
      <c r="D135" s="4" t="s">
        <v>17</v>
      </c>
      <c r="E135" s="4" t="s">
        <v>29</v>
      </c>
      <c r="F135" s="4" t="s">
        <v>43</v>
      </c>
      <c r="G135" s="4" t="s">
        <v>44</v>
      </c>
      <c r="H135" s="60">
        <v>204</v>
      </c>
      <c r="I135" s="60">
        <v>5</v>
      </c>
      <c r="J135" s="61">
        <v>625</v>
      </c>
      <c r="K135" s="61">
        <f>Billings!$H135*Billings!$J135</f>
        <v>127500</v>
      </c>
      <c r="L135" s="61">
        <v>89250</v>
      </c>
      <c r="M135" s="61">
        <f>Billings!$K135-Billings!$L135</f>
        <v>38250</v>
      </c>
      <c r="N135" s="56">
        <f>([1]!Table1[[#This Row],[Billing Rate]]*0.5*100)</f>
        <v>31250</v>
      </c>
      <c r="O135" s="56">
        <f>Table1[[#This Row],[Collections]]-Table1[[#This Row],[Salary]]</f>
        <v>58000</v>
      </c>
    </row>
    <row r="136" spans="3:15" x14ac:dyDescent="0.2">
      <c r="C136" s="3">
        <v>11</v>
      </c>
      <c r="D136" s="3" t="s">
        <v>18</v>
      </c>
      <c r="E136" s="3" t="s">
        <v>29</v>
      </c>
      <c r="F136" s="3" t="s">
        <v>43</v>
      </c>
      <c r="G136" s="3" t="s">
        <v>44</v>
      </c>
      <c r="H136" s="58">
        <v>237</v>
      </c>
      <c r="I136" s="58">
        <v>10</v>
      </c>
      <c r="J136" s="59">
        <v>625</v>
      </c>
      <c r="K136" s="59">
        <f>Billings!$H136*Billings!$J136</f>
        <v>148125</v>
      </c>
      <c r="L136" s="59">
        <v>118500</v>
      </c>
      <c r="M136" s="59">
        <f>Billings!$K136-Billings!$L136</f>
        <v>29625</v>
      </c>
      <c r="N136" s="56">
        <f>([1]!Table1[[#This Row],[Billing Rate]]*0.5*100)</f>
        <v>31250</v>
      </c>
      <c r="O136" s="56">
        <f>Table1[[#This Row],[Collections]]-Table1[[#This Row],[Salary]]</f>
        <v>87250</v>
      </c>
    </row>
    <row r="137" spans="3:15" x14ac:dyDescent="0.2">
      <c r="C137" s="4">
        <v>12</v>
      </c>
      <c r="D137" s="4" t="s">
        <v>19</v>
      </c>
      <c r="E137" s="4" t="s">
        <v>29</v>
      </c>
      <c r="F137" s="4" t="s">
        <v>43</v>
      </c>
      <c r="G137" s="4" t="s">
        <v>44</v>
      </c>
      <c r="H137" s="60">
        <v>261</v>
      </c>
      <c r="I137" s="60">
        <v>3</v>
      </c>
      <c r="J137" s="61">
        <v>625</v>
      </c>
      <c r="K137" s="61">
        <f>Billings!$H137*Billings!$J137</f>
        <v>163125</v>
      </c>
      <c r="L137" s="61">
        <v>146812.5</v>
      </c>
      <c r="M137" s="61">
        <f>Billings!$K137-Billings!$L137</f>
        <v>16312.5</v>
      </c>
      <c r="N137" s="56">
        <f>([1]!Table1[[#This Row],[Billing Rate]]*0.5*100)</f>
        <v>31250</v>
      </c>
      <c r="O137" s="56">
        <f>Table1[[#This Row],[Collections]]-Table1[[#This Row],[Salary]]</f>
        <v>115562.5</v>
      </c>
    </row>
    <row r="138" spans="3:15" x14ac:dyDescent="0.2">
      <c r="C138" s="3">
        <v>1</v>
      </c>
      <c r="D138" s="3" t="s">
        <v>8</v>
      </c>
      <c r="E138" s="3" t="s">
        <v>53</v>
      </c>
      <c r="F138" s="3" t="s">
        <v>43</v>
      </c>
      <c r="G138" s="3" t="s">
        <v>44</v>
      </c>
      <c r="H138" s="58">
        <v>232</v>
      </c>
      <c r="I138" s="58">
        <v>4</v>
      </c>
      <c r="J138" s="59">
        <v>430</v>
      </c>
      <c r="K138" s="59">
        <f>Billings!$H138*Billings!$J138</f>
        <v>99760</v>
      </c>
      <c r="L138" s="59">
        <v>79808</v>
      </c>
      <c r="M138" s="59">
        <f>Billings!$K138-Billings!$L138</f>
        <v>19952</v>
      </c>
      <c r="N138" s="56">
        <f>([1]!Table1[[#This Row],[Billing Rate]]*0.5*100)</f>
        <v>21500</v>
      </c>
      <c r="O138" s="56">
        <f>Table1[[#This Row],[Collections]]-Table1[[#This Row],[Salary]]</f>
        <v>58308</v>
      </c>
    </row>
    <row r="139" spans="3:15" x14ac:dyDescent="0.2">
      <c r="C139" s="4">
        <v>2</v>
      </c>
      <c r="D139" s="4" t="s">
        <v>9</v>
      </c>
      <c r="E139" s="4" t="s">
        <v>53</v>
      </c>
      <c r="F139" s="4" t="s">
        <v>43</v>
      </c>
      <c r="G139" s="4" t="s">
        <v>44</v>
      </c>
      <c r="H139" s="60">
        <v>206</v>
      </c>
      <c r="I139" s="60">
        <v>3</v>
      </c>
      <c r="J139" s="61">
        <v>430</v>
      </c>
      <c r="K139" s="61">
        <f>Billings!$H139*Billings!$J139</f>
        <v>88580</v>
      </c>
      <c r="L139" s="61">
        <v>53148</v>
      </c>
      <c r="M139" s="61">
        <f>Billings!$K139-Billings!$L139</f>
        <v>35432</v>
      </c>
      <c r="N139" s="56">
        <f>([1]!Table1[[#This Row],[Billing Rate]]*0.5*100)</f>
        <v>21500</v>
      </c>
      <c r="O139" s="56">
        <f>Table1[[#This Row],[Collections]]-Table1[[#This Row],[Salary]]</f>
        <v>31648</v>
      </c>
    </row>
    <row r="140" spans="3:15" x14ac:dyDescent="0.2">
      <c r="C140" s="3">
        <v>3</v>
      </c>
      <c r="D140" s="3" t="s">
        <v>10</v>
      </c>
      <c r="E140" s="3" t="s">
        <v>53</v>
      </c>
      <c r="F140" s="3" t="s">
        <v>43</v>
      </c>
      <c r="G140" s="3" t="s">
        <v>44</v>
      </c>
      <c r="H140" s="58">
        <v>260</v>
      </c>
      <c r="I140" s="58">
        <v>8</v>
      </c>
      <c r="J140" s="59">
        <v>430</v>
      </c>
      <c r="K140" s="59">
        <f>Billings!$H140*Billings!$J140</f>
        <v>111800</v>
      </c>
      <c r="L140" s="59">
        <v>100620</v>
      </c>
      <c r="M140" s="59">
        <f>Billings!$K140-Billings!$L140</f>
        <v>11180</v>
      </c>
      <c r="N140" s="56">
        <f>([1]!Table1[[#This Row],[Billing Rate]]*0.5*100)</f>
        <v>21500</v>
      </c>
      <c r="O140" s="56">
        <f>Table1[[#This Row],[Collections]]-Table1[[#This Row],[Salary]]</f>
        <v>79120</v>
      </c>
    </row>
    <row r="141" spans="3:15" x14ac:dyDescent="0.2">
      <c r="C141" s="4">
        <v>4</v>
      </c>
      <c r="D141" s="4" t="s">
        <v>11</v>
      </c>
      <c r="E141" s="4" t="s">
        <v>53</v>
      </c>
      <c r="F141" s="4" t="s">
        <v>43</v>
      </c>
      <c r="G141" s="4" t="s">
        <v>44</v>
      </c>
      <c r="H141" s="60">
        <v>207</v>
      </c>
      <c r="I141" s="60">
        <v>7</v>
      </c>
      <c r="J141" s="61">
        <v>430</v>
      </c>
      <c r="K141" s="61">
        <f>Billings!$H141*Billings!$J141</f>
        <v>89010</v>
      </c>
      <c r="L141" s="61">
        <v>89010</v>
      </c>
      <c r="M141" s="61">
        <f>Billings!$K141-Billings!$L141</f>
        <v>0</v>
      </c>
      <c r="N141" s="56">
        <f>([1]!Table1[[#This Row],[Billing Rate]]*0.5*100)</f>
        <v>21500</v>
      </c>
      <c r="O141" s="56">
        <f>Table1[[#This Row],[Collections]]-Table1[[#This Row],[Salary]]</f>
        <v>67510</v>
      </c>
    </row>
    <row r="142" spans="3:15" x14ac:dyDescent="0.2">
      <c r="C142" s="3">
        <v>5</v>
      </c>
      <c r="D142" s="3" t="s">
        <v>12</v>
      </c>
      <c r="E142" s="3" t="s">
        <v>53</v>
      </c>
      <c r="F142" s="3" t="s">
        <v>43</v>
      </c>
      <c r="G142" s="3" t="s">
        <v>44</v>
      </c>
      <c r="H142" s="58">
        <v>265</v>
      </c>
      <c r="I142" s="58">
        <v>6</v>
      </c>
      <c r="J142" s="59">
        <v>430</v>
      </c>
      <c r="K142" s="59">
        <f>Billings!$H142*Billings!$J142</f>
        <v>113950</v>
      </c>
      <c r="L142" s="59">
        <v>68370</v>
      </c>
      <c r="M142" s="59">
        <f>Billings!$K142-Billings!$L142</f>
        <v>45580</v>
      </c>
      <c r="N142" s="56">
        <f>([1]!Table1[[#This Row],[Billing Rate]]*0.5*100)</f>
        <v>21500</v>
      </c>
      <c r="O142" s="56">
        <f>Table1[[#This Row],[Collections]]-Table1[[#This Row],[Salary]]</f>
        <v>46870</v>
      </c>
    </row>
    <row r="143" spans="3:15" x14ac:dyDescent="0.2">
      <c r="C143" s="4">
        <v>6</v>
      </c>
      <c r="D143" s="4" t="s">
        <v>13</v>
      </c>
      <c r="E143" s="4" t="s">
        <v>53</v>
      </c>
      <c r="F143" s="4" t="s">
        <v>43</v>
      </c>
      <c r="G143" s="4" t="s">
        <v>44</v>
      </c>
      <c r="H143" s="60">
        <v>198</v>
      </c>
      <c r="I143" s="60">
        <v>0</v>
      </c>
      <c r="J143" s="61">
        <v>430</v>
      </c>
      <c r="K143" s="61">
        <f>Billings!$H143*Billings!$J143</f>
        <v>85140</v>
      </c>
      <c r="L143" s="61">
        <v>68112</v>
      </c>
      <c r="M143" s="61">
        <f>Billings!$K143-Billings!$L143</f>
        <v>17028</v>
      </c>
      <c r="N143" s="56">
        <f>([1]!Table1[[#This Row],[Billing Rate]]*0.5*100)</f>
        <v>21500</v>
      </c>
      <c r="O143" s="56">
        <f>Table1[[#This Row],[Collections]]-Table1[[#This Row],[Salary]]</f>
        <v>46612</v>
      </c>
    </row>
    <row r="144" spans="3:15" x14ac:dyDescent="0.2">
      <c r="C144" s="3">
        <v>7</v>
      </c>
      <c r="D144" s="3" t="s">
        <v>14</v>
      </c>
      <c r="E144" s="3" t="s">
        <v>53</v>
      </c>
      <c r="F144" s="3" t="s">
        <v>43</v>
      </c>
      <c r="G144" s="3" t="s">
        <v>44</v>
      </c>
      <c r="H144" s="58">
        <v>243</v>
      </c>
      <c r="I144" s="58">
        <v>9</v>
      </c>
      <c r="J144" s="59">
        <v>430</v>
      </c>
      <c r="K144" s="59">
        <f>Billings!$H144*Billings!$J144</f>
        <v>104490</v>
      </c>
      <c r="L144" s="59">
        <v>73143</v>
      </c>
      <c r="M144" s="59">
        <f>Billings!$K144-Billings!$L144</f>
        <v>31347</v>
      </c>
      <c r="N144" s="56">
        <f>([1]!Table1[[#This Row],[Billing Rate]]*0.5*100)</f>
        <v>21500</v>
      </c>
      <c r="O144" s="56">
        <f>Table1[[#This Row],[Collections]]-Table1[[#This Row],[Salary]]</f>
        <v>51643</v>
      </c>
    </row>
    <row r="145" spans="3:15" x14ac:dyDescent="0.2">
      <c r="C145" s="4">
        <v>8</v>
      </c>
      <c r="D145" s="4" t="s">
        <v>15</v>
      </c>
      <c r="E145" s="4" t="s">
        <v>53</v>
      </c>
      <c r="F145" s="4" t="s">
        <v>43</v>
      </c>
      <c r="G145" s="4" t="s">
        <v>44</v>
      </c>
      <c r="H145" s="60">
        <v>231</v>
      </c>
      <c r="I145" s="60">
        <v>2</v>
      </c>
      <c r="J145" s="61">
        <v>430</v>
      </c>
      <c r="K145" s="61">
        <f>Billings!$H145*Billings!$J145</f>
        <v>99330</v>
      </c>
      <c r="L145" s="61">
        <v>89397</v>
      </c>
      <c r="M145" s="61">
        <f>Billings!$K145-Billings!$L145</f>
        <v>9933</v>
      </c>
      <c r="N145" s="56">
        <f>([1]!Table1[[#This Row],[Billing Rate]]*0.5*100)</f>
        <v>21500</v>
      </c>
      <c r="O145" s="56">
        <f>Table1[[#This Row],[Collections]]-Table1[[#This Row],[Salary]]</f>
        <v>67897</v>
      </c>
    </row>
    <row r="146" spans="3:15" x14ac:dyDescent="0.2">
      <c r="C146" s="3">
        <v>9</v>
      </c>
      <c r="D146" s="3" t="s">
        <v>16</v>
      </c>
      <c r="E146" s="3" t="s">
        <v>53</v>
      </c>
      <c r="F146" s="3" t="s">
        <v>43</v>
      </c>
      <c r="G146" s="3" t="s">
        <v>44</v>
      </c>
      <c r="H146" s="58">
        <v>243</v>
      </c>
      <c r="I146" s="58">
        <v>3</v>
      </c>
      <c r="J146" s="59">
        <v>430</v>
      </c>
      <c r="K146" s="59">
        <f>Billings!$H146*Billings!$J146</f>
        <v>104490</v>
      </c>
      <c r="L146" s="59">
        <v>62694</v>
      </c>
      <c r="M146" s="59">
        <f>Billings!$K146-Billings!$L146</f>
        <v>41796</v>
      </c>
      <c r="N146" s="56">
        <f>([1]!Table1[[#This Row],[Billing Rate]]*0.5*100)</f>
        <v>21500</v>
      </c>
      <c r="O146" s="56">
        <f>Table1[[#This Row],[Collections]]-Table1[[#This Row],[Salary]]</f>
        <v>41194</v>
      </c>
    </row>
    <row r="147" spans="3:15" x14ac:dyDescent="0.2">
      <c r="C147" s="4">
        <v>10</v>
      </c>
      <c r="D147" s="4" t="s">
        <v>17</v>
      </c>
      <c r="E147" s="4" t="s">
        <v>53</v>
      </c>
      <c r="F147" s="4" t="s">
        <v>43</v>
      </c>
      <c r="G147" s="4" t="s">
        <v>44</v>
      </c>
      <c r="H147" s="60">
        <v>264</v>
      </c>
      <c r="I147" s="60">
        <v>10</v>
      </c>
      <c r="J147" s="61">
        <v>430</v>
      </c>
      <c r="K147" s="61">
        <f>Billings!$H147*Billings!$J147</f>
        <v>113520</v>
      </c>
      <c r="L147" s="61">
        <v>68112</v>
      </c>
      <c r="M147" s="61">
        <f>Billings!$K147-Billings!$L147</f>
        <v>45408</v>
      </c>
      <c r="N147" s="56">
        <f>([1]!Table1[[#This Row],[Billing Rate]]*0.5*100)</f>
        <v>21500</v>
      </c>
      <c r="O147" s="56">
        <f>Table1[[#This Row],[Collections]]-Table1[[#This Row],[Salary]]</f>
        <v>46612</v>
      </c>
    </row>
    <row r="148" spans="3:15" x14ac:dyDescent="0.2">
      <c r="C148" s="3">
        <v>11</v>
      </c>
      <c r="D148" s="3" t="s">
        <v>18</v>
      </c>
      <c r="E148" s="3" t="s">
        <v>53</v>
      </c>
      <c r="F148" s="3" t="s">
        <v>43</v>
      </c>
      <c r="G148" s="3" t="s">
        <v>44</v>
      </c>
      <c r="H148" s="58">
        <v>208</v>
      </c>
      <c r="I148" s="58">
        <v>4</v>
      </c>
      <c r="J148" s="59">
        <v>430</v>
      </c>
      <c r="K148" s="59">
        <f>Billings!$H148*Billings!$J148</f>
        <v>89440</v>
      </c>
      <c r="L148" s="59">
        <v>80496</v>
      </c>
      <c r="M148" s="59">
        <f>Billings!$K148-Billings!$L148</f>
        <v>8944</v>
      </c>
      <c r="N148" s="56">
        <f>([1]!Table1[[#This Row],[Billing Rate]]*0.5*100)</f>
        <v>21500</v>
      </c>
      <c r="O148" s="56">
        <f>Table1[[#This Row],[Collections]]-Table1[[#This Row],[Salary]]</f>
        <v>58996</v>
      </c>
    </row>
    <row r="149" spans="3:15" x14ac:dyDescent="0.2">
      <c r="C149" s="4">
        <v>12</v>
      </c>
      <c r="D149" s="4" t="s">
        <v>19</v>
      </c>
      <c r="E149" s="4" t="s">
        <v>53</v>
      </c>
      <c r="F149" s="4" t="s">
        <v>43</v>
      </c>
      <c r="G149" s="4" t="s">
        <v>44</v>
      </c>
      <c r="H149" s="60">
        <v>260</v>
      </c>
      <c r="I149" s="60">
        <v>4</v>
      </c>
      <c r="J149" s="61">
        <v>430</v>
      </c>
      <c r="K149" s="61">
        <f>Billings!$H149*Billings!$J149</f>
        <v>111800</v>
      </c>
      <c r="L149" s="61">
        <v>78260</v>
      </c>
      <c r="M149" s="61">
        <f>Billings!$K149-Billings!$L149</f>
        <v>33540</v>
      </c>
      <c r="N149" s="56">
        <f>([1]!Table1[[#This Row],[Billing Rate]]*0.5*100)</f>
        <v>21500</v>
      </c>
      <c r="O149" s="56">
        <f>Table1[[#This Row],[Collections]]-Table1[[#This Row],[Salary]]</f>
        <v>56760</v>
      </c>
    </row>
    <row r="150" spans="3:15" x14ac:dyDescent="0.2">
      <c r="C150" s="3">
        <v>1</v>
      </c>
      <c r="D150" s="3" t="s">
        <v>8</v>
      </c>
      <c r="E150" s="3" t="s">
        <v>30</v>
      </c>
      <c r="F150" s="3" t="s">
        <v>43</v>
      </c>
      <c r="G150" s="3" t="s">
        <v>44</v>
      </c>
      <c r="H150" s="58">
        <v>210</v>
      </c>
      <c r="I150" s="58">
        <v>4</v>
      </c>
      <c r="J150" s="59">
        <v>670</v>
      </c>
      <c r="K150" s="59">
        <f>Billings!$H150*Billings!$J150</f>
        <v>140700</v>
      </c>
      <c r="L150" s="59">
        <v>112560</v>
      </c>
      <c r="M150" s="59">
        <f>Billings!$K150-Billings!$L150</f>
        <v>28140</v>
      </c>
      <c r="N150" s="56">
        <f>([1]!Table1[[#This Row],[Billing Rate]]*0.5*100)</f>
        <v>33500</v>
      </c>
      <c r="O150" s="56">
        <f>Table1[[#This Row],[Collections]]-Table1[[#This Row],[Salary]]</f>
        <v>79060</v>
      </c>
    </row>
    <row r="151" spans="3:15" x14ac:dyDescent="0.2">
      <c r="C151" s="4">
        <v>2</v>
      </c>
      <c r="D151" s="4" t="s">
        <v>9</v>
      </c>
      <c r="E151" s="4" t="s">
        <v>30</v>
      </c>
      <c r="F151" s="4" t="s">
        <v>43</v>
      </c>
      <c r="G151" s="4" t="s">
        <v>44</v>
      </c>
      <c r="H151" s="60">
        <v>233</v>
      </c>
      <c r="I151" s="60">
        <v>5</v>
      </c>
      <c r="J151" s="61">
        <v>670</v>
      </c>
      <c r="K151" s="61">
        <f>Billings!$H151*Billings!$J151</f>
        <v>156110</v>
      </c>
      <c r="L151" s="61">
        <v>140499</v>
      </c>
      <c r="M151" s="61">
        <f>Billings!$K151-Billings!$L151</f>
        <v>15611</v>
      </c>
      <c r="N151" s="56">
        <f>([1]!Table1[[#This Row],[Billing Rate]]*0.5*100)</f>
        <v>33500</v>
      </c>
      <c r="O151" s="56">
        <f>Table1[[#This Row],[Collections]]-Table1[[#This Row],[Salary]]</f>
        <v>106999</v>
      </c>
    </row>
    <row r="152" spans="3:15" x14ac:dyDescent="0.2">
      <c r="C152" s="3">
        <v>3</v>
      </c>
      <c r="D152" s="3" t="s">
        <v>10</v>
      </c>
      <c r="E152" s="3" t="s">
        <v>30</v>
      </c>
      <c r="F152" s="3" t="s">
        <v>43</v>
      </c>
      <c r="G152" s="3" t="s">
        <v>44</v>
      </c>
      <c r="H152" s="58">
        <v>211</v>
      </c>
      <c r="I152" s="58">
        <v>4</v>
      </c>
      <c r="J152" s="59">
        <v>670</v>
      </c>
      <c r="K152" s="59">
        <f>Billings!$H152*Billings!$J152</f>
        <v>141370</v>
      </c>
      <c r="L152" s="59">
        <v>113096</v>
      </c>
      <c r="M152" s="59">
        <f>Billings!$K152-Billings!$L152</f>
        <v>28274</v>
      </c>
      <c r="N152" s="56">
        <f>([1]!Table1[[#This Row],[Billing Rate]]*0.5*100)</f>
        <v>33500</v>
      </c>
      <c r="O152" s="56">
        <f>Table1[[#This Row],[Collections]]-Table1[[#This Row],[Salary]]</f>
        <v>79596</v>
      </c>
    </row>
    <row r="153" spans="3:15" x14ac:dyDescent="0.2">
      <c r="C153" s="4">
        <v>4</v>
      </c>
      <c r="D153" s="4" t="s">
        <v>11</v>
      </c>
      <c r="E153" s="4" t="s">
        <v>30</v>
      </c>
      <c r="F153" s="4" t="s">
        <v>43</v>
      </c>
      <c r="G153" s="4" t="s">
        <v>44</v>
      </c>
      <c r="H153" s="60">
        <v>198</v>
      </c>
      <c r="I153" s="60">
        <v>3</v>
      </c>
      <c r="J153" s="61">
        <v>670</v>
      </c>
      <c r="K153" s="61">
        <f>Billings!$H153*Billings!$J153</f>
        <v>132660</v>
      </c>
      <c r="L153" s="61">
        <v>119394</v>
      </c>
      <c r="M153" s="61">
        <f>Billings!$K153-Billings!$L153</f>
        <v>13266</v>
      </c>
      <c r="N153" s="56">
        <f>([1]!Table1[[#This Row],[Billing Rate]]*0.5*100)</f>
        <v>33500</v>
      </c>
      <c r="O153" s="56">
        <f>Table1[[#This Row],[Collections]]-Table1[[#This Row],[Salary]]</f>
        <v>85894</v>
      </c>
    </row>
    <row r="154" spans="3:15" x14ac:dyDescent="0.2">
      <c r="C154" s="3">
        <v>5</v>
      </c>
      <c r="D154" s="3" t="s">
        <v>12</v>
      </c>
      <c r="E154" s="3" t="s">
        <v>30</v>
      </c>
      <c r="F154" s="3" t="s">
        <v>43</v>
      </c>
      <c r="G154" s="3" t="s">
        <v>44</v>
      </c>
      <c r="H154" s="58">
        <v>265</v>
      </c>
      <c r="I154" s="58">
        <v>6</v>
      </c>
      <c r="J154" s="59">
        <v>670</v>
      </c>
      <c r="K154" s="59">
        <f>Billings!$H154*Billings!$J154</f>
        <v>177550</v>
      </c>
      <c r="L154" s="59">
        <v>142040</v>
      </c>
      <c r="M154" s="59">
        <f>Billings!$K154-Billings!$L154</f>
        <v>35510</v>
      </c>
      <c r="N154" s="56">
        <f>([1]!Table1[[#This Row],[Billing Rate]]*0.5*100)</f>
        <v>33500</v>
      </c>
      <c r="O154" s="56">
        <f>Table1[[#This Row],[Collections]]-Table1[[#This Row],[Salary]]</f>
        <v>108540</v>
      </c>
    </row>
    <row r="155" spans="3:15" x14ac:dyDescent="0.2">
      <c r="C155" s="4">
        <v>6</v>
      </c>
      <c r="D155" s="4" t="s">
        <v>13</v>
      </c>
      <c r="E155" s="4" t="s">
        <v>30</v>
      </c>
      <c r="F155" s="4" t="s">
        <v>43</v>
      </c>
      <c r="G155" s="4" t="s">
        <v>44</v>
      </c>
      <c r="H155" s="60">
        <v>247</v>
      </c>
      <c r="I155" s="60">
        <v>3</v>
      </c>
      <c r="J155" s="61">
        <v>670</v>
      </c>
      <c r="K155" s="61">
        <f>Billings!$H155*Billings!$J155</f>
        <v>165490</v>
      </c>
      <c r="L155" s="61">
        <v>132392</v>
      </c>
      <c r="M155" s="61">
        <f>Billings!$K155-Billings!$L155</f>
        <v>33098</v>
      </c>
      <c r="N155" s="56">
        <f>([1]!Table1[[#This Row],[Billing Rate]]*0.5*100)</f>
        <v>33500</v>
      </c>
      <c r="O155" s="56">
        <f>Table1[[#This Row],[Collections]]-Table1[[#This Row],[Salary]]</f>
        <v>98892</v>
      </c>
    </row>
    <row r="156" spans="3:15" x14ac:dyDescent="0.2">
      <c r="C156" s="3">
        <v>7</v>
      </c>
      <c r="D156" s="3" t="s">
        <v>14</v>
      </c>
      <c r="E156" s="3" t="s">
        <v>30</v>
      </c>
      <c r="F156" s="3" t="s">
        <v>43</v>
      </c>
      <c r="G156" s="3" t="s">
        <v>44</v>
      </c>
      <c r="H156" s="58">
        <v>243</v>
      </c>
      <c r="I156" s="58">
        <v>4</v>
      </c>
      <c r="J156" s="59">
        <v>670</v>
      </c>
      <c r="K156" s="59">
        <f>Billings!$H156*Billings!$J156</f>
        <v>162810</v>
      </c>
      <c r="L156" s="59">
        <v>146529</v>
      </c>
      <c r="M156" s="59">
        <f>Billings!$K156-Billings!$L156</f>
        <v>16281</v>
      </c>
      <c r="N156" s="56">
        <f>([1]!Table1[[#This Row],[Billing Rate]]*0.5*100)</f>
        <v>33500</v>
      </c>
      <c r="O156" s="56">
        <f>Table1[[#This Row],[Collections]]-Table1[[#This Row],[Salary]]</f>
        <v>113029</v>
      </c>
    </row>
    <row r="157" spans="3:15" x14ac:dyDescent="0.2">
      <c r="C157" s="4">
        <v>8</v>
      </c>
      <c r="D157" s="4" t="s">
        <v>15</v>
      </c>
      <c r="E157" s="4" t="s">
        <v>30</v>
      </c>
      <c r="F157" s="4" t="s">
        <v>43</v>
      </c>
      <c r="G157" s="4" t="s">
        <v>44</v>
      </c>
      <c r="H157" s="60">
        <v>250</v>
      </c>
      <c r="I157" s="60">
        <v>2</v>
      </c>
      <c r="J157" s="61">
        <v>670</v>
      </c>
      <c r="K157" s="61">
        <f>Billings!$H157*Billings!$J157</f>
        <v>167500</v>
      </c>
      <c r="L157" s="61">
        <v>134000</v>
      </c>
      <c r="M157" s="61">
        <f>Billings!$K157-Billings!$L157</f>
        <v>33500</v>
      </c>
      <c r="N157" s="56">
        <f>([1]!Table1[[#This Row],[Billing Rate]]*0.5*100)</f>
        <v>33500</v>
      </c>
      <c r="O157" s="56">
        <f>Table1[[#This Row],[Collections]]-Table1[[#This Row],[Salary]]</f>
        <v>100500</v>
      </c>
    </row>
    <row r="158" spans="3:15" x14ac:dyDescent="0.2">
      <c r="C158" s="3">
        <v>9</v>
      </c>
      <c r="D158" s="3" t="s">
        <v>16</v>
      </c>
      <c r="E158" s="3" t="s">
        <v>30</v>
      </c>
      <c r="F158" s="3" t="s">
        <v>43</v>
      </c>
      <c r="G158" s="3" t="s">
        <v>44</v>
      </c>
      <c r="H158" s="58">
        <v>197</v>
      </c>
      <c r="I158" s="58">
        <v>9</v>
      </c>
      <c r="J158" s="59">
        <v>670</v>
      </c>
      <c r="K158" s="59">
        <f>Billings!$H158*Billings!$J158</f>
        <v>131990</v>
      </c>
      <c r="L158" s="59">
        <v>118791</v>
      </c>
      <c r="M158" s="59">
        <f>Billings!$K158-Billings!$L158</f>
        <v>13199</v>
      </c>
      <c r="N158" s="56">
        <f>([1]!Table1[[#This Row],[Billing Rate]]*0.5*100)</f>
        <v>33500</v>
      </c>
      <c r="O158" s="56">
        <f>Table1[[#This Row],[Collections]]-Table1[[#This Row],[Salary]]</f>
        <v>85291</v>
      </c>
    </row>
    <row r="159" spans="3:15" x14ac:dyDescent="0.2">
      <c r="C159" s="4">
        <v>10</v>
      </c>
      <c r="D159" s="4" t="s">
        <v>17</v>
      </c>
      <c r="E159" s="4" t="s">
        <v>30</v>
      </c>
      <c r="F159" s="4" t="s">
        <v>43</v>
      </c>
      <c r="G159" s="4" t="s">
        <v>44</v>
      </c>
      <c r="H159" s="60">
        <v>251</v>
      </c>
      <c r="I159" s="60">
        <v>4</v>
      </c>
      <c r="J159" s="61">
        <v>670</v>
      </c>
      <c r="K159" s="61">
        <f>Billings!$H159*Billings!$J159</f>
        <v>168170</v>
      </c>
      <c r="L159" s="61">
        <v>151353</v>
      </c>
      <c r="M159" s="61">
        <f>Billings!$K159-Billings!$L159</f>
        <v>16817</v>
      </c>
      <c r="N159" s="56">
        <f>([1]!Table1[[#This Row],[Billing Rate]]*0.5*100)</f>
        <v>33500</v>
      </c>
      <c r="O159" s="56">
        <f>Table1[[#This Row],[Collections]]-Table1[[#This Row],[Salary]]</f>
        <v>117853</v>
      </c>
    </row>
    <row r="160" spans="3:15" x14ac:dyDescent="0.2">
      <c r="C160" s="3">
        <v>11</v>
      </c>
      <c r="D160" s="3" t="s">
        <v>18</v>
      </c>
      <c r="E160" s="3" t="s">
        <v>30</v>
      </c>
      <c r="F160" s="3" t="s">
        <v>43</v>
      </c>
      <c r="G160" s="3" t="s">
        <v>44</v>
      </c>
      <c r="H160" s="58">
        <v>238</v>
      </c>
      <c r="I160" s="58">
        <v>1</v>
      </c>
      <c r="J160" s="59">
        <v>670</v>
      </c>
      <c r="K160" s="59">
        <f>Billings!$H160*Billings!$J160</f>
        <v>159460</v>
      </c>
      <c r="L160" s="59">
        <v>111622</v>
      </c>
      <c r="M160" s="59">
        <f>Billings!$K160-Billings!$L160</f>
        <v>47838</v>
      </c>
      <c r="N160" s="56">
        <f>([1]!Table1[[#This Row],[Billing Rate]]*0.5*100)</f>
        <v>33500</v>
      </c>
      <c r="O160" s="56">
        <f>Table1[[#This Row],[Collections]]-Table1[[#This Row],[Salary]]</f>
        <v>78122</v>
      </c>
    </row>
    <row r="161" spans="3:15" x14ac:dyDescent="0.2">
      <c r="C161" s="4">
        <v>12</v>
      </c>
      <c r="D161" s="4" t="s">
        <v>19</v>
      </c>
      <c r="E161" s="4" t="s">
        <v>30</v>
      </c>
      <c r="F161" s="4" t="s">
        <v>43</v>
      </c>
      <c r="G161" s="4" t="s">
        <v>44</v>
      </c>
      <c r="H161" s="60">
        <v>199</v>
      </c>
      <c r="I161" s="60">
        <v>3</v>
      </c>
      <c r="J161" s="61">
        <v>670</v>
      </c>
      <c r="K161" s="61">
        <f>Billings!$H161*Billings!$J161</f>
        <v>133330</v>
      </c>
      <c r="L161" s="61">
        <v>119997</v>
      </c>
      <c r="M161" s="61">
        <f>Billings!$K161-Billings!$L161</f>
        <v>13333</v>
      </c>
      <c r="N161" s="56">
        <f>([1]!Table1[[#This Row],[Billing Rate]]*0.5*100)</f>
        <v>33500</v>
      </c>
      <c r="O161" s="56">
        <f>Table1[[#This Row],[Collections]]-Table1[[#This Row],[Salary]]</f>
        <v>86497</v>
      </c>
    </row>
    <row r="162" spans="3:15" x14ac:dyDescent="0.2">
      <c r="C162" s="3">
        <v>1</v>
      </c>
      <c r="D162" s="3" t="s">
        <v>8</v>
      </c>
      <c r="E162" s="3" t="s">
        <v>31</v>
      </c>
      <c r="F162" s="3" t="s">
        <v>43</v>
      </c>
      <c r="G162" s="3" t="s">
        <v>44</v>
      </c>
      <c r="H162" s="58">
        <v>229</v>
      </c>
      <c r="I162" s="58">
        <v>3</v>
      </c>
      <c r="J162" s="59">
        <v>540</v>
      </c>
      <c r="K162" s="59">
        <f>Billings!$H162*Billings!$J162</f>
        <v>123660</v>
      </c>
      <c r="L162" s="59">
        <v>123660</v>
      </c>
      <c r="M162" s="59">
        <f>Billings!$K162-Billings!$L162</f>
        <v>0</v>
      </c>
      <c r="N162" s="56">
        <f>([1]!Table1[[#This Row],[Billing Rate]]*0.5*100)</f>
        <v>27000</v>
      </c>
      <c r="O162" s="56">
        <f>Table1[[#This Row],[Collections]]-Table1[[#This Row],[Salary]]</f>
        <v>96660</v>
      </c>
    </row>
    <row r="163" spans="3:15" x14ac:dyDescent="0.2">
      <c r="C163" s="4">
        <v>2</v>
      </c>
      <c r="D163" s="4" t="s">
        <v>9</v>
      </c>
      <c r="E163" s="4" t="s">
        <v>31</v>
      </c>
      <c r="F163" s="4" t="s">
        <v>43</v>
      </c>
      <c r="G163" s="4" t="s">
        <v>44</v>
      </c>
      <c r="H163" s="60">
        <v>209</v>
      </c>
      <c r="I163" s="60">
        <v>3</v>
      </c>
      <c r="J163" s="61">
        <v>540</v>
      </c>
      <c r="K163" s="61">
        <f>Billings!$H163*Billings!$J163</f>
        <v>112860</v>
      </c>
      <c r="L163" s="61">
        <v>79002</v>
      </c>
      <c r="M163" s="61">
        <f>Billings!$K163-Billings!$L163</f>
        <v>33858</v>
      </c>
      <c r="N163" s="56">
        <f>([1]!Table1[[#This Row],[Billing Rate]]*0.5*100)</f>
        <v>27000</v>
      </c>
      <c r="O163" s="56">
        <f>Table1[[#This Row],[Collections]]-Table1[[#This Row],[Salary]]</f>
        <v>52002</v>
      </c>
    </row>
    <row r="164" spans="3:15" x14ac:dyDescent="0.2">
      <c r="C164" s="3">
        <v>3</v>
      </c>
      <c r="D164" s="3" t="s">
        <v>10</v>
      </c>
      <c r="E164" s="3" t="s">
        <v>31</v>
      </c>
      <c r="F164" s="3" t="s">
        <v>43</v>
      </c>
      <c r="G164" s="3" t="s">
        <v>44</v>
      </c>
      <c r="H164" s="58">
        <v>196</v>
      </c>
      <c r="I164" s="58">
        <v>0</v>
      </c>
      <c r="J164" s="59">
        <v>540</v>
      </c>
      <c r="K164" s="59">
        <f>Billings!$H164*Billings!$J164</f>
        <v>105840</v>
      </c>
      <c r="L164" s="59">
        <v>95256</v>
      </c>
      <c r="M164" s="59">
        <f>Billings!$K164-Billings!$L164</f>
        <v>10584</v>
      </c>
      <c r="N164" s="56">
        <f>([1]!Table1[[#This Row],[Billing Rate]]*0.5*100)</f>
        <v>27000</v>
      </c>
      <c r="O164" s="56">
        <f>Table1[[#This Row],[Collections]]-Table1[[#This Row],[Salary]]</f>
        <v>68256</v>
      </c>
    </row>
    <row r="165" spans="3:15" x14ac:dyDescent="0.2">
      <c r="C165" s="4">
        <v>4</v>
      </c>
      <c r="D165" s="4" t="s">
        <v>11</v>
      </c>
      <c r="E165" s="4" t="s">
        <v>31</v>
      </c>
      <c r="F165" s="4" t="s">
        <v>43</v>
      </c>
      <c r="G165" s="4" t="s">
        <v>44</v>
      </c>
      <c r="H165" s="60">
        <v>275</v>
      </c>
      <c r="I165" s="60">
        <v>4</v>
      </c>
      <c r="J165" s="61">
        <v>540</v>
      </c>
      <c r="K165" s="61">
        <f>Billings!$H165*Billings!$J165</f>
        <v>148500</v>
      </c>
      <c r="L165" s="61">
        <v>133650</v>
      </c>
      <c r="M165" s="61">
        <f>Billings!$K165-Billings!$L165</f>
        <v>14850</v>
      </c>
      <c r="N165" s="56">
        <f>([1]!Table1[[#This Row],[Billing Rate]]*0.5*100)</f>
        <v>27000</v>
      </c>
      <c r="O165" s="56">
        <f>Table1[[#This Row],[Collections]]-Table1[[#This Row],[Salary]]</f>
        <v>106650</v>
      </c>
    </row>
    <row r="166" spans="3:15" x14ac:dyDescent="0.2">
      <c r="C166" s="3">
        <v>5</v>
      </c>
      <c r="D166" s="3" t="s">
        <v>12</v>
      </c>
      <c r="E166" s="3" t="s">
        <v>31</v>
      </c>
      <c r="F166" s="3" t="s">
        <v>43</v>
      </c>
      <c r="G166" s="3" t="s">
        <v>44</v>
      </c>
      <c r="H166" s="58">
        <v>214</v>
      </c>
      <c r="I166" s="58">
        <v>4</v>
      </c>
      <c r="J166" s="59">
        <v>540</v>
      </c>
      <c r="K166" s="59">
        <f>Billings!$H166*Billings!$J166</f>
        <v>115560</v>
      </c>
      <c r="L166" s="59">
        <v>104004</v>
      </c>
      <c r="M166" s="59">
        <f>Billings!$K166-Billings!$L166</f>
        <v>11556</v>
      </c>
      <c r="N166" s="56">
        <f>([1]!Table1[[#This Row],[Billing Rate]]*0.5*100)</f>
        <v>27000</v>
      </c>
      <c r="O166" s="56">
        <f>Table1[[#This Row],[Collections]]-Table1[[#This Row],[Salary]]</f>
        <v>77004</v>
      </c>
    </row>
    <row r="167" spans="3:15" x14ac:dyDescent="0.2">
      <c r="C167" s="4">
        <v>6</v>
      </c>
      <c r="D167" s="4" t="s">
        <v>13</v>
      </c>
      <c r="E167" s="4" t="s">
        <v>31</v>
      </c>
      <c r="F167" s="4" t="s">
        <v>43</v>
      </c>
      <c r="G167" s="4" t="s">
        <v>44</v>
      </c>
      <c r="H167" s="60">
        <v>243</v>
      </c>
      <c r="I167" s="60">
        <v>4</v>
      </c>
      <c r="J167" s="61">
        <v>540</v>
      </c>
      <c r="K167" s="61">
        <f>Billings!$H167*Billings!$J167</f>
        <v>131220</v>
      </c>
      <c r="L167" s="61">
        <v>104976</v>
      </c>
      <c r="M167" s="61">
        <f>Billings!$K167-Billings!$L167</f>
        <v>26244</v>
      </c>
      <c r="N167" s="56">
        <f>([1]!Table1[[#This Row],[Billing Rate]]*0.5*100)</f>
        <v>27000</v>
      </c>
      <c r="O167" s="56">
        <f>Table1[[#This Row],[Collections]]-Table1[[#This Row],[Salary]]</f>
        <v>77976</v>
      </c>
    </row>
    <row r="168" spans="3:15" x14ac:dyDescent="0.2">
      <c r="C168" s="3">
        <v>7</v>
      </c>
      <c r="D168" s="3" t="s">
        <v>14</v>
      </c>
      <c r="E168" s="3" t="s">
        <v>31</v>
      </c>
      <c r="F168" s="3" t="s">
        <v>43</v>
      </c>
      <c r="G168" s="3" t="s">
        <v>44</v>
      </c>
      <c r="H168" s="58">
        <v>275</v>
      </c>
      <c r="I168" s="58">
        <v>0</v>
      </c>
      <c r="J168" s="59">
        <v>540</v>
      </c>
      <c r="K168" s="59">
        <f>Billings!$H168*Billings!$J168</f>
        <v>148500</v>
      </c>
      <c r="L168" s="59">
        <v>133650</v>
      </c>
      <c r="M168" s="59">
        <f>Billings!$K168-Billings!$L168</f>
        <v>14850</v>
      </c>
      <c r="N168" s="56">
        <f>([1]!Table1[[#This Row],[Billing Rate]]*0.5*100)</f>
        <v>27000</v>
      </c>
      <c r="O168" s="56">
        <f>Table1[[#This Row],[Collections]]-Table1[[#This Row],[Salary]]</f>
        <v>106650</v>
      </c>
    </row>
    <row r="169" spans="3:15" x14ac:dyDescent="0.2">
      <c r="C169" s="4">
        <v>8</v>
      </c>
      <c r="D169" s="4" t="s">
        <v>15</v>
      </c>
      <c r="E169" s="4" t="s">
        <v>31</v>
      </c>
      <c r="F169" s="4" t="s">
        <v>43</v>
      </c>
      <c r="G169" s="4" t="s">
        <v>44</v>
      </c>
      <c r="H169" s="60">
        <v>261</v>
      </c>
      <c r="I169" s="60">
        <v>1</v>
      </c>
      <c r="J169" s="61">
        <v>540</v>
      </c>
      <c r="K169" s="61">
        <f>Billings!$H169*Billings!$J169</f>
        <v>140940</v>
      </c>
      <c r="L169" s="61">
        <v>126846</v>
      </c>
      <c r="M169" s="61">
        <f>Billings!$K169-Billings!$L169</f>
        <v>14094</v>
      </c>
      <c r="N169" s="56">
        <f>([1]!Table1[[#This Row],[Billing Rate]]*0.5*100)</f>
        <v>27000</v>
      </c>
      <c r="O169" s="56">
        <f>Table1[[#This Row],[Collections]]-Table1[[#This Row],[Salary]]</f>
        <v>99846</v>
      </c>
    </row>
    <row r="170" spans="3:15" x14ac:dyDescent="0.2">
      <c r="C170" s="3">
        <v>9</v>
      </c>
      <c r="D170" s="3" t="s">
        <v>16</v>
      </c>
      <c r="E170" s="3" t="s">
        <v>31</v>
      </c>
      <c r="F170" s="3" t="s">
        <v>43</v>
      </c>
      <c r="G170" s="3" t="s">
        <v>44</v>
      </c>
      <c r="H170" s="58">
        <v>227</v>
      </c>
      <c r="I170" s="58">
        <v>10</v>
      </c>
      <c r="J170" s="59">
        <v>540</v>
      </c>
      <c r="K170" s="59">
        <f>Billings!$H170*Billings!$J170</f>
        <v>122580</v>
      </c>
      <c r="L170" s="59">
        <v>85806</v>
      </c>
      <c r="M170" s="59">
        <f>Billings!$K170-Billings!$L170</f>
        <v>36774</v>
      </c>
      <c r="N170" s="56">
        <f>([1]!Table1[[#This Row],[Billing Rate]]*0.5*100)</f>
        <v>27000</v>
      </c>
      <c r="O170" s="56">
        <f>Table1[[#This Row],[Collections]]-Table1[[#This Row],[Salary]]</f>
        <v>58806</v>
      </c>
    </row>
    <row r="171" spans="3:15" x14ac:dyDescent="0.2">
      <c r="C171" s="4">
        <v>10</v>
      </c>
      <c r="D171" s="4" t="s">
        <v>17</v>
      </c>
      <c r="E171" s="4" t="s">
        <v>31</v>
      </c>
      <c r="F171" s="4" t="s">
        <v>43</v>
      </c>
      <c r="G171" s="4" t="s">
        <v>44</v>
      </c>
      <c r="H171" s="60">
        <v>226</v>
      </c>
      <c r="I171" s="60">
        <v>6</v>
      </c>
      <c r="J171" s="61">
        <v>540</v>
      </c>
      <c r="K171" s="61">
        <f>Billings!$H171*Billings!$J171</f>
        <v>122040</v>
      </c>
      <c r="L171" s="61">
        <v>109836</v>
      </c>
      <c r="M171" s="61">
        <f>Billings!$K171-Billings!$L171</f>
        <v>12204</v>
      </c>
      <c r="N171" s="56">
        <f>([1]!Table1[[#This Row],[Billing Rate]]*0.5*100)</f>
        <v>27000</v>
      </c>
      <c r="O171" s="56">
        <f>Table1[[#This Row],[Collections]]-Table1[[#This Row],[Salary]]</f>
        <v>82836</v>
      </c>
    </row>
    <row r="172" spans="3:15" x14ac:dyDescent="0.2">
      <c r="C172" s="3">
        <v>11</v>
      </c>
      <c r="D172" s="3" t="s">
        <v>18</v>
      </c>
      <c r="E172" s="3" t="s">
        <v>31</v>
      </c>
      <c r="F172" s="3" t="s">
        <v>43</v>
      </c>
      <c r="G172" s="3" t="s">
        <v>44</v>
      </c>
      <c r="H172" s="58">
        <v>213</v>
      </c>
      <c r="I172" s="58">
        <v>8</v>
      </c>
      <c r="J172" s="59">
        <v>540</v>
      </c>
      <c r="K172" s="59">
        <f>Billings!$H172*Billings!$J172</f>
        <v>115020</v>
      </c>
      <c r="L172" s="59">
        <v>92016</v>
      </c>
      <c r="M172" s="59">
        <f>Billings!$K172-Billings!$L172</f>
        <v>23004</v>
      </c>
      <c r="N172" s="56">
        <f>([1]!Table1[[#This Row],[Billing Rate]]*0.5*100)</f>
        <v>27000</v>
      </c>
      <c r="O172" s="56">
        <f>Table1[[#This Row],[Collections]]-Table1[[#This Row],[Salary]]</f>
        <v>65016</v>
      </c>
    </row>
    <row r="173" spans="3:15" x14ac:dyDescent="0.2">
      <c r="C173" s="4">
        <v>12</v>
      </c>
      <c r="D173" s="4" t="s">
        <v>19</v>
      </c>
      <c r="E173" s="4" t="s">
        <v>31</v>
      </c>
      <c r="F173" s="4" t="s">
        <v>43</v>
      </c>
      <c r="G173" s="4" t="s">
        <v>44</v>
      </c>
      <c r="H173" s="60">
        <v>238</v>
      </c>
      <c r="I173" s="60">
        <v>4</v>
      </c>
      <c r="J173" s="61">
        <v>540</v>
      </c>
      <c r="K173" s="61">
        <f>Billings!$H173*Billings!$J173</f>
        <v>128520</v>
      </c>
      <c r="L173" s="61">
        <v>77112</v>
      </c>
      <c r="M173" s="61">
        <f>Billings!$K173-Billings!$L173</f>
        <v>51408</v>
      </c>
      <c r="N173" s="56">
        <f>([1]!Table1[[#This Row],[Billing Rate]]*0.5*100)</f>
        <v>27000</v>
      </c>
      <c r="O173" s="56">
        <f>Table1[[#This Row],[Collections]]-Table1[[#This Row],[Salary]]</f>
        <v>50112</v>
      </c>
    </row>
    <row r="174" spans="3:15" x14ac:dyDescent="0.2">
      <c r="C174" s="3">
        <v>1</v>
      </c>
      <c r="D174" s="3" t="s">
        <v>8</v>
      </c>
      <c r="E174" s="3" t="s">
        <v>58</v>
      </c>
      <c r="F174" s="3" t="s">
        <v>43</v>
      </c>
      <c r="G174" s="3" t="s">
        <v>44</v>
      </c>
      <c r="H174" s="58">
        <v>267</v>
      </c>
      <c r="I174" s="58">
        <v>8</v>
      </c>
      <c r="J174" s="59">
        <v>525</v>
      </c>
      <c r="K174" s="59">
        <f>Billings!$H174*Billings!$J174</f>
        <v>140175</v>
      </c>
      <c r="L174" s="59">
        <v>98122.5</v>
      </c>
      <c r="M174" s="59">
        <f>Billings!$K174-Billings!$L174</f>
        <v>42052.5</v>
      </c>
      <c r="N174" s="56">
        <f>([1]!Table1[[#This Row],[Billing Rate]]*0.5*100)</f>
        <v>26250</v>
      </c>
      <c r="O174" s="56">
        <f>Table1[[#This Row],[Collections]]-Table1[[#This Row],[Salary]]</f>
        <v>71872.5</v>
      </c>
    </row>
    <row r="175" spans="3:15" x14ac:dyDescent="0.2">
      <c r="C175" s="4">
        <v>2</v>
      </c>
      <c r="D175" s="4" t="s">
        <v>9</v>
      </c>
      <c r="E175" s="4" t="s">
        <v>58</v>
      </c>
      <c r="F175" s="4" t="s">
        <v>43</v>
      </c>
      <c r="G175" s="4" t="s">
        <v>44</v>
      </c>
      <c r="H175" s="60">
        <v>276</v>
      </c>
      <c r="I175" s="60">
        <v>4</v>
      </c>
      <c r="J175" s="61">
        <v>525</v>
      </c>
      <c r="K175" s="61">
        <f>Billings!$H175*Billings!$J175</f>
        <v>144900</v>
      </c>
      <c r="L175" s="61">
        <v>86940</v>
      </c>
      <c r="M175" s="61">
        <f>Billings!$K175-Billings!$L175</f>
        <v>57960</v>
      </c>
      <c r="N175" s="56">
        <f>([1]!Table1[[#This Row],[Billing Rate]]*0.5*100)</f>
        <v>26250</v>
      </c>
      <c r="O175" s="56">
        <f>Table1[[#This Row],[Collections]]-Table1[[#This Row],[Salary]]</f>
        <v>60690</v>
      </c>
    </row>
    <row r="176" spans="3:15" x14ac:dyDescent="0.2">
      <c r="C176" s="3">
        <v>3</v>
      </c>
      <c r="D176" s="3" t="s">
        <v>10</v>
      </c>
      <c r="E176" s="3" t="s">
        <v>58</v>
      </c>
      <c r="F176" s="3" t="s">
        <v>43</v>
      </c>
      <c r="G176" s="3" t="s">
        <v>44</v>
      </c>
      <c r="H176" s="58">
        <v>238</v>
      </c>
      <c r="I176" s="58">
        <v>9</v>
      </c>
      <c r="J176" s="59">
        <v>525</v>
      </c>
      <c r="K176" s="59">
        <f>Billings!$H176*Billings!$J176</f>
        <v>124950</v>
      </c>
      <c r="L176" s="59">
        <v>87465</v>
      </c>
      <c r="M176" s="59">
        <f>Billings!$K176-Billings!$L176</f>
        <v>37485</v>
      </c>
      <c r="N176" s="56">
        <f>([1]!Table1[[#This Row],[Billing Rate]]*0.5*100)</f>
        <v>26250</v>
      </c>
      <c r="O176" s="56">
        <f>Table1[[#This Row],[Collections]]-Table1[[#This Row],[Salary]]</f>
        <v>61215</v>
      </c>
    </row>
    <row r="177" spans="3:15" x14ac:dyDescent="0.2">
      <c r="C177" s="4">
        <v>4</v>
      </c>
      <c r="D177" s="4" t="s">
        <v>11</v>
      </c>
      <c r="E177" s="4" t="s">
        <v>58</v>
      </c>
      <c r="F177" s="4" t="s">
        <v>43</v>
      </c>
      <c r="G177" s="4" t="s">
        <v>44</v>
      </c>
      <c r="H177" s="60">
        <v>196</v>
      </c>
      <c r="I177" s="60">
        <v>7</v>
      </c>
      <c r="J177" s="61">
        <v>525</v>
      </c>
      <c r="K177" s="61">
        <f>Billings!$H177*Billings!$J177</f>
        <v>102900</v>
      </c>
      <c r="L177" s="61">
        <v>102900</v>
      </c>
      <c r="M177" s="61">
        <f>Billings!$K177-Billings!$L177</f>
        <v>0</v>
      </c>
      <c r="N177" s="56">
        <f>([1]!Table1[[#This Row],[Billing Rate]]*0.5*100)</f>
        <v>26250</v>
      </c>
      <c r="O177" s="56">
        <f>Table1[[#This Row],[Collections]]-Table1[[#This Row],[Salary]]</f>
        <v>76650</v>
      </c>
    </row>
    <row r="178" spans="3:15" x14ac:dyDescent="0.2">
      <c r="C178" s="3">
        <v>5</v>
      </c>
      <c r="D178" s="3" t="s">
        <v>12</v>
      </c>
      <c r="E178" s="3" t="s">
        <v>58</v>
      </c>
      <c r="F178" s="3" t="s">
        <v>43</v>
      </c>
      <c r="G178" s="3" t="s">
        <v>44</v>
      </c>
      <c r="H178" s="58">
        <v>195</v>
      </c>
      <c r="I178" s="58">
        <v>8</v>
      </c>
      <c r="J178" s="59">
        <v>525</v>
      </c>
      <c r="K178" s="59">
        <f>Billings!$H178*Billings!$J178</f>
        <v>102375</v>
      </c>
      <c r="L178" s="59">
        <v>92137.5</v>
      </c>
      <c r="M178" s="59">
        <f>Billings!$K178-Billings!$L178</f>
        <v>10237.5</v>
      </c>
      <c r="N178" s="56">
        <f>([1]!Table1[[#This Row],[Billing Rate]]*0.5*100)</f>
        <v>26250</v>
      </c>
      <c r="O178" s="56">
        <f>Table1[[#This Row],[Collections]]-Table1[[#This Row],[Salary]]</f>
        <v>65887.5</v>
      </c>
    </row>
    <row r="179" spans="3:15" x14ac:dyDescent="0.2">
      <c r="C179" s="4">
        <v>6</v>
      </c>
      <c r="D179" s="4" t="s">
        <v>13</v>
      </c>
      <c r="E179" s="4" t="s">
        <v>58</v>
      </c>
      <c r="F179" s="4" t="s">
        <v>43</v>
      </c>
      <c r="G179" s="4" t="s">
        <v>44</v>
      </c>
      <c r="H179" s="60">
        <v>225</v>
      </c>
      <c r="I179" s="60">
        <v>8</v>
      </c>
      <c r="J179" s="61">
        <v>525</v>
      </c>
      <c r="K179" s="61">
        <f>Billings!$H179*Billings!$J179</f>
        <v>118125</v>
      </c>
      <c r="L179" s="61">
        <v>106312.5</v>
      </c>
      <c r="M179" s="61">
        <f>Billings!$K179-Billings!$L179</f>
        <v>11812.5</v>
      </c>
      <c r="N179" s="56">
        <f>([1]!Table1[[#This Row],[Billing Rate]]*0.5*100)</f>
        <v>26250</v>
      </c>
      <c r="O179" s="56">
        <f>Table1[[#This Row],[Collections]]-Table1[[#This Row],[Salary]]</f>
        <v>80062.5</v>
      </c>
    </row>
    <row r="180" spans="3:15" x14ac:dyDescent="0.2">
      <c r="C180" s="3">
        <v>7</v>
      </c>
      <c r="D180" s="3" t="s">
        <v>14</v>
      </c>
      <c r="E180" s="3" t="s">
        <v>58</v>
      </c>
      <c r="F180" s="3" t="s">
        <v>43</v>
      </c>
      <c r="G180" s="3" t="s">
        <v>44</v>
      </c>
      <c r="H180" s="58">
        <v>223</v>
      </c>
      <c r="I180" s="58">
        <v>2</v>
      </c>
      <c r="J180" s="59">
        <v>525</v>
      </c>
      <c r="K180" s="59">
        <f>Billings!$H180*Billings!$J180</f>
        <v>117075</v>
      </c>
      <c r="L180" s="59">
        <v>105367.5</v>
      </c>
      <c r="M180" s="59">
        <f>Billings!$K180-Billings!$L180</f>
        <v>11707.5</v>
      </c>
      <c r="N180" s="56">
        <f>([1]!Table1[[#This Row],[Billing Rate]]*0.5*100)</f>
        <v>26250</v>
      </c>
      <c r="O180" s="56">
        <f>Table1[[#This Row],[Collections]]-Table1[[#This Row],[Salary]]</f>
        <v>79117.5</v>
      </c>
    </row>
    <row r="181" spans="3:15" x14ac:dyDescent="0.2">
      <c r="C181" s="4">
        <v>8</v>
      </c>
      <c r="D181" s="4" t="s">
        <v>15</v>
      </c>
      <c r="E181" s="4" t="s">
        <v>58</v>
      </c>
      <c r="F181" s="4" t="s">
        <v>43</v>
      </c>
      <c r="G181" s="4" t="s">
        <v>44</v>
      </c>
      <c r="H181" s="60">
        <v>231</v>
      </c>
      <c r="I181" s="60">
        <v>3</v>
      </c>
      <c r="J181" s="61">
        <v>525</v>
      </c>
      <c r="K181" s="61">
        <f>Billings!$H181*Billings!$J181</f>
        <v>121275</v>
      </c>
      <c r="L181" s="61">
        <v>84892.5</v>
      </c>
      <c r="M181" s="61">
        <f>Billings!$K181-Billings!$L181</f>
        <v>36382.5</v>
      </c>
      <c r="N181" s="56">
        <f>([1]!Table1[[#This Row],[Billing Rate]]*0.5*100)</f>
        <v>26250</v>
      </c>
      <c r="O181" s="56">
        <f>Table1[[#This Row],[Collections]]-Table1[[#This Row],[Salary]]</f>
        <v>58642.5</v>
      </c>
    </row>
    <row r="182" spans="3:15" x14ac:dyDescent="0.2">
      <c r="C182" s="3">
        <v>9</v>
      </c>
      <c r="D182" s="3" t="s">
        <v>16</v>
      </c>
      <c r="E182" s="3" t="s">
        <v>58</v>
      </c>
      <c r="F182" s="3" t="s">
        <v>43</v>
      </c>
      <c r="G182" s="3" t="s">
        <v>44</v>
      </c>
      <c r="H182" s="58">
        <v>237</v>
      </c>
      <c r="I182" s="58">
        <v>7</v>
      </c>
      <c r="J182" s="59">
        <v>525</v>
      </c>
      <c r="K182" s="59">
        <f>Billings!$H182*Billings!$J182</f>
        <v>124425</v>
      </c>
      <c r="L182" s="59">
        <v>124425</v>
      </c>
      <c r="M182" s="59">
        <f>Billings!$K182-Billings!$L182</f>
        <v>0</v>
      </c>
      <c r="N182" s="56">
        <f>([1]!Table1[[#This Row],[Billing Rate]]*0.5*100)</f>
        <v>26250</v>
      </c>
      <c r="O182" s="56">
        <f>Table1[[#This Row],[Collections]]-Table1[[#This Row],[Salary]]</f>
        <v>98175</v>
      </c>
    </row>
    <row r="183" spans="3:15" x14ac:dyDescent="0.2">
      <c r="C183" s="4">
        <v>10</v>
      </c>
      <c r="D183" s="4" t="s">
        <v>17</v>
      </c>
      <c r="E183" s="4" t="s">
        <v>58</v>
      </c>
      <c r="F183" s="4" t="s">
        <v>43</v>
      </c>
      <c r="G183" s="4" t="s">
        <v>44</v>
      </c>
      <c r="H183" s="60">
        <v>208</v>
      </c>
      <c r="I183" s="60">
        <v>9</v>
      </c>
      <c r="J183" s="61">
        <v>525</v>
      </c>
      <c r="K183" s="61">
        <f>Billings!$H183*Billings!$J183</f>
        <v>109200</v>
      </c>
      <c r="L183" s="61">
        <v>109200</v>
      </c>
      <c r="M183" s="61">
        <f>Billings!$K183-Billings!$L183</f>
        <v>0</v>
      </c>
      <c r="N183" s="56">
        <f>([1]!Table1[[#This Row],[Billing Rate]]*0.5*100)</f>
        <v>26250</v>
      </c>
      <c r="O183" s="56">
        <f>Table1[[#This Row],[Collections]]-Table1[[#This Row],[Salary]]</f>
        <v>82950</v>
      </c>
    </row>
    <row r="184" spans="3:15" x14ac:dyDescent="0.2">
      <c r="C184" s="3">
        <v>11</v>
      </c>
      <c r="D184" s="3" t="s">
        <v>18</v>
      </c>
      <c r="E184" s="3" t="s">
        <v>58</v>
      </c>
      <c r="F184" s="3" t="s">
        <v>43</v>
      </c>
      <c r="G184" s="3" t="s">
        <v>44</v>
      </c>
      <c r="H184" s="58">
        <v>215</v>
      </c>
      <c r="I184" s="58">
        <v>6</v>
      </c>
      <c r="J184" s="59">
        <v>525</v>
      </c>
      <c r="K184" s="59">
        <f>Billings!$H184*Billings!$J184</f>
        <v>112875</v>
      </c>
      <c r="L184" s="59">
        <v>101587.5</v>
      </c>
      <c r="M184" s="59">
        <f>Billings!$K184-Billings!$L184</f>
        <v>11287.5</v>
      </c>
      <c r="N184" s="56">
        <f>([1]!Table1[[#This Row],[Billing Rate]]*0.5*100)</f>
        <v>26250</v>
      </c>
      <c r="O184" s="56">
        <f>Table1[[#This Row],[Collections]]-Table1[[#This Row],[Salary]]</f>
        <v>75337.5</v>
      </c>
    </row>
    <row r="185" spans="3:15" x14ac:dyDescent="0.2">
      <c r="C185" s="4">
        <v>12</v>
      </c>
      <c r="D185" s="4" t="s">
        <v>19</v>
      </c>
      <c r="E185" s="4" t="s">
        <v>58</v>
      </c>
      <c r="F185" s="4" t="s">
        <v>43</v>
      </c>
      <c r="G185" s="4" t="s">
        <v>44</v>
      </c>
      <c r="H185" s="60">
        <v>277</v>
      </c>
      <c r="I185" s="60">
        <v>7</v>
      </c>
      <c r="J185" s="61">
        <v>525</v>
      </c>
      <c r="K185" s="61">
        <f>Billings!$H185*Billings!$J185</f>
        <v>145425</v>
      </c>
      <c r="L185" s="61">
        <v>87255</v>
      </c>
      <c r="M185" s="61">
        <f>Billings!$K185-Billings!$L185</f>
        <v>58170</v>
      </c>
      <c r="N185" s="56">
        <f>([1]!Table1[[#This Row],[Billing Rate]]*0.5*100)</f>
        <v>26250</v>
      </c>
      <c r="O185" s="56">
        <f>Table1[[#This Row],[Collections]]-Table1[[#This Row],[Salary]]</f>
        <v>61005</v>
      </c>
    </row>
    <row r="186" spans="3:15" x14ac:dyDescent="0.2">
      <c r="C186" s="3">
        <v>1</v>
      </c>
      <c r="D186" s="3" t="s">
        <v>8</v>
      </c>
      <c r="E186" s="3" t="s">
        <v>33</v>
      </c>
      <c r="F186" s="3" t="s">
        <v>43</v>
      </c>
      <c r="G186" s="3" t="s">
        <v>44</v>
      </c>
      <c r="H186" s="58">
        <v>208</v>
      </c>
      <c r="I186" s="58">
        <v>1</v>
      </c>
      <c r="J186" s="59">
        <v>460</v>
      </c>
      <c r="K186" s="59">
        <f>Billings!$H186*Billings!$J186</f>
        <v>95680</v>
      </c>
      <c r="L186" s="59">
        <v>76544</v>
      </c>
      <c r="M186" s="59">
        <f>Billings!$K186-Billings!$L186</f>
        <v>19136</v>
      </c>
      <c r="N186" s="56">
        <f>([1]!Table1[[#This Row],[Billing Rate]]*0.5*100)</f>
        <v>23000</v>
      </c>
      <c r="O186" s="56">
        <f>Table1[[#This Row],[Collections]]-Table1[[#This Row],[Salary]]</f>
        <v>53544</v>
      </c>
    </row>
    <row r="187" spans="3:15" x14ac:dyDescent="0.2">
      <c r="C187" s="4">
        <v>2</v>
      </c>
      <c r="D187" s="4" t="s">
        <v>9</v>
      </c>
      <c r="E187" s="4" t="s">
        <v>33</v>
      </c>
      <c r="F187" s="4" t="s">
        <v>43</v>
      </c>
      <c r="G187" s="4" t="s">
        <v>44</v>
      </c>
      <c r="H187" s="60">
        <v>280</v>
      </c>
      <c r="I187" s="60">
        <v>5</v>
      </c>
      <c r="J187" s="61">
        <v>460</v>
      </c>
      <c r="K187" s="61">
        <f>Billings!$H187*Billings!$J187</f>
        <v>128800</v>
      </c>
      <c r="L187" s="61">
        <v>90160</v>
      </c>
      <c r="M187" s="61">
        <f>Billings!$K187-Billings!$L187</f>
        <v>38640</v>
      </c>
      <c r="N187" s="56">
        <f>([1]!Table1[[#This Row],[Billing Rate]]*0.5*100)</f>
        <v>23000</v>
      </c>
      <c r="O187" s="56">
        <f>Table1[[#This Row],[Collections]]-Table1[[#This Row],[Salary]]</f>
        <v>67160</v>
      </c>
    </row>
    <row r="188" spans="3:15" x14ac:dyDescent="0.2">
      <c r="C188" s="3">
        <v>3</v>
      </c>
      <c r="D188" s="3" t="s">
        <v>10</v>
      </c>
      <c r="E188" s="3" t="s">
        <v>33</v>
      </c>
      <c r="F188" s="3" t="s">
        <v>43</v>
      </c>
      <c r="G188" s="3" t="s">
        <v>44</v>
      </c>
      <c r="H188" s="58">
        <v>248</v>
      </c>
      <c r="I188" s="58">
        <v>7</v>
      </c>
      <c r="J188" s="59">
        <v>460</v>
      </c>
      <c r="K188" s="59">
        <f>Billings!$H188*Billings!$J188</f>
        <v>114080</v>
      </c>
      <c r="L188" s="59">
        <v>114080</v>
      </c>
      <c r="M188" s="59">
        <f>Billings!$K188-Billings!$L188</f>
        <v>0</v>
      </c>
      <c r="N188" s="56">
        <f>([1]!Table1[[#This Row],[Billing Rate]]*0.5*100)</f>
        <v>23000</v>
      </c>
      <c r="O188" s="56">
        <f>Table1[[#This Row],[Collections]]-Table1[[#This Row],[Salary]]</f>
        <v>91080</v>
      </c>
    </row>
    <row r="189" spans="3:15" x14ac:dyDescent="0.2">
      <c r="C189" s="4">
        <v>4</v>
      </c>
      <c r="D189" s="4" t="s">
        <v>11</v>
      </c>
      <c r="E189" s="4" t="s">
        <v>33</v>
      </c>
      <c r="F189" s="4" t="s">
        <v>43</v>
      </c>
      <c r="G189" s="4" t="s">
        <v>44</v>
      </c>
      <c r="H189" s="60">
        <v>208</v>
      </c>
      <c r="I189" s="60">
        <v>7</v>
      </c>
      <c r="J189" s="61">
        <v>460</v>
      </c>
      <c r="K189" s="61">
        <f>Billings!$H189*Billings!$J189</f>
        <v>95680</v>
      </c>
      <c r="L189" s="61">
        <v>86112</v>
      </c>
      <c r="M189" s="61">
        <f>Billings!$K189-Billings!$L189</f>
        <v>9568</v>
      </c>
      <c r="N189" s="56">
        <f>([1]!Table1[[#This Row],[Billing Rate]]*0.5*100)</f>
        <v>23000</v>
      </c>
      <c r="O189" s="56">
        <f>Table1[[#This Row],[Collections]]-Table1[[#This Row],[Salary]]</f>
        <v>63112</v>
      </c>
    </row>
    <row r="190" spans="3:15" x14ac:dyDescent="0.2">
      <c r="C190" s="3">
        <v>5</v>
      </c>
      <c r="D190" s="3" t="s">
        <v>12</v>
      </c>
      <c r="E190" s="3" t="s">
        <v>33</v>
      </c>
      <c r="F190" s="3" t="s">
        <v>43</v>
      </c>
      <c r="G190" s="3" t="s">
        <v>44</v>
      </c>
      <c r="H190" s="58">
        <v>226</v>
      </c>
      <c r="I190" s="58">
        <v>6</v>
      </c>
      <c r="J190" s="59">
        <v>460</v>
      </c>
      <c r="K190" s="59">
        <f>Billings!$H190*Billings!$J190</f>
        <v>103960</v>
      </c>
      <c r="L190" s="59">
        <v>72772</v>
      </c>
      <c r="M190" s="59">
        <f>Billings!$K190-Billings!$L190</f>
        <v>31188</v>
      </c>
      <c r="N190" s="56">
        <f>([1]!Table1[[#This Row],[Billing Rate]]*0.5*100)</f>
        <v>23000</v>
      </c>
      <c r="O190" s="56">
        <f>Table1[[#This Row],[Collections]]-Table1[[#This Row],[Salary]]</f>
        <v>49772</v>
      </c>
    </row>
    <row r="191" spans="3:15" x14ac:dyDescent="0.2">
      <c r="C191" s="4">
        <v>6</v>
      </c>
      <c r="D191" s="4" t="s">
        <v>13</v>
      </c>
      <c r="E191" s="4" t="s">
        <v>33</v>
      </c>
      <c r="F191" s="4" t="s">
        <v>43</v>
      </c>
      <c r="G191" s="4" t="s">
        <v>44</v>
      </c>
      <c r="H191" s="60">
        <v>239</v>
      </c>
      <c r="I191" s="60">
        <v>0</v>
      </c>
      <c r="J191" s="61">
        <v>460</v>
      </c>
      <c r="K191" s="61">
        <f>Billings!$H191*Billings!$J191</f>
        <v>109940</v>
      </c>
      <c r="L191" s="61">
        <v>76958</v>
      </c>
      <c r="M191" s="61">
        <f>Billings!$K191-Billings!$L191</f>
        <v>32982</v>
      </c>
      <c r="N191" s="56">
        <f>([1]!Table1[[#This Row],[Billing Rate]]*0.5*100)</f>
        <v>23000</v>
      </c>
      <c r="O191" s="56">
        <f>Table1[[#This Row],[Collections]]-Table1[[#This Row],[Salary]]</f>
        <v>53958</v>
      </c>
    </row>
    <row r="192" spans="3:15" x14ac:dyDescent="0.2">
      <c r="C192" s="3">
        <v>7</v>
      </c>
      <c r="D192" s="3" t="s">
        <v>14</v>
      </c>
      <c r="E192" s="3" t="s">
        <v>33</v>
      </c>
      <c r="F192" s="3" t="s">
        <v>43</v>
      </c>
      <c r="G192" s="3" t="s">
        <v>44</v>
      </c>
      <c r="H192" s="58">
        <v>218</v>
      </c>
      <c r="I192" s="58">
        <v>9</v>
      </c>
      <c r="J192" s="59">
        <v>460</v>
      </c>
      <c r="K192" s="59">
        <f>Billings!$H192*Billings!$J192</f>
        <v>100280</v>
      </c>
      <c r="L192" s="59">
        <v>90252</v>
      </c>
      <c r="M192" s="59">
        <f>Billings!$K192-Billings!$L192</f>
        <v>10028</v>
      </c>
      <c r="N192" s="56">
        <f>([1]!Table1[[#This Row],[Billing Rate]]*0.5*100)</f>
        <v>23000</v>
      </c>
      <c r="O192" s="56">
        <f>Table1[[#This Row],[Collections]]-Table1[[#This Row],[Salary]]</f>
        <v>67252</v>
      </c>
    </row>
    <row r="193" spans="3:15" x14ac:dyDescent="0.2">
      <c r="C193" s="4">
        <v>8</v>
      </c>
      <c r="D193" s="4" t="s">
        <v>15</v>
      </c>
      <c r="E193" s="4" t="s">
        <v>33</v>
      </c>
      <c r="F193" s="4" t="s">
        <v>43</v>
      </c>
      <c r="G193" s="4" t="s">
        <v>44</v>
      </c>
      <c r="H193" s="60">
        <v>242</v>
      </c>
      <c r="I193" s="60">
        <v>7</v>
      </c>
      <c r="J193" s="61">
        <v>460</v>
      </c>
      <c r="K193" s="61">
        <f>Billings!$H193*Billings!$J193</f>
        <v>111320</v>
      </c>
      <c r="L193" s="61">
        <v>66792</v>
      </c>
      <c r="M193" s="61">
        <f>Billings!$K193-Billings!$L193</f>
        <v>44528</v>
      </c>
      <c r="N193" s="56">
        <f>([1]!Table1[[#This Row],[Billing Rate]]*0.5*100)</f>
        <v>23000</v>
      </c>
      <c r="O193" s="56">
        <f>Table1[[#This Row],[Collections]]-Table1[[#This Row],[Salary]]</f>
        <v>43792</v>
      </c>
    </row>
    <row r="194" spans="3:15" x14ac:dyDescent="0.2">
      <c r="C194" s="3">
        <v>9</v>
      </c>
      <c r="D194" s="3" t="s">
        <v>16</v>
      </c>
      <c r="E194" s="3" t="s">
        <v>33</v>
      </c>
      <c r="F194" s="3" t="s">
        <v>43</v>
      </c>
      <c r="G194" s="3" t="s">
        <v>44</v>
      </c>
      <c r="H194" s="58">
        <v>218</v>
      </c>
      <c r="I194" s="58">
        <v>0</v>
      </c>
      <c r="J194" s="59">
        <v>460</v>
      </c>
      <c r="K194" s="59">
        <f>Billings!$H194*Billings!$J194</f>
        <v>100280</v>
      </c>
      <c r="L194" s="59">
        <v>90252</v>
      </c>
      <c r="M194" s="59">
        <f>Billings!$K194-Billings!$L194</f>
        <v>10028</v>
      </c>
      <c r="N194" s="56">
        <f>([1]!Table1[[#This Row],[Billing Rate]]*0.5*100)</f>
        <v>23000</v>
      </c>
      <c r="O194" s="56">
        <f>Table1[[#This Row],[Collections]]-Table1[[#This Row],[Salary]]</f>
        <v>67252</v>
      </c>
    </row>
    <row r="195" spans="3:15" x14ac:dyDescent="0.2">
      <c r="C195" s="4">
        <v>10</v>
      </c>
      <c r="D195" s="4" t="s">
        <v>17</v>
      </c>
      <c r="E195" s="4" t="s">
        <v>33</v>
      </c>
      <c r="F195" s="4" t="s">
        <v>43</v>
      </c>
      <c r="G195" s="4" t="s">
        <v>44</v>
      </c>
      <c r="H195" s="60">
        <v>209</v>
      </c>
      <c r="I195" s="60">
        <v>7</v>
      </c>
      <c r="J195" s="61">
        <v>460</v>
      </c>
      <c r="K195" s="61">
        <f>Billings!$H195*Billings!$J195</f>
        <v>96140</v>
      </c>
      <c r="L195" s="61">
        <v>96140</v>
      </c>
      <c r="M195" s="61">
        <f>Billings!$K195-Billings!$L195</f>
        <v>0</v>
      </c>
      <c r="N195" s="56">
        <f>([1]!Table1[[#This Row],[Billing Rate]]*0.5*100)</f>
        <v>23000</v>
      </c>
      <c r="O195" s="56">
        <f>Table1[[#This Row],[Collections]]-Table1[[#This Row],[Salary]]</f>
        <v>73140</v>
      </c>
    </row>
    <row r="196" spans="3:15" x14ac:dyDescent="0.2">
      <c r="C196" s="3">
        <v>11</v>
      </c>
      <c r="D196" s="3" t="s">
        <v>18</v>
      </c>
      <c r="E196" s="3" t="s">
        <v>33</v>
      </c>
      <c r="F196" s="3" t="s">
        <v>43</v>
      </c>
      <c r="G196" s="3" t="s">
        <v>44</v>
      </c>
      <c r="H196" s="58">
        <v>264</v>
      </c>
      <c r="I196" s="58">
        <v>10</v>
      </c>
      <c r="J196" s="59">
        <v>460</v>
      </c>
      <c r="K196" s="59">
        <f>Billings!$H196*Billings!$J196</f>
        <v>121440</v>
      </c>
      <c r="L196" s="59">
        <v>109296</v>
      </c>
      <c r="M196" s="59">
        <f>Billings!$K196-Billings!$L196</f>
        <v>12144</v>
      </c>
      <c r="N196" s="56">
        <f>([1]!Table1[[#This Row],[Billing Rate]]*0.5*100)</f>
        <v>23000</v>
      </c>
      <c r="O196" s="56">
        <f>Table1[[#This Row],[Collections]]-Table1[[#This Row],[Salary]]</f>
        <v>86296</v>
      </c>
    </row>
    <row r="197" spans="3:15" x14ac:dyDescent="0.2">
      <c r="C197" s="4">
        <v>12</v>
      </c>
      <c r="D197" s="4" t="s">
        <v>19</v>
      </c>
      <c r="E197" s="4" t="s">
        <v>33</v>
      </c>
      <c r="F197" s="4" t="s">
        <v>43</v>
      </c>
      <c r="G197" s="4" t="s">
        <v>44</v>
      </c>
      <c r="H197" s="60">
        <v>268</v>
      </c>
      <c r="I197" s="60">
        <v>3</v>
      </c>
      <c r="J197" s="61">
        <v>460</v>
      </c>
      <c r="K197" s="61">
        <f>Billings!$H197*Billings!$J197</f>
        <v>123280</v>
      </c>
      <c r="L197" s="61">
        <v>110952</v>
      </c>
      <c r="M197" s="61">
        <f>Billings!$K197-Billings!$L197</f>
        <v>12328</v>
      </c>
      <c r="N197" s="56">
        <f>([1]!Table1[[#This Row],[Billing Rate]]*0.5*100)</f>
        <v>23000</v>
      </c>
      <c r="O197" s="56">
        <f>Table1[[#This Row],[Collections]]-Table1[[#This Row],[Salary]]</f>
        <v>87952</v>
      </c>
    </row>
    <row r="198" spans="3:15" x14ac:dyDescent="0.2">
      <c r="C198" s="3">
        <v>1</v>
      </c>
      <c r="D198" s="3" t="s">
        <v>8</v>
      </c>
      <c r="E198" s="3" t="s">
        <v>34</v>
      </c>
      <c r="F198" s="3" t="s">
        <v>43</v>
      </c>
      <c r="G198" s="3" t="s">
        <v>44</v>
      </c>
      <c r="H198" s="58">
        <v>203</v>
      </c>
      <c r="I198" s="58">
        <v>4</v>
      </c>
      <c r="J198" s="59">
        <v>500</v>
      </c>
      <c r="K198" s="59">
        <f>Billings!$H198*Billings!$J198</f>
        <v>101500</v>
      </c>
      <c r="L198" s="59">
        <v>81200</v>
      </c>
      <c r="M198" s="59">
        <f>Billings!$K198-Billings!$L198</f>
        <v>20300</v>
      </c>
      <c r="N198" s="56">
        <f>([1]!Table1[[#This Row],[Billing Rate]]*0.5*100)</f>
        <v>25000</v>
      </c>
      <c r="O198" s="56">
        <f>Table1[[#This Row],[Collections]]-Table1[[#This Row],[Salary]]</f>
        <v>56200</v>
      </c>
    </row>
    <row r="199" spans="3:15" x14ac:dyDescent="0.2">
      <c r="C199" s="4">
        <v>2</v>
      </c>
      <c r="D199" s="4" t="s">
        <v>9</v>
      </c>
      <c r="E199" s="4" t="s">
        <v>34</v>
      </c>
      <c r="F199" s="4" t="s">
        <v>43</v>
      </c>
      <c r="G199" s="4" t="s">
        <v>44</v>
      </c>
      <c r="H199" s="60">
        <v>190</v>
      </c>
      <c r="I199" s="60">
        <v>10</v>
      </c>
      <c r="J199" s="61">
        <v>500</v>
      </c>
      <c r="K199" s="61">
        <f>Billings!$H199*Billings!$J199</f>
        <v>95000</v>
      </c>
      <c r="L199" s="61">
        <v>85500</v>
      </c>
      <c r="M199" s="61">
        <f>Billings!$K199-Billings!$L199</f>
        <v>9500</v>
      </c>
      <c r="N199" s="56">
        <f>([1]!Table1[[#This Row],[Billing Rate]]*0.5*100)</f>
        <v>25000</v>
      </c>
      <c r="O199" s="56">
        <f>Table1[[#This Row],[Collections]]-Table1[[#This Row],[Salary]]</f>
        <v>60500</v>
      </c>
    </row>
    <row r="200" spans="3:15" x14ac:dyDescent="0.2">
      <c r="C200" s="3">
        <v>3</v>
      </c>
      <c r="D200" s="3" t="s">
        <v>10</v>
      </c>
      <c r="E200" s="3" t="s">
        <v>34</v>
      </c>
      <c r="F200" s="3" t="s">
        <v>43</v>
      </c>
      <c r="G200" s="3" t="s">
        <v>44</v>
      </c>
      <c r="H200" s="58">
        <v>222</v>
      </c>
      <c r="I200" s="58">
        <v>10</v>
      </c>
      <c r="J200" s="59">
        <v>500</v>
      </c>
      <c r="K200" s="59">
        <f>Billings!$H200*Billings!$J200</f>
        <v>111000</v>
      </c>
      <c r="L200" s="59">
        <v>99900</v>
      </c>
      <c r="M200" s="59">
        <f>Billings!$K200-Billings!$L200</f>
        <v>11100</v>
      </c>
      <c r="N200" s="56">
        <f>([1]!Table1[[#This Row],[Billing Rate]]*0.5*100)</f>
        <v>25000</v>
      </c>
      <c r="O200" s="56">
        <f>Table1[[#This Row],[Collections]]-Table1[[#This Row],[Salary]]</f>
        <v>74900</v>
      </c>
    </row>
    <row r="201" spans="3:15" x14ac:dyDescent="0.2">
      <c r="C201" s="4">
        <v>4</v>
      </c>
      <c r="D201" s="4" t="s">
        <v>11</v>
      </c>
      <c r="E201" s="4" t="s">
        <v>34</v>
      </c>
      <c r="F201" s="4" t="s">
        <v>43</v>
      </c>
      <c r="G201" s="4" t="s">
        <v>44</v>
      </c>
      <c r="H201" s="60">
        <v>245</v>
      </c>
      <c r="I201" s="60">
        <v>5</v>
      </c>
      <c r="J201" s="61">
        <v>500</v>
      </c>
      <c r="K201" s="61">
        <f>Billings!$H201*Billings!$J201</f>
        <v>122500</v>
      </c>
      <c r="L201" s="61">
        <v>98000</v>
      </c>
      <c r="M201" s="61">
        <f>Billings!$K201-Billings!$L201</f>
        <v>24500</v>
      </c>
      <c r="N201" s="56">
        <f>([1]!Table1[[#This Row],[Billing Rate]]*0.5*100)</f>
        <v>25000</v>
      </c>
      <c r="O201" s="56">
        <f>Table1[[#This Row],[Collections]]-Table1[[#This Row],[Salary]]</f>
        <v>73000</v>
      </c>
    </row>
    <row r="202" spans="3:15" x14ac:dyDescent="0.2">
      <c r="C202" s="3">
        <v>5</v>
      </c>
      <c r="D202" s="3" t="s">
        <v>12</v>
      </c>
      <c r="E202" s="3" t="s">
        <v>34</v>
      </c>
      <c r="F202" s="3" t="s">
        <v>43</v>
      </c>
      <c r="G202" s="3" t="s">
        <v>44</v>
      </c>
      <c r="H202" s="58">
        <v>195</v>
      </c>
      <c r="I202" s="58">
        <v>5</v>
      </c>
      <c r="J202" s="59">
        <v>500</v>
      </c>
      <c r="K202" s="59">
        <f>Billings!$H202*Billings!$J202</f>
        <v>97500</v>
      </c>
      <c r="L202" s="59">
        <v>78000</v>
      </c>
      <c r="M202" s="59">
        <f>Billings!$K202-Billings!$L202</f>
        <v>19500</v>
      </c>
      <c r="N202" s="56">
        <f>([1]!Table1[[#This Row],[Billing Rate]]*0.5*100)</f>
        <v>25000</v>
      </c>
      <c r="O202" s="56">
        <f>Table1[[#This Row],[Collections]]-Table1[[#This Row],[Salary]]</f>
        <v>53000</v>
      </c>
    </row>
    <row r="203" spans="3:15" x14ac:dyDescent="0.2">
      <c r="C203" s="4">
        <v>6</v>
      </c>
      <c r="D203" s="4" t="s">
        <v>13</v>
      </c>
      <c r="E203" s="4" t="s">
        <v>34</v>
      </c>
      <c r="F203" s="4" t="s">
        <v>43</v>
      </c>
      <c r="G203" s="4" t="s">
        <v>44</v>
      </c>
      <c r="H203" s="60">
        <v>254</v>
      </c>
      <c r="I203" s="60">
        <v>3</v>
      </c>
      <c r="J203" s="61">
        <v>500</v>
      </c>
      <c r="K203" s="61">
        <f>Billings!$H203*Billings!$J203</f>
        <v>127000</v>
      </c>
      <c r="L203" s="61">
        <v>76200</v>
      </c>
      <c r="M203" s="61">
        <f>Billings!$K203-Billings!$L203</f>
        <v>50800</v>
      </c>
      <c r="N203" s="56">
        <f>([1]!Table1[[#This Row],[Billing Rate]]*0.5*100)</f>
        <v>25000</v>
      </c>
      <c r="O203" s="56">
        <f>Table1[[#This Row],[Collections]]-Table1[[#This Row],[Salary]]</f>
        <v>51200</v>
      </c>
    </row>
    <row r="204" spans="3:15" x14ac:dyDescent="0.2">
      <c r="C204" s="3">
        <v>7</v>
      </c>
      <c r="D204" s="3" t="s">
        <v>14</v>
      </c>
      <c r="E204" s="3" t="s">
        <v>34</v>
      </c>
      <c r="F204" s="3" t="s">
        <v>43</v>
      </c>
      <c r="G204" s="3" t="s">
        <v>44</v>
      </c>
      <c r="H204" s="58">
        <v>253</v>
      </c>
      <c r="I204" s="58">
        <v>5</v>
      </c>
      <c r="J204" s="59">
        <v>500</v>
      </c>
      <c r="K204" s="59">
        <f>Billings!$H204*Billings!$J204</f>
        <v>126500</v>
      </c>
      <c r="L204" s="59">
        <v>113850</v>
      </c>
      <c r="M204" s="59">
        <f>Billings!$K204-Billings!$L204</f>
        <v>12650</v>
      </c>
      <c r="N204" s="56">
        <f>([1]!Table1[[#This Row],[Billing Rate]]*0.5*100)</f>
        <v>25000</v>
      </c>
      <c r="O204" s="56">
        <f>Table1[[#This Row],[Collections]]-Table1[[#This Row],[Salary]]</f>
        <v>88850</v>
      </c>
    </row>
    <row r="205" spans="3:15" x14ac:dyDescent="0.2">
      <c r="C205" s="4">
        <v>8</v>
      </c>
      <c r="D205" s="4" t="s">
        <v>15</v>
      </c>
      <c r="E205" s="4" t="s">
        <v>34</v>
      </c>
      <c r="F205" s="4" t="s">
        <v>43</v>
      </c>
      <c r="G205" s="4" t="s">
        <v>44</v>
      </c>
      <c r="H205" s="60">
        <v>216</v>
      </c>
      <c r="I205" s="60">
        <v>1</v>
      </c>
      <c r="J205" s="61">
        <v>500</v>
      </c>
      <c r="K205" s="61">
        <f>Billings!$H205*Billings!$J205</f>
        <v>108000</v>
      </c>
      <c r="L205" s="61">
        <v>97200</v>
      </c>
      <c r="M205" s="61">
        <f>Billings!$K205-Billings!$L205</f>
        <v>10800</v>
      </c>
      <c r="N205" s="56">
        <f>([1]!Table1[[#This Row],[Billing Rate]]*0.5*100)</f>
        <v>25000</v>
      </c>
      <c r="O205" s="56">
        <f>Table1[[#This Row],[Collections]]-Table1[[#This Row],[Salary]]</f>
        <v>72200</v>
      </c>
    </row>
    <row r="206" spans="3:15" x14ac:dyDescent="0.2">
      <c r="C206" s="3">
        <v>9</v>
      </c>
      <c r="D206" s="3" t="s">
        <v>16</v>
      </c>
      <c r="E206" s="3" t="s">
        <v>34</v>
      </c>
      <c r="F206" s="3" t="s">
        <v>43</v>
      </c>
      <c r="G206" s="3" t="s">
        <v>44</v>
      </c>
      <c r="H206" s="58">
        <v>192</v>
      </c>
      <c r="I206" s="58">
        <v>6</v>
      </c>
      <c r="J206" s="59">
        <v>500</v>
      </c>
      <c r="K206" s="59">
        <f>Billings!$H206*Billings!$J206</f>
        <v>96000</v>
      </c>
      <c r="L206" s="59">
        <v>86400</v>
      </c>
      <c r="M206" s="59">
        <f>Billings!$K206-Billings!$L206</f>
        <v>9600</v>
      </c>
      <c r="N206" s="56">
        <f>([1]!Table1[[#This Row],[Billing Rate]]*0.5*100)</f>
        <v>25000</v>
      </c>
      <c r="O206" s="56">
        <f>Table1[[#This Row],[Collections]]-Table1[[#This Row],[Salary]]</f>
        <v>61400</v>
      </c>
    </row>
    <row r="207" spans="3:15" x14ac:dyDescent="0.2">
      <c r="C207" s="4">
        <v>10</v>
      </c>
      <c r="D207" s="4" t="s">
        <v>17</v>
      </c>
      <c r="E207" s="4" t="s">
        <v>34</v>
      </c>
      <c r="F207" s="4" t="s">
        <v>43</v>
      </c>
      <c r="G207" s="4" t="s">
        <v>44</v>
      </c>
      <c r="H207" s="60">
        <v>244</v>
      </c>
      <c r="I207" s="60">
        <v>0</v>
      </c>
      <c r="J207" s="61">
        <v>500</v>
      </c>
      <c r="K207" s="61">
        <f>Billings!$H207*Billings!$J207</f>
        <v>122000</v>
      </c>
      <c r="L207" s="61">
        <v>97600</v>
      </c>
      <c r="M207" s="61">
        <f>Billings!$K207-Billings!$L207</f>
        <v>24400</v>
      </c>
      <c r="N207" s="56">
        <f>([1]!Table1[[#This Row],[Billing Rate]]*0.5*100)</f>
        <v>25000</v>
      </c>
      <c r="O207" s="56">
        <f>Table1[[#This Row],[Collections]]-Table1[[#This Row],[Salary]]</f>
        <v>72600</v>
      </c>
    </row>
    <row r="208" spans="3:15" x14ac:dyDescent="0.2">
      <c r="C208" s="3">
        <v>11</v>
      </c>
      <c r="D208" s="3" t="s">
        <v>18</v>
      </c>
      <c r="E208" s="3" t="s">
        <v>34</v>
      </c>
      <c r="F208" s="3" t="s">
        <v>43</v>
      </c>
      <c r="G208" s="3" t="s">
        <v>44</v>
      </c>
      <c r="H208" s="58">
        <v>252</v>
      </c>
      <c r="I208" s="58">
        <v>10</v>
      </c>
      <c r="J208" s="59">
        <v>500</v>
      </c>
      <c r="K208" s="59">
        <f>Billings!$H208*Billings!$J208</f>
        <v>126000</v>
      </c>
      <c r="L208" s="59">
        <v>113400</v>
      </c>
      <c r="M208" s="59">
        <f>Billings!$K208-Billings!$L208</f>
        <v>12600</v>
      </c>
      <c r="N208" s="56">
        <f>([1]!Table1[[#This Row],[Billing Rate]]*0.5*100)</f>
        <v>25000</v>
      </c>
      <c r="O208" s="56">
        <f>Table1[[#This Row],[Collections]]-Table1[[#This Row],[Salary]]</f>
        <v>88400</v>
      </c>
    </row>
    <row r="209" spans="3:15" x14ac:dyDescent="0.2">
      <c r="C209" s="4">
        <v>12</v>
      </c>
      <c r="D209" s="4" t="s">
        <v>19</v>
      </c>
      <c r="E209" s="4" t="s">
        <v>34</v>
      </c>
      <c r="F209" s="4" t="s">
        <v>43</v>
      </c>
      <c r="G209" s="4" t="s">
        <v>44</v>
      </c>
      <c r="H209" s="60">
        <v>214</v>
      </c>
      <c r="I209" s="60">
        <v>3</v>
      </c>
      <c r="J209" s="61">
        <v>500</v>
      </c>
      <c r="K209" s="61">
        <f>Billings!$H209*Billings!$J209</f>
        <v>107000</v>
      </c>
      <c r="L209" s="61">
        <v>107000</v>
      </c>
      <c r="M209" s="61">
        <f>Billings!$K209-Billings!$L209</f>
        <v>0</v>
      </c>
      <c r="N209" s="56">
        <f>([1]!Table1[[#This Row],[Billing Rate]]*0.5*100)</f>
        <v>25000</v>
      </c>
      <c r="O209" s="56">
        <f>Table1[[#This Row],[Collections]]-Table1[[#This Row],[Salary]]</f>
        <v>82000</v>
      </c>
    </row>
    <row r="210" spans="3:15" x14ac:dyDescent="0.2">
      <c r="C210" s="3">
        <v>1</v>
      </c>
      <c r="D210" s="3" t="s">
        <v>8</v>
      </c>
      <c r="E210" s="3" t="s">
        <v>49</v>
      </c>
      <c r="F210" s="3" t="s">
        <v>43</v>
      </c>
      <c r="G210" s="3" t="s">
        <v>44</v>
      </c>
      <c r="H210" s="58">
        <v>238</v>
      </c>
      <c r="I210" s="58">
        <v>2</v>
      </c>
      <c r="J210" s="59">
        <v>620</v>
      </c>
      <c r="K210" s="59">
        <f>Billings!$H210*Billings!$J210</f>
        <v>147560</v>
      </c>
      <c r="L210" s="59">
        <v>118048</v>
      </c>
      <c r="M210" s="59">
        <f>Billings!$K210-Billings!$L210</f>
        <v>29512</v>
      </c>
      <c r="N210" s="56">
        <f>([1]!Table1[[#This Row],[Billing Rate]]*0.5*100)</f>
        <v>31000</v>
      </c>
      <c r="O210" s="56">
        <f>Table1[[#This Row],[Collections]]-Table1[[#This Row],[Salary]]</f>
        <v>87048</v>
      </c>
    </row>
    <row r="211" spans="3:15" x14ac:dyDescent="0.2">
      <c r="C211" s="4">
        <v>2</v>
      </c>
      <c r="D211" s="4" t="s">
        <v>9</v>
      </c>
      <c r="E211" s="4" t="s">
        <v>49</v>
      </c>
      <c r="F211" s="4" t="s">
        <v>43</v>
      </c>
      <c r="G211" s="4" t="s">
        <v>44</v>
      </c>
      <c r="H211" s="60">
        <v>237</v>
      </c>
      <c r="I211" s="60">
        <v>9</v>
      </c>
      <c r="J211" s="61">
        <v>620</v>
      </c>
      <c r="K211" s="61">
        <f>Billings!$H211*Billings!$J211</f>
        <v>146940</v>
      </c>
      <c r="L211" s="61">
        <v>132246</v>
      </c>
      <c r="M211" s="61">
        <f>Billings!$K211-Billings!$L211</f>
        <v>14694</v>
      </c>
      <c r="N211" s="56">
        <f>([1]!Table1[[#This Row],[Billing Rate]]*0.5*100)</f>
        <v>31000</v>
      </c>
      <c r="O211" s="56">
        <f>Table1[[#This Row],[Collections]]-Table1[[#This Row],[Salary]]</f>
        <v>101246</v>
      </c>
    </row>
    <row r="212" spans="3:15" x14ac:dyDescent="0.2">
      <c r="C212" s="3">
        <v>3</v>
      </c>
      <c r="D212" s="3" t="s">
        <v>10</v>
      </c>
      <c r="E212" s="3" t="s">
        <v>49</v>
      </c>
      <c r="F212" s="3" t="s">
        <v>43</v>
      </c>
      <c r="G212" s="3" t="s">
        <v>44</v>
      </c>
      <c r="H212" s="58">
        <v>195</v>
      </c>
      <c r="I212" s="58">
        <v>7</v>
      </c>
      <c r="J212" s="59">
        <v>620</v>
      </c>
      <c r="K212" s="59">
        <f>Billings!$H212*Billings!$J212</f>
        <v>120900</v>
      </c>
      <c r="L212" s="59">
        <v>108810</v>
      </c>
      <c r="M212" s="59">
        <f>Billings!$K212-Billings!$L212</f>
        <v>12090</v>
      </c>
      <c r="N212" s="56">
        <f>([1]!Table1[[#This Row],[Billing Rate]]*0.5*100)</f>
        <v>31000</v>
      </c>
      <c r="O212" s="56">
        <f>Table1[[#This Row],[Collections]]-Table1[[#This Row],[Salary]]</f>
        <v>77810</v>
      </c>
    </row>
    <row r="213" spans="3:15" x14ac:dyDescent="0.2">
      <c r="C213" s="4">
        <v>4</v>
      </c>
      <c r="D213" s="4" t="s">
        <v>11</v>
      </c>
      <c r="E213" s="4" t="s">
        <v>49</v>
      </c>
      <c r="F213" s="4" t="s">
        <v>43</v>
      </c>
      <c r="G213" s="4" t="s">
        <v>44</v>
      </c>
      <c r="H213" s="60">
        <v>195</v>
      </c>
      <c r="I213" s="60">
        <v>4</v>
      </c>
      <c r="J213" s="61">
        <v>620</v>
      </c>
      <c r="K213" s="61">
        <f>Billings!$H213*Billings!$J213</f>
        <v>120900</v>
      </c>
      <c r="L213" s="61">
        <v>120900</v>
      </c>
      <c r="M213" s="61">
        <f>Billings!$K213-Billings!$L213</f>
        <v>0</v>
      </c>
      <c r="N213" s="56">
        <f>([1]!Table1[[#This Row],[Billing Rate]]*0.5*100)</f>
        <v>31000</v>
      </c>
      <c r="O213" s="56">
        <f>Table1[[#This Row],[Collections]]-Table1[[#This Row],[Salary]]</f>
        <v>89900</v>
      </c>
    </row>
    <row r="214" spans="3:15" x14ac:dyDescent="0.2">
      <c r="C214" s="3">
        <v>5</v>
      </c>
      <c r="D214" s="3" t="s">
        <v>12</v>
      </c>
      <c r="E214" s="3" t="s">
        <v>49</v>
      </c>
      <c r="F214" s="3" t="s">
        <v>43</v>
      </c>
      <c r="G214" s="3" t="s">
        <v>44</v>
      </c>
      <c r="H214" s="58">
        <v>228</v>
      </c>
      <c r="I214" s="58">
        <v>4</v>
      </c>
      <c r="J214" s="59">
        <v>620</v>
      </c>
      <c r="K214" s="59">
        <f>Billings!$H214*Billings!$J214</f>
        <v>141360</v>
      </c>
      <c r="L214" s="59">
        <v>84816</v>
      </c>
      <c r="M214" s="59">
        <f>Billings!$K214-Billings!$L214</f>
        <v>56544</v>
      </c>
      <c r="N214" s="56">
        <f>([1]!Table1[[#This Row],[Billing Rate]]*0.5*100)</f>
        <v>31000</v>
      </c>
      <c r="O214" s="56">
        <f>Table1[[#This Row],[Collections]]-Table1[[#This Row],[Salary]]</f>
        <v>53816</v>
      </c>
    </row>
    <row r="215" spans="3:15" x14ac:dyDescent="0.2">
      <c r="C215" s="4">
        <v>6</v>
      </c>
      <c r="D215" s="4" t="s">
        <v>13</v>
      </c>
      <c r="E215" s="4" t="s">
        <v>49</v>
      </c>
      <c r="F215" s="4" t="s">
        <v>43</v>
      </c>
      <c r="G215" s="4" t="s">
        <v>44</v>
      </c>
      <c r="H215" s="60">
        <v>249</v>
      </c>
      <c r="I215" s="60">
        <v>9</v>
      </c>
      <c r="J215" s="61">
        <v>620</v>
      </c>
      <c r="K215" s="61">
        <f>Billings!$H215*Billings!$J215</f>
        <v>154380</v>
      </c>
      <c r="L215" s="61">
        <v>138942</v>
      </c>
      <c r="M215" s="61">
        <f>Billings!$K215-Billings!$L215</f>
        <v>15438</v>
      </c>
      <c r="N215" s="56">
        <f>([1]!Table1[[#This Row],[Billing Rate]]*0.5*100)</f>
        <v>31000</v>
      </c>
      <c r="O215" s="56">
        <f>Table1[[#This Row],[Collections]]-Table1[[#This Row],[Salary]]</f>
        <v>107942</v>
      </c>
    </row>
    <row r="216" spans="3:15" x14ac:dyDescent="0.2">
      <c r="C216" s="3">
        <v>7</v>
      </c>
      <c r="D216" s="3" t="s">
        <v>14</v>
      </c>
      <c r="E216" s="3" t="s">
        <v>49</v>
      </c>
      <c r="F216" s="3" t="s">
        <v>43</v>
      </c>
      <c r="G216" s="3" t="s">
        <v>44</v>
      </c>
      <c r="H216" s="58">
        <v>258</v>
      </c>
      <c r="I216" s="58">
        <v>8</v>
      </c>
      <c r="J216" s="59">
        <v>620</v>
      </c>
      <c r="K216" s="59">
        <f>Billings!$H216*Billings!$J216</f>
        <v>159960</v>
      </c>
      <c r="L216" s="59">
        <v>159960</v>
      </c>
      <c r="M216" s="59">
        <f>Billings!$K216-Billings!$L216</f>
        <v>0</v>
      </c>
      <c r="N216" s="56">
        <f>([1]!Table1[[#This Row],[Billing Rate]]*0.5*100)</f>
        <v>31000</v>
      </c>
      <c r="O216" s="56">
        <f>Table1[[#This Row],[Collections]]-Table1[[#This Row],[Salary]]</f>
        <v>128960</v>
      </c>
    </row>
    <row r="217" spans="3:15" x14ac:dyDescent="0.2">
      <c r="C217" s="4">
        <v>8</v>
      </c>
      <c r="D217" s="4" t="s">
        <v>15</v>
      </c>
      <c r="E217" s="4" t="s">
        <v>49</v>
      </c>
      <c r="F217" s="4" t="s">
        <v>43</v>
      </c>
      <c r="G217" s="4" t="s">
        <v>44</v>
      </c>
      <c r="H217" s="60">
        <v>195</v>
      </c>
      <c r="I217" s="60">
        <v>7</v>
      </c>
      <c r="J217" s="61">
        <v>620</v>
      </c>
      <c r="K217" s="61">
        <f>Billings!$H217*Billings!$J217</f>
        <v>120900</v>
      </c>
      <c r="L217" s="61">
        <v>120900</v>
      </c>
      <c r="M217" s="61">
        <f>Billings!$K217-Billings!$L217</f>
        <v>0</v>
      </c>
      <c r="N217" s="56">
        <f>([1]!Table1[[#This Row],[Billing Rate]]*0.5*100)</f>
        <v>31000</v>
      </c>
      <c r="O217" s="56">
        <f>Table1[[#This Row],[Collections]]-Table1[[#This Row],[Salary]]</f>
        <v>89900</v>
      </c>
    </row>
    <row r="218" spans="3:15" x14ac:dyDescent="0.2">
      <c r="C218" s="3">
        <v>9</v>
      </c>
      <c r="D218" s="3" t="s">
        <v>16</v>
      </c>
      <c r="E218" s="3" t="s">
        <v>49</v>
      </c>
      <c r="F218" s="3" t="s">
        <v>43</v>
      </c>
      <c r="G218" s="3" t="s">
        <v>44</v>
      </c>
      <c r="H218" s="58">
        <v>249</v>
      </c>
      <c r="I218" s="58">
        <v>6</v>
      </c>
      <c r="J218" s="59">
        <v>620</v>
      </c>
      <c r="K218" s="59">
        <f>Billings!$H218*Billings!$J218</f>
        <v>154380</v>
      </c>
      <c r="L218" s="59">
        <v>123504</v>
      </c>
      <c r="M218" s="59">
        <f>Billings!$K218-Billings!$L218</f>
        <v>30876</v>
      </c>
      <c r="N218" s="56">
        <f>([1]!Table1[[#This Row],[Billing Rate]]*0.5*100)</f>
        <v>31000</v>
      </c>
      <c r="O218" s="56">
        <f>Table1[[#This Row],[Collections]]-Table1[[#This Row],[Salary]]</f>
        <v>92504</v>
      </c>
    </row>
    <row r="219" spans="3:15" x14ac:dyDescent="0.2">
      <c r="C219" s="4">
        <v>10</v>
      </c>
      <c r="D219" s="4" t="s">
        <v>17</v>
      </c>
      <c r="E219" s="4" t="s">
        <v>49</v>
      </c>
      <c r="F219" s="4" t="s">
        <v>43</v>
      </c>
      <c r="G219" s="4" t="s">
        <v>44</v>
      </c>
      <c r="H219" s="60">
        <v>266</v>
      </c>
      <c r="I219" s="60">
        <v>0</v>
      </c>
      <c r="J219" s="61">
        <v>620</v>
      </c>
      <c r="K219" s="61">
        <f>Billings!$H219*Billings!$J219</f>
        <v>164920</v>
      </c>
      <c r="L219" s="61">
        <v>115444</v>
      </c>
      <c r="M219" s="61">
        <f>Billings!$K219-Billings!$L219</f>
        <v>49476</v>
      </c>
      <c r="N219" s="56">
        <f>([1]!Table1[[#This Row],[Billing Rate]]*0.5*100)</f>
        <v>31000</v>
      </c>
      <c r="O219" s="56">
        <f>Table1[[#This Row],[Collections]]-Table1[[#This Row],[Salary]]</f>
        <v>84444</v>
      </c>
    </row>
    <row r="220" spans="3:15" x14ac:dyDescent="0.2">
      <c r="C220" s="3">
        <v>11</v>
      </c>
      <c r="D220" s="3" t="s">
        <v>18</v>
      </c>
      <c r="E220" s="3" t="s">
        <v>49</v>
      </c>
      <c r="F220" s="3" t="s">
        <v>43</v>
      </c>
      <c r="G220" s="3" t="s">
        <v>44</v>
      </c>
      <c r="H220" s="58">
        <v>249</v>
      </c>
      <c r="I220" s="58">
        <v>3</v>
      </c>
      <c r="J220" s="59">
        <v>620</v>
      </c>
      <c r="K220" s="59">
        <f>Billings!$H220*Billings!$J220</f>
        <v>154380</v>
      </c>
      <c r="L220" s="59">
        <v>154380</v>
      </c>
      <c r="M220" s="59">
        <f>Billings!$K220-Billings!$L220</f>
        <v>0</v>
      </c>
      <c r="N220" s="56">
        <f>([1]!Table1[[#This Row],[Billing Rate]]*0.5*100)</f>
        <v>31000</v>
      </c>
      <c r="O220" s="56">
        <f>Table1[[#This Row],[Collections]]-Table1[[#This Row],[Salary]]</f>
        <v>123380</v>
      </c>
    </row>
    <row r="221" spans="3:15" x14ac:dyDescent="0.2">
      <c r="C221" s="4">
        <v>12</v>
      </c>
      <c r="D221" s="4" t="s">
        <v>19</v>
      </c>
      <c r="E221" s="4" t="s">
        <v>49</v>
      </c>
      <c r="F221" s="4" t="s">
        <v>43</v>
      </c>
      <c r="G221" s="4" t="s">
        <v>44</v>
      </c>
      <c r="H221" s="60">
        <v>193</v>
      </c>
      <c r="I221" s="60">
        <v>4</v>
      </c>
      <c r="J221" s="61">
        <v>620</v>
      </c>
      <c r="K221" s="61">
        <f>Billings!$H221*Billings!$J221</f>
        <v>119660</v>
      </c>
      <c r="L221" s="61">
        <v>107694</v>
      </c>
      <c r="M221" s="61">
        <f>Billings!$K221-Billings!$L221</f>
        <v>11966</v>
      </c>
      <c r="N221" s="56">
        <f>([1]!Table1[[#This Row],[Billing Rate]]*0.5*100)</f>
        <v>31000</v>
      </c>
      <c r="O221" s="56">
        <f>Table1[[#This Row],[Collections]]-Table1[[#This Row],[Salary]]</f>
        <v>76694</v>
      </c>
    </row>
    <row r="222" spans="3:15" x14ac:dyDescent="0.2">
      <c r="C222" s="3">
        <v>1</v>
      </c>
      <c r="D222" s="3" t="s">
        <v>8</v>
      </c>
      <c r="E222" s="3" t="s">
        <v>122</v>
      </c>
      <c r="F222" s="3" t="s">
        <v>43</v>
      </c>
      <c r="G222" s="3" t="s">
        <v>44</v>
      </c>
      <c r="H222" s="58">
        <v>193</v>
      </c>
      <c r="I222" s="58">
        <v>8</v>
      </c>
      <c r="J222" s="59">
        <v>670</v>
      </c>
      <c r="K222" s="59">
        <f>Billings!$H222*Billings!$J222</f>
        <v>129310</v>
      </c>
      <c r="L222" s="59">
        <v>90517</v>
      </c>
      <c r="M222" s="59">
        <f>Billings!$K222-Billings!$L222</f>
        <v>38793</v>
      </c>
      <c r="N222" s="56">
        <f>([1]!Table1[[#This Row],[Billing Rate]]*0.5*100)</f>
        <v>33500</v>
      </c>
      <c r="O222" s="56">
        <f>Table1[[#This Row],[Collections]]-Table1[[#This Row],[Salary]]</f>
        <v>57017</v>
      </c>
    </row>
    <row r="223" spans="3:15" x14ac:dyDescent="0.2">
      <c r="C223" s="4">
        <v>2</v>
      </c>
      <c r="D223" s="4" t="s">
        <v>9</v>
      </c>
      <c r="E223" s="4" t="s">
        <v>122</v>
      </c>
      <c r="F223" s="4" t="s">
        <v>43</v>
      </c>
      <c r="G223" s="4" t="s">
        <v>44</v>
      </c>
      <c r="H223" s="60">
        <v>198</v>
      </c>
      <c r="I223" s="60">
        <v>6</v>
      </c>
      <c r="J223" s="61">
        <v>670</v>
      </c>
      <c r="K223" s="61">
        <f>Billings!$H223*Billings!$J223</f>
        <v>132660</v>
      </c>
      <c r="L223" s="61">
        <v>106128</v>
      </c>
      <c r="M223" s="61">
        <f>Billings!$K223-Billings!$L223</f>
        <v>26532</v>
      </c>
      <c r="N223" s="56">
        <f>([1]!Table1[[#This Row],[Billing Rate]]*0.5*100)</f>
        <v>33500</v>
      </c>
      <c r="O223" s="56">
        <f>Table1[[#This Row],[Collections]]-Table1[[#This Row],[Salary]]</f>
        <v>72628</v>
      </c>
    </row>
    <row r="224" spans="3:15" x14ac:dyDescent="0.2">
      <c r="C224" s="3">
        <v>3</v>
      </c>
      <c r="D224" s="3" t="s">
        <v>10</v>
      </c>
      <c r="E224" s="3" t="s">
        <v>122</v>
      </c>
      <c r="F224" s="3" t="s">
        <v>43</v>
      </c>
      <c r="G224" s="3" t="s">
        <v>44</v>
      </c>
      <c r="H224" s="58">
        <v>196</v>
      </c>
      <c r="I224" s="58">
        <v>1</v>
      </c>
      <c r="J224" s="59">
        <v>670</v>
      </c>
      <c r="K224" s="59">
        <f>Billings!$H224*Billings!$J224</f>
        <v>131320</v>
      </c>
      <c r="L224" s="59">
        <v>91924</v>
      </c>
      <c r="M224" s="59">
        <f>Billings!$K224-Billings!$L224</f>
        <v>39396</v>
      </c>
      <c r="N224" s="56">
        <f>([1]!Table1[[#This Row],[Billing Rate]]*0.5*100)</f>
        <v>33500</v>
      </c>
      <c r="O224" s="56">
        <f>Table1[[#This Row],[Collections]]-Table1[[#This Row],[Salary]]</f>
        <v>58424</v>
      </c>
    </row>
    <row r="225" spans="3:15" x14ac:dyDescent="0.2">
      <c r="C225" s="4">
        <v>4</v>
      </c>
      <c r="D225" s="4" t="s">
        <v>11</v>
      </c>
      <c r="E225" s="4" t="s">
        <v>122</v>
      </c>
      <c r="F225" s="4" t="s">
        <v>43</v>
      </c>
      <c r="G225" s="4" t="s">
        <v>44</v>
      </c>
      <c r="H225" s="60">
        <v>280</v>
      </c>
      <c r="I225" s="60">
        <v>8</v>
      </c>
      <c r="J225" s="61">
        <v>670</v>
      </c>
      <c r="K225" s="61">
        <f>Billings!$H225*Billings!$J225</f>
        <v>187600</v>
      </c>
      <c r="L225" s="61">
        <v>112560</v>
      </c>
      <c r="M225" s="61">
        <f>Billings!$K225-Billings!$L225</f>
        <v>75040</v>
      </c>
      <c r="N225" s="56">
        <f>([1]!Table1[[#This Row],[Billing Rate]]*0.5*100)</f>
        <v>33500</v>
      </c>
      <c r="O225" s="56">
        <f>Table1[[#This Row],[Collections]]-Table1[[#This Row],[Salary]]</f>
        <v>79060</v>
      </c>
    </row>
    <row r="226" spans="3:15" x14ac:dyDescent="0.2">
      <c r="C226" s="3">
        <v>5</v>
      </c>
      <c r="D226" s="3" t="s">
        <v>12</v>
      </c>
      <c r="E226" s="3" t="s">
        <v>122</v>
      </c>
      <c r="F226" s="3" t="s">
        <v>43</v>
      </c>
      <c r="G226" s="3" t="s">
        <v>44</v>
      </c>
      <c r="H226" s="58">
        <v>267</v>
      </c>
      <c r="I226" s="58">
        <v>7</v>
      </c>
      <c r="J226" s="59">
        <v>670</v>
      </c>
      <c r="K226" s="59">
        <f>Billings!$H226*Billings!$J226</f>
        <v>178890</v>
      </c>
      <c r="L226" s="59">
        <v>161001</v>
      </c>
      <c r="M226" s="59">
        <f>Billings!$K226-Billings!$L226</f>
        <v>17889</v>
      </c>
      <c r="N226" s="56">
        <f>([1]!Table1[[#This Row],[Billing Rate]]*0.5*100)</f>
        <v>33500</v>
      </c>
      <c r="O226" s="56">
        <f>Table1[[#This Row],[Collections]]-Table1[[#This Row],[Salary]]</f>
        <v>127501</v>
      </c>
    </row>
    <row r="227" spans="3:15" x14ac:dyDescent="0.2">
      <c r="C227" s="4">
        <v>6</v>
      </c>
      <c r="D227" s="4" t="s">
        <v>13</v>
      </c>
      <c r="E227" s="4" t="s">
        <v>122</v>
      </c>
      <c r="F227" s="4" t="s">
        <v>43</v>
      </c>
      <c r="G227" s="4" t="s">
        <v>44</v>
      </c>
      <c r="H227" s="60">
        <v>250</v>
      </c>
      <c r="I227" s="60">
        <v>0</v>
      </c>
      <c r="J227" s="61">
        <v>670</v>
      </c>
      <c r="K227" s="61">
        <f>Billings!$H227*Billings!$J227</f>
        <v>167500</v>
      </c>
      <c r="L227" s="61">
        <v>134000</v>
      </c>
      <c r="M227" s="61">
        <f>Billings!$K227-Billings!$L227</f>
        <v>33500</v>
      </c>
      <c r="N227" s="56">
        <f>([1]!Table1[[#This Row],[Billing Rate]]*0.5*100)</f>
        <v>33500</v>
      </c>
      <c r="O227" s="56">
        <f>Table1[[#This Row],[Collections]]-Table1[[#This Row],[Salary]]</f>
        <v>100500</v>
      </c>
    </row>
    <row r="228" spans="3:15" x14ac:dyDescent="0.2">
      <c r="C228" s="3">
        <v>7</v>
      </c>
      <c r="D228" s="3" t="s">
        <v>14</v>
      </c>
      <c r="E228" s="3" t="s">
        <v>122</v>
      </c>
      <c r="F228" s="3" t="s">
        <v>43</v>
      </c>
      <c r="G228" s="3" t="s">
        <v>44</v>
      </c>
      <c r="H228" s="58">
        <v>276</v>
      </c>
      <c r="I228" s="58">
        <v>5</v>
      </c>
      <c r="J228" s="59">
        <v>670</v>
      </c>
      <c r="K228" s="59">
        <f>Billings!$H228*Billings!$J228</f>
        <v>184920</v>
      </c>
      <c r="L228" s="59">
        <v>110952</v>
      </c>
      <c r="M228" s="59">
        <f>Billings!$K228-Billings!$L228</f>
        <v>73968</v>
      </c>
      <c r="N228" s="56">
        <f>([1]!Table1[[#This Row],[Billing Rate]]*0.5*100)</f>
        <v>33500</v>
      </c>
      <c r="O228" s="56">
        <f>Table1[[#This Row],[Collections]]-Table1[[#This Row],[Salary]]</f>
        <v>77452</v>
      </c>
    </row>
    <row r="229" spans="3:15" x14ac:dyDescent="0.2">
      <c r="C229" s="4">
        <v>8</v>
      </c>
      <c r="D229" s="4" t="s">
        <v>15</v>
      </c>
      <c r="E229" s="4" t="s">
        <v>122</v>
      </c>
      <c r="F229" s="4" t="s">
        <v>43</v>
      </c>
      <c r="G229" s="4" t="s">
        <v>44</v>
      </c>
      <c r="H229" s="60">
        <v>252</v>
      </c>
      <c r="I229" s="60">
        <v>7</v>
      </c>
      <c r="J229" s="61">
        <v>670</v>
      </c>
      <c r="K229" s="61">
        <f>Billings!$H229*Billings!$J229</f>
        <v>168840</v>
      </c>
      <c r="L229" s="61">
        <v>151956</v>
      </c>
      <c r="M229" s="61">
        <f>Billings!$K229-Billings!$L229</f>
        <v>16884</v>
      </c>
      <c r="N229" s="56">
        <f>([1]!Table1[[#This Row],[Billing Rate]]*0.5*100)</f>
        <v>33500</v>
      </c>
      <c r="O229" s="56">
        <f>Table1[[#This Row],[Collections]]-Table1[[#This Row],[Salary]]</f>
        <v>118456</v>
      </c>
    </row>
    <row r="230" spans="3:15" x14ac:dyDescent="0.2">
      <c r="C230" s="3">
        <v>9</v>
      </c>
      <c r="D230" s="3" t="s">
        <v>16</v>
      </c>
      <c r="E230" s="3" t="s">
        <v>122</v>
      </c>
      <c r="F230" s="3" t="s">
        <v>43</v>
      </c>
      <c r="G230" s="3" t="s">
        <v>44</v>
      </c>
      <c r="H230" s="58">
        <v>236</v>
      </c>
      <c r="I230" s="58">
        <v>4</v>
      </c>
      <c r="J230" s="59">
        <v>670</v>
      </c>
      <c r="K230" s="59">
        <f>Billings!$H230*Billings!$J230</f>
        <v>158120</v>
      </c>
      <c r="L230" s="59">
        <v>110684</v>
      </c>
      <c r="M230" s="59">
        <f>Billings!$K230-Billings!$L230</f>
        <v>47436</v>
      </c>
      <c r="N230" s="56">
        <f>([1]!Table1[[#This Row],[Billing Rate]]*0.5*100)</f>
        <v>33500</v>
      </c>
      <c r="O230" s="56">
        <f>Table1[[#This Row],[Collections]]-Table1[[#This Row],[Salary]]</f>
        <v>77184</v>
      </c>
    </row>
    <row r="231" spans="3:15" x14ac:dyDescent="0.2">
      <c r="C231" s="4">
        <v>10</v>
      </c>
      <c r="D231" s="4" t="s">
        <v>17</v>
      </c>
      <c r="E231" s="4" t="s">
        <v>122</v>
      </c>
      <c r="F231" s="4" t="s">
        <v>43</v>
      </c>
      <c r="G231" s="4" t="s">
        <v>44</v>
      </c>
      <c r="H231" s="60">
        <v>220</v>
      </c>
      <c r="I231" s="60">
        <v>10</v>
      </c>
      <c r="J231" s="61">
        <v>670</v>
      </c>
      <c r="K231" s="61">
        <f>Billings!$H231*Billings!$J231</f>
        <v>147400</v>
      </c>
      <c r="L231" s="61">
        <v>147400</v>
      </c>
      <c r="M231" s="61">
        <f>Billings!$K231-Billings!$L231</f>
        <v>0</v>
      </c>
      <c r="N231" s="56">
        <f>([1]!Table1[[#This Row],[Billing Rate]]*0.5*100)</f>
        <v>33500</v>
      </c>
      <c r="O231" s="56">
        <f>Table1[[#This Row],[Collections]]-Table1[[#This Row],[Salary]]</f>
        <v>113900</v>
      </c>
    </row>
    <row r="232" spans="3:15" x14ac:dyDescent="0.2">
      <c r="C232" s="3">
        <v>11</v>
      </c>
      <c r="D232" s="3" t="s">
        <v>18</v>
      </c>
      <c r="E232" s="3" t="s">
        <v>122</v>
      </c>
      <c r="F232" s="3" t="s">
        <v>43</v>
      </c>
      <c r="G232" s="3" t="s">
        <v>44</v>
      </c>
      <c r="H232" s="58">
        <v>200</v>
      </c>
      <c r="I232" s="58">
        <v>10</v>
      </c>
      <c r="J232" s="59">
        <v>670</v>
      </c>
      <c r="K232" s="59">
        <f>Billings!$H232*Billings!$J232</f>
        <v>134000</v>
      </c>
      <c r="L232" s="59">
        <v>134000</v>
      </c>
      <c r="M232" s="59">
        <f>Billings!$K232-Billings!$L232</f>
        <v>0</v>
      </c>
      <c r="N232" s="56">
        <f>([1]!Table1[[#This Row],[Billing Rate]]*0.5*100)</f>
        <v>33500</v>
      </c>
      <c r="O232" s="56">
        <f>Table1[[#This Row],[Collections]]-Table1[[#This Row],[Salary]]</f>
        <v>100500</v>
      </c>
    </row>
    <row r="233" spans="3:15" x14ac:dyDescent="0.2">
      <c r="C233" s="4">
        <v>12</v>
      </c>
      <c r="D233" s="4" t="s">
        <v>19</v>
      </c>
      <c r="E233" s="4" t="s">
        <v>122</v>
      </c>
      <c r="F233" s="4" t="s">
        <v>43</v>
      </c>
      <c r="G233" s="4" t="s">
        <v>44</v>
      </c>
      <c r="H233" s="60">
        <v>219</v>
      </c>
      <c r="I233" s="60">
        <v>8</v>
      </c>
      <c r="J233" s="61">
        <v>670</v>
      </c>
      <c r="K233" s="61">
        <f>Billings!$H233*Billings!$J233</f>
        <v>146730</v>
      </c>
      <c r="L233" s="61">
        <v>146730</v>
      </c>
      <c r="M233" s="61">
        <f>Billings!$K233-Billings!$L233</f>
        <v>0</v>
      </c>
      <c r="N233" s="56">
        <f>([1]!Table1[[#This Row],[Billing Rate]]*0.5*100)</f>
        <v>33500</v>
      </c>
      <c r="O233" s="56">
        <f>Table1[[#This Row],[Collections]]-Table1[[#This Row],[Salary]]</f>
        <v>113230</v>
      </c>
    </row>
    <row r="234" spans="3:15" x14ac:dyDescent="0.2">
      <c r="C234" s="3">
        <v>1</v>
      </c>
      <c r="D234" s="3" t="s">
        <v>8</v>
      </c>
      <c r="E234" s="3" t="s">
        <v>52</v>
      </c>
      <c r="F234" s="3" t="s">
        <v>43</v>
      </c>
      <c r="G234" s="3" t="s">
        <v>44</v>
      </c>
      <c r="H234" s="58">
        <v>232</v>
      </c>
      <c r="I234" s="58">
        <v>2</v>
      </c>
      <c r="J234" s="59">
        <v>450</v>
      </c>
      <c r="K234" s="59">
        <f>Billings!$H234*Billings!$J234</f>
        <v>104400</v>
      </c>
      <c r="L234" s="59">
        <v>93960</v>
      </c>
      <c r="M234" s="59">
        <f>Billings!$K234-Billings!$L234</f>
        <v>10440</v>
      </c>
      <c r="N234" s="56">
        <f>([1]!Table1[[#This Row],[Billing Rate]]*0.5*100)</f>
        <v>22500</v>
      </c>
      <c r="O234" s="56">
        <f>Table1[[#This Row],[Collections]]-Table1[[#This Row],[Salary]]</f>
        <v>71460</v>
      </c>
    </row>
    <row r="235" spans="3:15" x14ac:dyDescent="0.2">
      <c r="C235" s="4">
        <v>2</v>
      </c>
      <c r="D235" s="4" t="s">
        <v>9</v>
      </c>
      <c r="E235" s="4" t="s">
        <v>52</v>
      </c>
      <c r="F235" s="4" t="s">
        <v>43</v>
      </c>
      <c r="G235" s="4" t="s">
        <v>44</v>
      </c>
      <c r="H235" s="60">
        <v>192</v>
      </c>
      <c r="I235" s="60">
        <v>5</v>
      </c>
      <c r="J235" s="61">
        <v>450</v>
      </c>
      <c r="K235" s="61">
        <f>Billings!$H235*Billings!$J235</f>
        <v>86400</v>
      </c>
      <c r="L235" s="61">
        <v>69120</v>
      </c>
      <c r="M235" s="61">
        <f>Billings!$K235-Billings!$L235</f>
        <v>17280</v>
      </c>
      <c r="N235" s="56">
        <f>([1]!Table1[[#This Row],[Billing Rate]]*0.5*100)</f>
        <v>22500</v>
      </c>
      <c r="O235" s="56">
        <f>Table1[[#This Row],[Collections]]-Table1[[#This Row],[Salary]]</f>
        <v>46620</v>
      </c>
    </row>
    <row r="236" spans="3:15" x14ac:dyDescent="0.2">
      <c r="C236" s="3">
        <v>3</v>
      </c>
      <c r="D236" s="3" t="s">
        <v>10</v>
      </c>
      <c r="E236" s="3" t="s">
        <v>52</v>
      </c>
      <c r="F236" s="3" t="s">
        <v>43</v>
      </c>
      <c r="G236" s="3" t="s">
        <v>44</v>
      </c>
      <c r="H236" s="58">
        <v>214</v>
      </c>
      <c r="I236" s="58">
        <v>7</v>
      </c>
      <c r="J236" s="59">
        <v>450</v>
      </c>
      <c r="K236" s="59">
        <f>Billings!$H236*Billings!$J236</f>
        <v>96300</v>
      </c>
      <c r="L236" s="59">
        <v>96300</v>
      </c>
      <c r="M236" s="59">
        <f>Billings!$K236-Billings!$L236</f>
        <v>0</v>
      </c>
      <c r="N236" s="56">
        <f>([1]!Table1[[#This Row],[Billing Rate]]*0.5*100)</f>
        <v>22500</v>
      </c>
      <c r="O236" s="56">
        <f>Table1[[#This Row],[Collections]]-Table1[[#This Row],[Salary]]</f>
        <v>73800</v>
      </c>
    </row>
    <row r="237" spans="3:15" x14ac:dyDescent="0.2">
      <c r="C237" s="4">
        <v>4</v>
      </c>
      <c r="D237" s="4" t="s">
        <v>11</v>
      </c>
      <c r="E237" s="4" t="s">
        <v>52</v>
      </c>
      <c r="F237" s="4" t="s">
        <v>43</v>
      </c>
      <c r="G237" s="4" t="s">
        <v>44</v>
      </c>
      <c r="H237" s="60">
        <v>261</v>
      </c>
      <c r="I237" s="60">
        <v>5</v>
      </c>
      <c r="J237" s="61">
        <v>450</v>
      </c>
      <c r="K237" s="61">
        <f>Billings!$H237*Billings!$J237</f>
        <v>117450</v>
      </c>
      <c r="L237" s="61">
        <v>82215</v>
      </c>
      <c r="M237" s="61">
        <f>Billings!$K237-Billings!$L237</f>
        <v>35235</v>
      </c>
      <c r="N237" s="56">
        <f>([1]!Table1[[#This Row],[Billing Rate]]*0.5*100)</f>
        <v>22500</v>
      </c>
      <c r="O237" s="56">
        <f>Table1[[#This Row],[Collections]]-Table1[[#This Row],[Salary]]</f>
        <v>59715</v>
      </c>
    </row>
    <row r="238" spans="3:15" x14ac:dyDescent="0.2">
      <c r="C238" s="3">
        <v>5</v>
      </c>
      <c r="D238" s="3" t="s">
        <v>12</v>
      </c>
      <c r="E238" s="3" t="s">
        <v>52</v>
      </c>
      <c r="F238" s="3" t="s">
        <v>43</v>
      </c>
      <c r="G238" s="3" t="s">
        <v>44</v>
      </c>
      <c r="H238" s="58">
        <v>229</v>
      </c>
      <c r="I238" s="58">
        <v>6</v>
      </c>
      <c r="J238" s="59">
        <v>450</v>
      </c>
      <c r="K238" s="59">
        <f>Billings!$H238*Billings!$J238</f>
        <v>103050</v>
      </c>
      <c r="L238" s="59">
        <v>103050</v>
      </c>
      <c r="M238" s="59">
        <f>Billings!$K238-Billings!$L238</f>
        <v>0</v>
      </c>
      <c r="N238" s="56">
        <f>([1]!Table1[[#This Row],[Billing Rate]]*0.5*100)</f>
        <v>22500</v>
      </c>
      <c r="O238" s="56">
        <f>Table1[[#This Row],[Collections]]-Table1[[#This Row],[Salary]]</f>
        <v>80550</v>
      </c>
    </row>
    <row r="239" spans="3:15" x14ac:dyDescent="0.2">
      <c r="C239" s="4">
        <v>6</v>
      </c>
      <c r="D239" s="4" t="s">
        <v>13</v>
      </c>
      <c r="E239" s="4" t="s">
        <v>52</v>
      </c>
      <c r="F239" s="4" t="s">
        <v>43</v>
      </c>
      <c r="G239" s="4" t="s">
        <v>44</v>
      </c>
      <c r="H239" s="60">
        <v>232</v>
      </c>
      <c r="I239" s="60">
        <v>4</v>
      </c>
      <c r="J239" s="61">
        <v>450</v>
      </c>
      <c r="K239" s="61">
        <f>Billings!$H239*Billings!$J239</f>
        <v>104400</v>
      </c>
      <c r="L239" s="61">
        <v>93960</v>
      </c>
      <c r="M239" s="61">
        <f>Billings!$K239-Billings!$L239</f>
        <v>10440</v>
      </c>
      <c r="N239" s="56">
        <f>([1]!Table1[[#This Row],[Billing Rate]]*0.5*100)</f>
        <v>22500</v>
      </c>
      <c r="O239" s="56">
        <f>Table1[[#This Row],[Collections]]-Table1[[#This Row],[Salary]]</f>
        <v>71460</v>
      </c>
    </row>
    <row r="240" spans="3:15" x14ac:dyDescent="0.2">
      <c r="C240" s="3">
        <v>7</v>
      </c>
      <c r="D240" s="3" t="s">
        <v>14</v>
      </c>
      <c r="E240" s="3" t="s">
        <v>52</v>
      </c>
      <c r="F240" s="3" t="s">
        <v>43</v>
      </c>
      <c r="G240" s="3" t="s">
        <v>44</v>
      </c>
      <c r="H240" s="58">
        <v>273</v>
      </c>
      <c r="I240" s="58">
        <v>9</v>
      </c>
      <c r="J240" s="59">
        <v>450</v>
      </c>
      <c r="K240" s="59">
        <f>Billings!$H240*Billings!$J240</f>
        <v>122850</v>
      </c>
      <c r="L240" s="59">
        <v>98280</v>
      </c>
      <c r="M240" s="59">
        <f>Billings!$K240-Billings!$L240</f>
        <v>24570</v>
      </c>
      <c r="N240" s="56">
        <f>([1]!Table1[[#This Row],[Billing Rate]]*0.5*100)</f>
        <v>22500</v>
      </c>
      <c r="O240" s="56">
        <f>Table1[[#This Row],[Collections]]-Table1[[#This Row],[Salary]]</f>
        <v>75780</v>
      </c>
    </row>
    <row r="241" spans="3:15" x14ac:dyDescent="0.2">
      <c r="C241" s="4">
        <v>8</v>
      </c>
      <c r="D241" s="4" t="s">
        <v>15</v>
      </c>
      <c r="E241" s="4" t="s">
        <v>52</v>
      </c>
      <c r="F241" s="4" t="s">
        <v>43</v>
      </c>
      <c r="G241" s="4" t="s">
        <v>44</v>
      </c>
      <c r="H241" s="60">
        <v>253</v>
      </c>
      <c r="I241" s="60">
        <v>4</v>
      </c>
      <c r="J241" s="61">
        <v>450</v>
      </c>
      <c r="K241" s="61">
        <f>Billings!$H241*Billings!$J241</f>
        <v>113850</v>
      </c>
      <c r="L241" s="61">
        <v>79695</v>
      </c>
      <c r="M241" s="61">
        <f>Billings!$K241-Billings!$L241</f>
        <v>34155</v>
      </c>
      <c r="N241" s="56">
        <f>([1]!Table1[[#This Row],[Billing Rate]]*0.5*100)</f>
        <v>22500</v>
      </c>
      <c r="O241" s="56">
        <f>Table1[[#This Row],[Collections]]-Table1[[#This Row],[Salary]]</f>
        <v>57195</v>
      </c>
    </row>
    <row r="242" spans="3:15" x14ac:dyDescent="0.2">
      <c r="C242" s="3">
        <v>9</v>
      </c>
      <c r="D242" s="3" t="s">
        <v>16</v>
      </c>
      <c r="E242" s="3" t="s">
        <v>52</v>
      </c>
      <c r="F242" s="3" t="s">
        <v>43</v>
      </c>
      <c r="G242" s="3" t="s">
        <v>44</v>
      </c>
      <c r="H242" s="58">
        <v>208</v>
      </c>
      <c r="I242" s="58">
        <v>7</v>
      </c>
      <c r="J242" s="59">
        <v>450</v>
      </c>
      <c r="K242" s="59">
        <f>Billings!$H242*Billings!$J242</f>
        <v>93600</v>
      </c>
      <c r="L242" s="59">
        <v>84240</v>
      </c>
      <c r="M242" s="59">
        <f>Billings!$K242-Billings!$L242</f>
        <v>9360</v>
      </c>
      <c r="N242" s="56">
        <f>([1]!Table1[[#This Row],[Billing Rate]]*0.5*100)</f>
        <v>22500</v>
      </c>
      <c r="O242" s="56">
        <f>Table1[[#This Row],[Collections]]-Table1[[#This Row],[Salary]]</f>
        <v>61740</v>
      </c>
    </row>
    <row r="243" spans="3:15" x14ac:dyDescent="0.2">
      <c r="C243" s="4">
        <v>10</v>
      </c>
      <c r="D243" s="4" t="s">
        <v>17</v>
      </c>
      <c r="E243" s="4" t="s">
        <v>52</v>
      </c>
      <c r="F243" s="4" t="s">
        <v>43</v>
      </c>
      <c r="G243" s="4" t="s">
        <v>44</v>
      </c>
      <c r="H243" s="60">
        <v>210</v>
      </c>
      <c r="I243" s="60">
        <v>1</v>
      </c>
      <c r="J243" s="61">
        <v>450</v>
      </c>
      <c r="K243" s="61">
        <f>Billings!$H243*Billings!$J243</f>
        <v>94500</v>
      </c>
      <c r="L243" s="61">
        <v>66150</v>
      </c>
      <c r="M243" s="61">
        <f>Billings!$K243-Billings!$L243</f>
        <v>28350</v>
      </c>
      <c r="N243" s="56">
        <f>([1]!Table1[[#This Row],[Billing Rate]]*0.5*100)</f>
        <v>22500</v>
      </c>
      <c r="O243" s="56">
        <f>Table1[[#This Row],[Collections]]-Table1[[#This Row],[Salary]]</f>
        <v>43650</v>
      </c>
    </row>
    <row r="244" spans="3:15" x14ac:dyDescent="0.2">
      <c r="C244" s="3">
        <v>11</v>
      </c>
      <c r="D244" s="3" t="s">
        <v>18</v>
      </c>
      <c r="E244" s="3" t="s">
        <v>52</v>
      </c>
      <c r="F244" s="3" t="s">
        <v>43</v>
      </c>
      <c r="G244" s="3" t="s">
        <v>44</v>
      </c>
      <c r="H244" s="58">
        <v>206</v>
      </c>
      <c r="I244" s="58">
        <v>1</v>
      </c>
      <c r="J244" s="59">
        <v>450</v>
      </c>
      <c r="K244" s="59">
        <f>Billings!$H244*Billings!$J244</f>
        <v>92700</v>
      </c>
      <c r="L244" s="59">
        <v>64890</v>
      </c>
      <c r="M244" s="59">
        <f>Billings!$K244-Billings!$L244</f>
        <v>27810</v>
      </c>
      <c r="N244" s="56">
        <f>([1]!Table1[[#This Row],[Billing Rate]]*0.5*100)</f>
        <v>22500</v>
      </c>
      <c r="O244" s="56">
        <f>Table1[[#This Row],[Collections]]-Table1[[#This Row],[Salary]]</f>
        <v>42390</v>
      </c>
    </row>
    <row r="245" spans="3:15" x14ac:dyDescent="0.2">
      <c r="C245" s="4">
        <v>12</v>
      </c>
      <c r="D245" s="4" t="s">
        <v>19</v>
      </c>
      <c r="E245" s="4" t="s">
        <v>52</v>
      </c>
      <c r="F245" s="4" t="s">
        <v>43</v>
      </c>
      <c r="G245" s="4" t="s">
        <v>44</v>
      </c>
      <c r="H245" s="60">
        <v>207</v>
      </c>
      <c r="I245" s="60">
        <v>8</v>
      </c>
      <c r="J245" s="61">
        <v>450</v>
      </c>
      <c r="K245" s="61">
        <f>Billings!$H245*Billings!$J245</f>
        <v>93150</v>
      </c>
      <c r="L245" s="61">
        <v>83835</v>
      </c>
      <c r="M245" s="61">
        <f>Billings!$K245-Billings!$L245</f>
        <v>9315</v>
      </c>
      <c r="N245" s="56">
        <f>([1]!Table1[[#This Row],[Billing Rate]]*0.5*100)</f>
        <v>22500</v>
      </c>
      <c r="O245" s="56">
        <f>Table1[[#This Row],[Collections]]-Table1[[#This Row],[Salary]]</f>
        <v>61335</v>
      </c>
    </row>
    <row r="246" spans="3:15" x14ac:dyDescent="0.2">
      <c r="C246" s="3">
        <v>1</v>
      </c>
      <c r="D246" s="3" t="s">
        <v>8</v>
      </c>
      <c r="E246" s="50" t="s">
        <v>123</v>
      </c>
      <c r="F246" s="3" t="s">
        <v>43</v>
      </c>
      <c r="G246" s="3" t="s">
        <v>44</v>
      </c>
      <c r="H246" s="58">
        <v>160</v>
      </c>
      <c r="I246" s="58">
        <v>4</v>
      </c>
      <c r="J246" s="59">
        <v>380</v>
      </c>
      <c r="K246" s="59">
        <f>Billings!$H246*Billings!$J246</f>
        <v>60800</v>
      </c>
      <c r="L246" s="59">
        <v>50000</v>
      </c>
      <c r="M246" s="59">
        <f>Billings!$K246-Billings!$L246</f>
        <v>10800</v>
      </c>
      <c r="N246" s="56">
        <f>([1]!Table1[[#This Row],[Billing Rate]]*0.5*100)</f>
        <v>19000</v>
      </c>
      <c r="O246" s="56">
        <f>Table1[[#This Row],[Collections]]-Table1[[#This Row],[Salary]]</f>
        <v>31000</v>
      </c>
    </row>
    <row r="247" spans="3:15" x14ac:dyDescent="0.2">
      <c r="C247" s="4">
        <v>2</v>
      </c>
      <c r="D247" s="4" t="s">
        <v>9</v>
      </c>
      <c r="E247" s="51" t="s">
        <v>123</v>
      </c>
      <c r="F247" s="4" t="s">
        <v>43</v>
      </c>
      <c r="G247" s="4" t="s">
        <v>44</v>
      </c>
      <c r="H247" s="60">
        <v>192</v>
      </c>
      <c r="I247" s="60">
        <v>6</v>
      </c>
      <c r="J247" s="61">
        <v>380</v>
      </c>
      <c r="K247" s="61">
        <f>Billings!$H247*Billings!$J247</f>
        <v>72960</v>
      </c>
      <c r="L247" s="61">
        <v>58368</v>
      </c>
      <c r="M247" s="61">
        <f>Billings!$K247-Billings!$L247</f>
        <v>14592</v>
      </c>
      <c r="N247" s="56">
        <f>([1]!Table1[[#This Row],[Billing Rate]]*0.5*100)</f>
        <v>19000</v>
      </c>
      <c r="O247" s="56">
        <f>Table1[[#This Row],[Collections]]-Table1[[#This Row],[Salary]]</f>
        <v>39368</v>
      </c>
    </row>
    <row r="248" spans="3:15" x14ac:dyDescent="0.2">
      <c r="C248" s="3">
        <v>3</v>
      </c>
      <c r="D248" s="3" t="s">
        <v>10</v>
      </c>
      <c r="E248" s="50" t="s">
        <v>123</v>
      </c>
      <c r="F248" s="3" t="s">
        <v>43</v>
      </c>
      <c r="G248" s="3" t="s">
        <v>44</v>
      </c>
      <c r="H248" s="58">
        <v>120</v>
      </c>
      <c r="I248" s="58">
        <v>5</v>
      </c>
      <c r="J248" s="59">
        <v>380</v>
      </c>
      <c r="K248" s="59">
        <f>Billings!$H248*Billings!$J248</f>
        <v>45600</v>
      </c>
      <c r="L248" s="59">
        <v>53200</v>
      </c>
      <c r="M248" s="59">
        <f>Billings!$K248-Billings!$L248</f>
        <v>-7600</v>
      </c>
      <c r="N248" s="56">
        <f>([1]!Table1[[#This Row],[Billing Rate]]*0.5*100)</f>
        <v>19000</v>
      </c>
      <c r="O248" s="56">
        <f>Table1[[#This Row],[Collections]]-Table1[[#This Row],[Salary]]</f>
        <v>34200</v>
      </c>
    </row>
    <row r="249" spans="3:15" x14ac:dyDescent="0.2">
      <c r="C249" s="4">
        <v>4</v>
      </c>
      <c r="D249" s="4" t="s">
        <v>11</v>
      </c>
      <c r="E249" s="51" t="s">
        <v>123</v>
      </c>
      <c r="F249" s="4" t="s">
        <v>43</v>
      </c>
      <c r="G249" s="4" t="s">
        <v>44</v>
      </c>
      <c r="H249" s="60">
        <v>160</v>
      </c>
      <c r="I249" s="60">
        <v>9</v>
      </c>
      <c r="J249" s="61">
        <v>380</v>
      </c>
      <c r="K249" s="61">
        <f>Billings!$H249*Billings!$J249</f>
        <v>60800</v>
      </c>
      <c r="L249" s="61">
        <v>50000</v>
      </c>
      <c r="M249" s="61">
        <f>Billings!$K249-Billings!$L249</f>
        <v>10800</v>
      </c>
      <c r="N249" s="56">
        <f>([1]!Table1[[#This Row],[Billing Rate]]*0.5*100)</f>
        <v>19000</v>
      </c>
      <c r="O249" s="56">
        <f>Table1[[#This Row],[Collections]]-Table1[[#This Row],[Salary]]</f>
        <v>31000</v>
      </c>
    </row>
    <row r="250" spans="3:15" x14ac:dyDescent="0.2">
      <c r="C250" s="3">
        <v>5</v>
      </c>
      <c r="D250" s="3" t="s">
        <v>12</v>
      </c>
      <c r="E250" s="50" t="s">
        <v>123</v>
      </c>
      <c r="F250" s="3" t="s">
        <v>43</v>
      </c>
      <c r="G250" s="3" t="s">
        <v>44</v>
      </c>
      <c r="H250" s="58">
        <v>130</v>
      </c>
      <c r="I250" s="58">
        <v>8</v>
      </c>
      <c r="J250" s="59">
        <v>380</v>
      </c>
      <c r="K250" s="59">
        <f>Billings!$H250*Billings!$J250</f>
        <v>49400</v>
      </c>
      <c r="L250" s="59">
        <v>40000</v>
      </c>
      <c r="M250" s="59">
        <f>Billings!$K250-Billings!$L250</f>
        <v>9400</v>
      </c>
      <c r="N250" s="56">
        <f>([1]!Table1[[#This Row],[Billing Rate]]*0.5*100)</f>
        <v>19000</v>
      </c>
      <c r="O250" s="56">
        <f>Table1[[#This Row],[Collections]]-Table1[[#This Row],[Salary]]</f>
        <v>21000</v>
      </c>
    </row>
    <row r="251" spans="3:15" x14ac:dyDescent="0.2">
      <c r="C251" s="4">
        <v>6</v>
      </c>
      <c r="D251" s="4" t="s">
        <v>13</v>
      </c>
      <c r="E251" s="51" t="s">
        <v>123</v>
      </c>
      <c r="F251" s="4" t="s">
        <v>43</v>
      </c>
      <c r="G251" s="4" t="s">
        <v>44</v>
      </c>
      <c r="H251" s="60">
        <v>140</v>
      </c>
      <c r="I251" s="60">
        <v>5</v>
      </c>
      <c r="J251" s="61">
        <v>380</v>
      </c>
      <c r="K251" s="61">
        <f>Billings!$H251*Billings!$J251</f>
        <v>53200</v>
      </c>
      <c r="L251" s="61">
        <v>50000</v>
      </c>
      <c r="M251" s="61">
        <f>Billings!$K251-Billings!$L251</f>
        <v>3200</v>
      </c>
      <c r="N251" s="56">
        <f>([1]!Table1[[#This Row],[Billing Rate]]*0.5*100)</f>
        <v>19000</v>
      </c>
      <c r="O251" s="56">
        <f>Table1[[#This Row],[Collections]]-Table1[[#This Row],[Salary]]</f>
        <v>31000</v>
      </c>
    </row>
    <row r="252" spans="3:15" x14ac:dyDescent="0.2">
      <c r="C252" s="3">
        <v>7</v>
      </c>
      <c r="D252" s="3" t="s">
        <v>14</v>
      </c>
      <c r="E252" s="50" t="s">
        <v>123</v>
      </c>
      <c r="F252" s="3" t="s">
        <v>43</v>
      </c>
      <c r="G252" s="3" t="s">
        <v>44</v>
      </c>
      <c r="H252" s="58">
        <v>130</v>
      </c>
      <c r="I252" s="58">
        <v>0</v>
      </c>
      <c r="J252" s="59">
        <v>380</v>
      </c>
      <c r="K252" s="59">
        <f>Billings!$H252*Billings!$J252</f>
        <v>49400</v>
      </c>
      <c r="L252" s="59">
        <v>40000</v>
      </c>
      <c r="M252" s="59">
        <f>Billings!$K252-Billings!$L252</f>
        <v>9400</v>
      </c>
      <c r="N252" s="56">
        <f>([1]!Table1[[#This Row],[Billing Rate]]*0.5*100)</f>
        <v>19000</v>
      </c>
      <c r="O252" s="56">
        <f>Table1[[#This Row],[Collections]]-Table1[[#This Row],[Salary]]</f>
        <v>21000</v>
      </c>
    </row>
    <row r="253" spans="3:15" x14ac:dyDescent="0.2">
      <c r="C253" s="4">
        <v>8</v>
      </c>
      <c r="D253" s="4" t="s">
        <v>15</v>
      </c>
      <c r="E253" s="51" t="s">
        <v>123</v>
      </c>
      <c r="F253" s="4" t="s">
        <v>43</v>
      </c>
      <c r="G253" s="4" t="s">
        <v>44</v>
      </c>
      <c r="H253" s="60">
        <v>214</v>
      </c>
      <c r="I253" s="60">
        <v>6</v>
      </c>
      <c r="J253" s="61">
        <v>380</v>
      </c>
      <c r="K253" s="61">
        <f>Billings!$H253*Billings!$J253</f>
        <v>81320</v>
      </c>
      <c r="L253" s="61">
        <v>48792</v>
      </c>
      <c r="M253" s="61">
        <f>Billings!$K253-Billings!$L253</f>
        <v>32528</v>
      </c>
      <c r="N253" s="56">
        <f>([1]!Table1[[#This Row],[Billing Rate]]*0.5*100)</f>
        <v>19000</v>
      </c>
      <c r="O253" s="56">
        <f>Table1[[#This Row],[Collections]]-Table1[[#This Row],[Salary]]</f>
        <v>29792</v>
      </c>
    </row>
    <row r="254" spans="3:15" x14ac:dyDescent="0.2">
      <c r="C254" s="3">
        <v>9</v>
      </c>
      <c r="D254" s="3" t="s">
        <v>16</v>
      </c>
      <c r="E254" s="50" t="s">
        <v>123</v>
      </c>
      <c r="F254" s="3" t="s">
        <v>43</v>
      </c>
      <c r="G254" s="3" t="s">
        <v>44</v>
      </c>
      <c r="H254" s="58">
        <v>150</v>
      </c>
      <c r="I254" s="58">
        <v>5</v>
      </c>
      <c r="J254" s="59">
        <v>380</v>
      </c>
      <c r="K254" s="59">
        <f>Billings!$H254*Billings!$J254</f>
        <v>57000</v>
      </c>
      <c r="L254" s="59">
        <v>70452</v>
      </c>
      <c r="M254" s="59">
        <f>Billings!$K254-Billings!$L254</f>
        <v>-13452</v>
      </c>
      <c r="N254" s="56">
        <f>([1]!Table1[[#This Row],[Billing Rate]]*0.5*100)</f>
        <v>19000</v>
      </c>
      <c r="O254" s="56">
        <f>Table1[[#This Row],[Collections]]-Table1[[#This Row],[Salary]]</f>
        <v>51452</v>
      </c>
    </row>
    <row r="255" spans="3:15" x14ac:dyDescent="0.2">
      <c r="C255" s="4">
        <v>10</v>
      </c>
      <c r="D255" s="4" t="s">
        <v>17</v>
      </c>
      <c r="E255" s="51" t="s">
        <v>123</v>
      </c>
      <c r="F255" s="4" t="s">
        <v>43</v>
      </c>
      <c r="G255" s="4" t="s">
        <v>44</v>
      </c>
      <c r="H255" s="60">
        <v>191</v>
      </c>
      <c r="I255" s="60">
        <v>1</v>
      </c>
      <c r="J255" s="61">
        <v>380</v>
      </c>
      <c r="K255" s="61">
        <f>Billings!$H255*Billings!$J255</f>
        <v>72580</v>
      </c>
      <c r="L255" s="61">
        <v>50806</v>
      </c>
      <c r="M255" s="61">
        <f>Billings!$K255-Billings!$L255</f>
        <v>21774</v>
      </c>
      <c r="N255" s="56">
        <f>([1]!Table1[[#This Row],[Billing Rate]]*0.5*100)</f>
        <v>19000</v>
      </c>
      <c r="O255" s="56">
        <f>Table1[[#This Row],[Collections]]-Table1[[#This Row],[Salary]]</f>
        <v>31806</v>
      </c>
    </row>
    <row r="256" spans="3:15" x14ac:dyDescent="0.2">
      <c r="C256" s="3">
        <v>11</v>
      </c>
      <c r="D256" s="3" t="s">
        <v>18</v>
      </c>
      <c r="E256" s="50" t="s">
        <v>123</v>
      </c>
      <c r="F256" s="3" t="s">
        <v>43</v>
      </c>
      <c r="G256" s="3" t="s">
        <v>44</v>
      </c>
      <c r="H256" s="58">
        <v>120</v>
      </c>
      <c r="I256" s="58">
        <v>5</v>
      </c>
      <c r="J256" s="59">
        <v>380</v>
      </c>
      <c r="K256" s="59">
        <f>Billings!$H256*Billings!$J256</f>
        <v>45600</v>
      </c>
      <c r="L256" s="59">
        <v>40000</v>
      </c>
      <c r="M256" s="59">
        <f>Billings!$K256-Billings!$L256</f>
        <v>5600</v>
      </c>
      <c r="N256" s="56">
        <f>([1]!Table1[[#This Row],[Billing Rate]]*0.5*100)</f>
        <v>19000</v>
      </c>
      <c r="O256" s="56">
        <f>Table1[[#This Row],[Collections]]-Table1[[#This Row],[Salary]]</f>
        <v>21000</v>
      </c>
    </row>
    <row r="257" spans="3:15" x14ac:dyDescent="0.2">
      <c r="C257" s="4">
        <v>12</v>
      </c>
      <c r="D257" s="4" t="s">
        <v>19</v>
      </c>
      <c r="E257" s="51" t="s">
        <v>123</v>
      </c>
      <c r="F257" s="4" t="s">
        <v>43</v>
      </c>
      <c r="G257" s="4" t="s">
        <v>44</v>
      </c>
      <c r="H257" s="60">
        <v>130</v>
      </c>
      <c r="I257" s="60">
        <v>4</v>
      </c>
      <c r="J257" s="61">
        <v>380</v>
      </c>
      <c r="K257" s="61">
        <f>Billings!$H257*Billings!$J257</f>
        <v>49400</v>
      </c>
      <c r="L257" s="61">
        <v>40000</v>
      </c>
      <c r="M257" s="61">
        <f>Billings!$K257-Billings!$L257</f>
        <v>9400</v>
      </c>
      <c r="N257" s="56">
        <f>([1]!Table1[[#This Row],[Billing Rate]]*0.5*100)</f>
        <v>19000</v>
      </c>
      <c r="O257" s="56">
        <f>Table1[[#This Row],[Collections]]-Table1[[#This Row],[Salary]]</f>
        <v>21000</v>
      </c>
    </row>
    <row r="258" spans="3:15" x14ac:dyDescent="0.2">
      <c r="C258" s="3">
        <v>1</v>
      </c>
      <c r="D258" s="3" t="s">
        <v>8</v>
      </c>
      <c r="E258" s="3" t="s">
        <v>56</v>
      </c>
      <c r="F258" s="3" t="s">
        <v>43</v>
      </c>
      <c r="G258" s="3" t="s">
        <v>45</v>
      </c>
      <c r="H258" s="58">
        <v>224</v>
      </c>
      <c r="I258" s="58">
        <v>2</v>
      </c>
      <c r="J258" s="59">
        <v>360</v>
      </c>
      <c r="K258" s="59">
        <f>Billings!$H258*Billings!$J258</f>
        <v>80640</v>
      </c>
      <c r="L258" s="59">
        <v>72576</v>
      </c>
      <c r="M258" s="59">
        <f>Billings!$K258-Billings!$L258</f>
        <v>8064</v>
      </c>
      <c r="N258" s="56">
        <f>([1]!Table1[[#This Row],[Billing Rate]]*0.5*100)</f>
        <v>18000</v>
      </c>
      <c r="O258" s="56">
        <f>Table1[[#This Row],[Collections]]-Table1[[#This Row],[Salary]]</f>
        <v>54576</v>
      </c>
    </row>
    <row r="259" spans="3:15" x14ac:dyDescent="0.2">
      <c r="C259" s="4">
        <v>2</v>
      </c>
      <c r="D259" s="4" t="s">
        <v>9</v>
      </c>
      <c r="E259" s="4" t="s">
        <v>56</v>
      </c>
      <c r="F259" s="4" t="s">
        <v>43</v>
      </c>
      <c r="G259" s="4" t="s">
        <v>45</v>
      </c>
      <c r="H259" s="60">
        <v>280</v>
      </c>
      <c r="I259" s="60">
        <v>4</v>
      </c>
      <c r="J259" s="61">
        <v>360</v>
      </c>
      <c r="K259" s="61">
        <f>Billings!$H259*Billings!$J259</f>
        <v>100800</v>
      </c>
      <c r="L259" s="61">
        <v>70560</v>
      </c>
      <c r="M259" s="61">
        <f>Billings!$K259-Billings!$L259</f>
        <v>30240</v>
      </c>
      <c r="N259" s="56">
        <f>([1]!Table1[[#This Row],[Billing Rate]]*0.5*100)</f>
        <v>18000</v>
      </c>
      <c r="O259" s="56">
        <f>Table1[[#This Row],[Collections]]-Table1[[#This Row],[Salary]]</f>
        <v>52560</v>
      </c>
    </row>
    <row r="260" spans="3:15" x14ac:dyDescent="0.2">
      <c r="C260" s="3">
        <v>3</v>
      </c>
      <c r="D260" s="3" t="s">
        <v>10</v>
      </c>
      <c r="E260" s="3" t="s">
        <v>56</v>
      </c>
      <c r="F260" s="3" t="s">
        <v>43</v>
      </c>
      <c r="G260" s="3" t="s">
        <v>45</v>
      </c>
      <c r="H260" s="58">
        <v>207</v>
      </c>
      <c r="I260" s="58">
        <v>10</v>
      </c>
      <c r="J260" s="59">
        <v>360</v>
      </c>
      <c r="K260" s="59">
        <f>Billings!$H260*Billings!$J260</f>
        <v>74520</v>
      </c>
      <c r="L260" s="59">
        <v>67068</v>
      </c>
      <c r="M260" s="59">
        <f>Billings!$K260-Billings!$L260</f>
        <v>7452</v>
      </c>
      <c r="N260" s="56">
        <f>([1]!Table1[[#This Row],[Billing Rate]]*0.5*100)</f>
        <v>18000</v>
      </c>
      <c r="O260" s="56">
        <f>Table1[[#This Row],[Collections]]-Table1[[#This Row],[Salary]]</f>
        <v>49068</v>
      </c>
    </row>
    <row r="261" spans="3:15" x14ac:dyDescent="0.2">
      <c r="C261" s="4">
        <v>4</v>
      </c>
      <c r="D261" s="4" t="s">
        <v>11</v>
      </c>
      <c r="E261" s="4" t="s">
        <v>56</v>
      </c>
      <c r="F261" s="4" t="s">
        <v>43</v>
      </c>
      <c r="G261" s="4" t="s">
        <v>45</v>
      </c>
      <c r="H261" s="60">
        <v>261</v>
      </c>
      <c r="I261" s="60">
        <v>2</v>
      </c>
      <c r="J261" s="61">
        <v>360</v>
      </c>
      <c r="K261" s="61">
        <f>Billings!$H261*Billings!$J261</f>
        <v>93960</v>
      </c>
      <c r="L261" s="61">
        <v>84564</v>
      </c>
      <c r="M261" s="61">
        <f>Billings!$K261-Billings!$L261</f>
        <v>9396</v>
      </c>
      <c r="N261" s="56">
        <f>([1]!Table1[[#This Row],[Billing Rate]]*0.5*100)</f>
        <v>18000</v>
      </c>
      <c r="O261" s="56">
        <f>Table1[[#This Row],[Collections]]-Table1[[#This Row],[Salary]]</f>
        <v>66564</v>
      </c>
    </row>
    <row r="262" spans="3:15" x14ac:dyDescent="0.2">
      <c r="C262" s="3">
        <v>5</v>
      </c>
      <c r="D262" s="3" t="s">
        <v>12</v>
      </c>
      <c r="E262" s="3" t="s">
        <v>56</v>
      </c>
      <c r="F262" s="3" t="s">
        <v>43</v>
      </c>
      <c r="G262" s="3" t="s">
        <v>45</v>
      </c>
      <c r="H262" s="58">
        <v>242</v>
      </c>
      <c r="I262" s="58">
        <v>4</v>
      </c>
      <c r="J262" s="59">
        <v>360</v>
      </c>
      <c r="K262" s="59">
        <f>Billings!$H262*Billings!$J262</f>
        <v>87120</v>
      </c>
      <c r="L262" s="59">
        <v>60984</v>
      </c>
      <c r="M262" s="59">
        <f>Billings!$K262-Billings!$L262</f>
        <v>26136</v>
      </c>
      <c r="N262" s="56">
        <f>([1]!Table1[[#This Row],[Billing Rate]]*0.5*100)</f>
        <v>18000</v>
      </c>
      <c r="O262" s="56">
        <f>Table1[[#This Row],[Collections]]-Table1[[#This Row],[Salary]]</f>
        <v>42984</v>
      </c>
    </row>
    <row r="263" spans="3:15" x14ac:dyDescent="0.2">
      <c r="C263" s="4">
        <v>6</v>
      </c>
      <c r="D263" s="4" t="s">
        <v>13</v>
      </c>
      <c r="E263" s="4" t="s">
        <v>56</v>
      </c>
      <c r="F263" s="4" t="s">
        <v>43</v>
      </c>
      <c r="G263" s="4" t="s">
        <v>45</v>
      </c>
      <c r="H263" s="60">
        <v>193</v>
      </c>
      <c r="I263" s="60">
        <v>0</v>
      </c>
      <c r="J263" s="61">
        <v>360</v>
      </c>
      <c r="K263" s="61">
        <f>Billings!$H263*Billings!$J263</f>
        <v>69480</v>
      </c>
      <c r="L263" s="61">
        <v>62532</v>
      </c>
      <c r="M263" s="61">
        <f>Billings!$K263-Billings!$L263</f>
        <v>6948</v>
      </c>
      <c r="N263" s="56">
        <f>([1]!Table1[[#This Row],[Billing Rate]]*0.5*100)</f>
        <v>18000</v>
      </c>
      <c r="O263" s="56">
        <f>Table1[[#This Row],[Collections]]-Table1[[#This Row],[Salary]]</f>
        <v>44532</v>
      </c>
    </row>
    <row r="264" spans="3:15" x14ac:dyDescent="0.2">
      <c r="C264" s="3">
        <v>7</v>
      </c>
      <c r="D264" s="3" t="s">
        <v>14</v>
      </c>
      <c r="E264" s="3" t="s">
        <v>56</v>
      </c>
      <c r="F264" s="3" t="s">
        <v>43</v>
      </c>
      <c r="G264" s="3" t="s">
        <v>45</v>
      </c>
      <c r="H264" s="58">
        <v>273</v>
      </c>
      <c r="I264" s="58">
        <v>7</v>
      </c>
      <c r="J264" s="59">
        <v>360</v>
      </c>
      <c r="K264" s="59">
        <f>Billings!$H264*Billings!$J264</f>
        <v>98280</v>
      </c>
      <c r="L264" s="59">
        <v>98280</v>
      </c>
      <c r="M264" s="59">
        <f>Billings!$K264-Billings!$L264</f>
        <v>0</v>
      </c>
      <c r="N264" s="56">
        <f>([1]!Table1[[#This Row],[Billing Rate]]*0.5*100)</f>
        <v>18000</v>
      </c>
      <c r="O264" s="56">
        <f>Table1[[#This Row],[Collections]]-Table1[[#This Row],[Salary]]</f>
        <v>80280</v>
      </c>
    </row>
    <row r="265" spans="3:15" x14ac:dyDescent="0.2">
      <c r="C265" s="4">
        <v>8</v>
      </c>
      <c r="D265" s="4" t="s">
        <v>15</v>
      </c>
      <c r="E265" s="4" t="s">
        <v>56</v>
      </c>
      <c r="F265" s="4" t="s">
        <v>43</v>
      </c>
      <c r="G265" s="4" t="s">
        <v>45</v>
      </c>
      <c r="H265" s="60">
        <v>214</v>
      </c>
      <c r="I265" s="60">
        <v>0</v>
      </c>
      <c r="J265" s="61">
        <v>360</v>
      </c>
      <c r="K265" s="61">
        <f>Billings!$H265*Billings!$J265</f>
        <v>77040</v>
      </c>
      <c r="L265" s="61">
        <v>53928</v>
      </c>
      <c r="M265" s="61">
        <f>Billings!$K265-Billings!$L265</f>
        <v>23112</v>
      </c>
      <c r="N265" s="56">
        <f>([1]!Table1[[#This Row],[Billing Rate]]*0.5*100)</f>
        <v>18000</v>
      </c>
      <c r="O265" s="56">
        <f>Table1[[#This Row],[Collections]]-Table1[[#This Row],[Salary]]</f>
        <v>35928</v>
      </c>
    </row>
    <row r="266" spans="3:15" x14ac:dyDescent="0.2">
      <c r="C266" s="3">
        <v>9</v>
      </c>
      <c r="D266" s="3" t="s">
        <v>16</v>
      </c>
      <c r="E266" s="3" t="s">
        <v>56</v>
      </c>
      <c r="F266" s="3" t="s">
        <v>43</v>
      </c>
      <c r="G266" s="3" t="s">
        <v>45</v>
      </c>
      <c r="H266" s="58">
        <v>274</v>
      </c>
      <c r="I266" s="58">
        <v>5</v>
      </c>
      <c r="J266" s="59">
        <v>360</v>
      </c>
      <c r="K266" s="59">
        <f>Billings!$H266*Billings!$J266</f>
        <v>98640</v>
      </c>
      <c r="L266" s="59">
        <v>78912</v>
      </c>
      <c r="M266" s="59">
        <f>Billings!$K266-Billings!$L266</f>
        <v>19728</v>
      </c>
      <c r="N266" s="56">
        <f>([1]!Table1[[#This Row],[Billing Rate]]*0.5*100)</f>
        <v>18000</v>
      </c>
      <c r="O266" s="56">
        <f>Table1[[#This Row],[Collections]]-Table1[[#This Row],[Salary]]</f>
        <v>60912</v>
      </c>
    </row>
    <row r="267" spans="3:15" x14ac:dyDescent="0.2">
      <c r="C267" s="4">
        <v>10</v>
      </c>
      <c r="D267" s="4" t="s">
        <v>17</v>
      </c>
      <c r="E267" s="4" t="s">
        <v>56</v>
      </c>
      <c r="F267" s="4" t="s">
        <v>43</v>
      </c>
      <c r="G267" s="4" t="s">
        <v>45</v>
      </c>
      <c r="H267" s="60">
        <v>276</v>
      </c>
      <c r="I267" s="60">
        <v>2</v>
      </c>
      <c r="J267" s="61">
        <v>360</v>
      </c>
      <c r="K267" s="61">
        <f>Billings!$H267*Billings!$J267</f>
        <v>99360</v>
      </c>
      <c r="L267" s="61">
        <v>89424</v>
      </c>
      <c r="M267" s="61">
        <f>Billings!$K267-Billings!$L267</f>
        <v>9936</v>
      </c>
      <c r="N267" s="56">
        <f>([1]!Table1[[#This Row],[Billing Rate]]*0.5*100)</f>
        <v>18000</v>
      </c>
      <c r="O267" s="56">
        <f>Table1[[#This Row],[Collections]]-Table1[[#This Row],[Salary]]</f>
        <v>71424</v>
      </c>
    </row>
    <row r="268" spans="3:15" x14ac:dyDescent="0.2">
      <c r="C268" s="3">
        <v>11</v>
      </c>
      <c r="D268" s="3" t="s">
        <v>18</v>
      </c>
      <c r="E268" s="3" t="s">
        <v>56</v>
      </c>
      <c r="F268" s="3" t="s">
        <v>43</v>
      </c>
      <c r="G268" s="3" t="s">
        <v>45</v>
      </c>
      <c r="H268" s="58">
        <v>218</v>
      </c>
      <c r="I268" s="58">
        <v>9</v>
      </c>
      <c r="J268" s="59">
        <v>360</v>
      </c>
      <c r="K268" s="59">
        <f>Billings!$H268*Billings!$J268</f>
        <v>78480</v>
      </c>
      <c r="L268" s="59">
        <v>70632</v>
      </c>
      <c r="M268" s="59">
        <f>Billings!$K268-Billings!$L268</f>
        <v>7848</v>
      </c>
      <c r="N268" s="56">
        <f>([1]!Table1[[#This Row],[Billing Rate]]*0.5*100)</f>
        <v>18000</v>
      </c>
      <c r="O268" s="56">
        <f>Table1[[#This Row],[Collections]]-Table1[[#This Row],[Salary]]</f>
        <v>52632</v>
      </c>
    </row>
    <row r="269" spans="3:15" x14ac:dyDescent="0.2">
      <c r="C269" s="4">
        <v>12</v>
      </c>
      <c r="D269" s="4" t="s">
        <v>19</v>
      </c>
      <c r="E269" s="4" t="s">
        <v>56</v>
      </c>
      <c r="F269" s="4" t="s">
        <v>43</v>
      </c>
      <c r="G269" s="4" t="s">
        <v>45</v>
      </c>
      <c r="H269" s="60">
        <v>194</v>
      </c>
      <c r="I269" s="60">
        <v>3</v>
      </c>
      <c r="J269" s="61">
        <v>360</v>
      </c>
      <c r="K269" s="61">
        <f>Billings!$H269*Billings!$J269</f>
        <v>69840</v>
      </c>
      <c r="L269" s="61">
        <v>62856</v>
      </c>
      <c r="M269" s="61">
        <f>Billings!$K269-Billings!$L269</f>
        <v>6984</v>
      </c>
      <c r="N269" s="56">
        <f>([1]!Table1[[#This Row],[Billing Rate]]*0.5*100)</f>
        <v>18000</v>
      </c>
      <c r="O269" s="56">
        <f>Table1[[#This Row],[Collections]]-Table1[[#This Row],[Salary]]</f>
        <v>44856</v>
      </c>
    </row>
    <row r="270" spans="3:15" x14ac:dyDescent="0.2">
      <c r="C270" s="3">
        <v>1</v>
      </c>
      <c r="D270" s="3" t="s">
        <v>8</v>
      </c>
      <c r="E270" s="3" t="s">
        <v>35</v>
      </c>
      <c r="F270" s="3" t="s">
        <v>43</v>
      </c>
      <c r="G270" s="3" t="s">
        <v>45</v>
      </c>
      <c r="H270" s="58">
        <v>232</v>
      </c>
      <c r="I270" s="58">
        <v>6</v>
      </c>
      <c r="J270" s="59">
        <v>520</v>
      </c>
      <c r="K270" s="59">
        <f>Billings!$H270*Billings!$J270</f>
        <v>120640</v>
      </c>
      <c r="L270" s="59">
        <v>120640</v>
      </c>
      <c r="M270" s="59">
        <f>Billings!$K270-Billings!$L270</f>
        <v>0</v>
      </c>
      <c r="N270" s="56">
        <f>([1]!Table1[[#This Row],[Billing Rate]]*0.5*100)</f>
        <v>26000</v>
      </c>
      <c r="O270" s="56">
        <f>Table1[[#This Row],[Collections]]-Table1[[#This Row],[Salary]]</f>
        <v>94640</v>
      </c>
    </row>
    <row r="271" spans="3:15" x14ac:dyDescent="0.2">
      <c r="C271" s="4">
        <v>2</v>
      </c>
      <c r="D271" s="4" t="s">
        <v>9</v>
      </c>
      <c r="E271" s="4" t="s">
        <v>35</v>
      </c>
      <c r="F271" s="4" t="s">
        <v>43</v>
      </c>
      <c r="G271" s="4" t="s">
        <v>45</v>
      </c>
      <c r="H271" s="60">
        <v>229</v>
      </c>
      <c r="I271" s="60">
        <v>2</v>
      </c>
      <c r="J271" s="61">
        <v>520</v>
      </c>
      <c r="K271" s="61">
        <f>Billings!$H271*Billings!$J271</f>
        <v>119080</v>
      </c>
      <c r="L271" s="61">
        <v>71448</v>
      </c>
      <c r="M271" s="61">
        <f>Billings!$K271-Billings!$L271</f>
        <v>47632</v>
      </c>
      <c r="N271" s="56">
        <f>([1]!Table1[[#This Row],[Billing Rate]]*0.5*100)</f>
        <v>26000</v>
      </c>
      <c r="O271" s="56">
        <f>Table1[[#This Row],[Collections]]-Table1[[#This Row],[Salary]]</f>
        <v>45448</v>
      </c>
    </row>
    <row r="272" spans="3:15" x14ac:dyDescent="0.2">
      <c r="C272" s="3">
        <v>3</v>
      </c>
      <c r="D272" s="3" t="s">
        <v>10</v>
      </c>
      <c r="E272" s="3" t="s">
        <v>35</v>
      </c>
      <c r="F272" s="3" t="s">
        <v>43</v>
      </c>
      <c r="G272" s="3" t="s">
        <v>45</v>
      </c>
      <c r="H272" s="58">
        <v>255</v>
      </c>
      <c r="I272" s="58">
        <v>7</v>
      </c>
      <c r="J272" s="59">
        <v>520</v>
      </c>
      <c r="K272" s="59">
        <f>Billings!$H272*Billings!$J272</f>
        <v>132600</v>
      </c>
      <c r="L272" s="59">
        <v>79560</v>
      </c>
      <c r="M272" s="59">
        <f>Billings!$K272-Billings!$L272</f>
        <v>53040</v>
      </c>
      <c r="N272" s="56">
        <f>([1]!Table1[[#This Row],[Billing Rate]]*0.5*100)</f>
        <v>26000</v>
      </c>
      <c r="O272" s="56">
        <f>Table1[[#This Row],[Collections]]-Table1[[#This Row],[Salary]]</f>
        <v>53560</v>
      </c>
    </row>
    <row r="273" spans="3:15" x14ac:dyDescent="0.2">
      <c r="C273" s="4">
        <v>4</v>
      </c>
      <c r="D273" s="4" t="s">
        <v>11</v>
      </c>
      <c r="E273" s="4" t="s">
        <v>35</v>
      </c>
      <c r="F273" s="4" t="s">
        <v>43</v>
      </c>
      <c r="G273" s="4" t="s">
        <v>45</v>
      </c>
      <c r="H273" s="60">
        <v>240</v>
      </c>
      <c r="I273" s="60">
        <v>5</v>
      </c>
      <c r="J273" s="61">
        <v>520</v>
      </c>
      <c r="K273" s="61">
        <f>Billings!$H273*Billings!$J273</f>
        <v>124800</v>
      </c>
      <c r="L273" s="61">
        <v>112320</v>
      </c>
      <c r="M273" s="61">
        <f>Billings!$K273-Billings!$L273</f>
        <v>12480</v>
      </c>
      <c r="N273" s="56">
        <f>([1]!Table1[[#This Row],[Billing Rate]]*0.5*100)</f>
        <v>26000</v>
      </c>
      <c r="O273" s="56">
        <f>Table1[[#This Row],[Collections]]-Table1[[#This Row],[Salary]]</f>
        <v>86320</v>
      </c>
    </row>
    <row r="274" spans="3:15" x14ac:dyDescent="0.2">
      <c r="C274" s="3">
        <v>5</v>
      </c>
      <c r="D274" s="3" t="s">
        <v>12</v>
      </c>
      <c r="E274" s="3" t="s">
        <v>35</v>
      </c>
      <c r="F274" s="3" t="s">
        <v>43</v>
      </c>
      <c r="G274" s="3" t="s">
        <v>45</v>
      </c>
      <c r="H274" s="58">
        <v>232</v>
      </c>
      <c r="I274" s="58">
        <v>2</v>
      </c>
      <c r="J274" s="59">
        <v>520</v>
      </c>
      <c r="K274" s="59">
        <f>Billings!$H274*Billings!$J274</f>
        <v>120640</v>
      </c>
      <c r="L274" s="59">
        <v>96512</v>
      </c>
      <c r="M274" s="59">
        <f>Billings!$K274-Billings!$L274</f>
        <v>24128</v>
      </c>
      <c r="N274" s="56">
        <f>([1]!Table1[[#This Row],[Billing Rate]]*0.5*100)</f>
        <v>26000</v>
      </c>
      <c r="O274" s="56">
        <f>Table1[[#This Row],[Collections]]-Table1[[#This Row],[Salary]]</f>
        <v>70512</v>
      </c>
    </row>
    <row r="275" spans="3:15" x14ac:dyDescent="0.2">
      <c r="C275" s="4">
        <v>6</v>
      </c>
      <c r="D275" s="4" t="s">
        <v>13</v>
      </c>
      <c r="E275" s="4" t="s">
        <v>35</v>
      </c>
      <c r="F275" s="4" t="s">
        <v>43</v>
      </c>
      <c r="G275" s="4" t="s">
        <v>45</v>
      </c>
      <c r="H275" s="60">
        <v>212</v>
      </c>
      <c r="I275" s="60">
        <v>5</v>
      </c>
      <c r="J275" s="61">
        <v>520</v>
      </c>
      <c r="K275" s="61">
        <f>Billings!$H275*Billings!$J275</f>
        <v>110240</v>
      </c>
      <c r="L275" s="61">
        <v>110240</v>
      </c>
      <c r="M275" s="61">
        <f>Billings!$K275-Billings!$L275</f>
        <v>0</v>
      </c>
      <c r="N275" s="56">
        <f>([1]!Table1[[#This Row],[Billing Rate]]*0.5*100)</f>
        <v>26000</v>
      </c>
      <c r="O275" s="56">
        <f>Table1[[#This Row],[Collections]]-Table1[[#This Row],[Salary]]</f>
        <v>84240</v>
      </c>
    </row>
    <row r="276" spans="3:15" x14ac:dyDescent="0.2">
      <c r="C276" s="3">
        <v>7</v>
      </c>
      <c r="D276" s="3" t="s">
        <v>14</v>
      </c>
      <c r="E276" s="3" t="s">
        <v>35</v>
      </c>
      <c r="F276" s="3" t="s">
        <v>43</v>
      </c>
      <c r="G276" s="3" t="s">
        <v>45</v>
      </c>
      <c r="H276" s="58">
        <v>263</v>
      </c>
      <c r="I276" s="58">
        <v>0</v>
      </c>
      <c r="J276" s="59">
        <v>520</v>
      </c>
      <c r="K276" s="59">
        <f>Billings!$H276*Billings!$J276</f>
        <v>136760</v>
      </c>
      <c r="L276" s="59">
        <v>136760</v>
      </c>
      <c r="M276" s="59">
        <f>Billings!$K276-Billings!$L276</f>
        <v>0</v>
      </c>
      <c r="N276" s="56">
        <f>([1]!Table1[[#This Row],[Billing Rate]]*0.5*100)</f>
        <v>26000</v>
      </c>
      <c r="O276" s="56">
        <f>Table1[[#This Row],[Collections]]-Table1[[#This Row],[Salary]]</f>
        <v>110760</v>
      </c>
    </row>
    <row r="277" spans="3:15" x14ac:dyDescent="0.2">
      <c r="C277" s="4">
        <v>8</v>
      </c>
      <c r="D277" s="4" t="s">
        <v>15</v>
      </c>
      <c r="E277" s="4" t="s">
        <v>35</v>
      </c>
      <c r="F277" s="4" t="s">
        <v>43</v>
      </c>
      <c r="G277" s="4" t="s">
        <v>45</v>
      </c>
      <c r="H277" s="60">
        <v>253</v>
      </c>
      <c r="I277" s="60">
        <v>7</v>
      </c>
      <c r="J277" s="61">
        <v>520</v>
      </c>
      <c r="K277" s="61">
        <f>Billings!$H277*Billings!$J277</f>
        <v>131560</v>
      </c>
      <c r="L277" s="61">
        <v>92092</v>
      </c>
      <c r="M277" s="61">
        <f>Billings!$K277-Billings!$L277</f>
        <v>39468</v>
      </c>
      <c r="N277" s="56">
        <f>([1]!Table1[[#This Row],[Billing Rate]]*0.5*100)</f>
        <v>26000</v>
      </c>
      <c r="O277" s="56">
        <f>Table1[[#This Row],[Collections]]-Table1[[#This Row],[Salary]]</f>
        <v>66092</v>
      </c>
    </row>
    <row r="278" spans="3:15" x14ac:dyDescent="0.2">
      <c r="C278" s="3">
        <v>9</v>
      </c>
      <c r="D278" s="3" t="s">
        <v>16</v>
      </c>
      <c r="E278" s="3" t="s">
        <v>35</v>
      </c>
      <c r="F278" s="3" t="s">
        <v>43</v>
      </c>
      <c r="G278" s="3" t="s">
        <v>45</v>
      </c>
      <c r="H278" s="58">
        <v>191</v>
      </c>
      <c r="I278" s="58">
        <v>0</v>
      </c>
      <c r="J278" s="59">
        <v>520</v>
      </c>
      <c r="K278" s="59">
        <f>Billings!$H278*Billings!$J278</f>
        <v>99320</v>
      </c>
      <c r="L278" s="59">
        <v>69524</v>
      </c>
      <c r="M278" s="59">
        <f>Billings!$K278-Billings!$L278</f>
        <v>29796</v>
      </c>
      <c r="N278" s="56">
        <f>([1]!Table1[[#This Row],[Billing Rate]]*0.5*100)</f>
        <v>26000</v>
      </c>
      <c r="O278" s="56">
        <f>Table1[[#This Row],[Collections]]-Table1[[#This Row],[Salary]]</f>
        <v>43524</v>
      </c>
    </row>
    <row r="279" spans="3:15" x14ac:dyDescent="0.2">
      <c r="C279" s="4">
        <v>10</v>
      </c>
      <c r="D279" s="4" t="s">
        <v>17</v>
      </c>
      <c r="E279" s="4" t="s">
        <v>35</v>
      </c>
      <c r="F279" s="4" t="s">
        <v>43</v>
      </c>
      <c r="G279" s="4" t="s">
        <v>45</v>
      </c>
      <c r="H279" s="60">
        <v>266</v>
      </c>
      <c r="I279" s="60">
        <v>7</v>
      </c>
      <c r="J279" s="61">
        <v>520</v>
      </c>
      <c r="K279" s="61">
        <f>Billings!$H279*Billings!$J279</f>
        <v>138320</v>
      </c>
      <c r="L279" s="61">
        <v>138320</v>
      </c>
      <c r="M279" s="61">
        <f>Billings!$K279-Billings!$L279</f>
        <v>0</v>
      </c>
      <c r="N279" s="56">
        <f>([1]!Table1[[#This Row],[Billing Rate]]*0.5*100)</f>
        <v>26000</v>
      </c>
      <c r="O279" s="56">
        <f>Table1[[#This Row],[Collections]]-Table1[[#This Row],[Salary]]</f>
        <v>112320</v>
      </c>
    </row>
    <row r="280" spans="3:15" x14ac:dyDescent="0.2">
      <c r="C280" s="3">
        <v>11</v>
      </c>
      <c r="D280" s="3" t="s">
        <v>18</v>
      </c>
      <c r="E280" s="3" t="s">
        <v>35</v>
      </c>
      <c r="F280" s="3" t="s">
        <v>43</v>
      </c>
      <c r="G280" s="3" t="s">
        <v>45</v>
      </c>
      <c r="H280" s="58">
        <v>205</v>
      </c>
      <c r="I280" s="58">
        <v>2</v>
      </c>
      <c r="J280" s="59">
        <v>520</v>
      </c>
      <c r="K280" s="59">
        <f>Billings!$H280*Billings!$J280</f>
        <v>106600</v>
      </c>
      <c r="L280" s="59">
        <v>85280</v>
      </c>
      <c r="M280" s="59">
        <f>Billings!$K280-Billings!$L280</f>
        <v>21320</v>
      </c>
      <c r="N280" s="56">
        <f>([1]!Table1[[#This Row],[Billing Rate]]*0.5*100)</f>
        <v>26000</v>
      </c>
      <c r="O280" s="56">
        <f>Table1[[#This Row],[Collections]]-Table1[[#This Row],[Salary]]</f>
        <v>59280</v>
      </c>
    </row>
    <row r="281" spans="3:15" x14ac:dyDescent="0.2">
      <c r="C281" s="4">
        <v>12</v>
      </c>
      <c r="D281" s="4" t="s">
        <v>19</v>
      </c>
      <c r="E281" s="4" t="s">
        <v>35</v>
      </c>
      <c r="F281" s="4" t="s">
        <v>43</v>
      </c>
      <c r="G281" s="4" t="s">
        <v>45</v>
      </c>
      <c r="H281" s="60">
        <v>264</v>
      </c>
      <c r="I281" s="60">
        <v>5</v>
      </c>
      <c r="J281" s="61">
        <v>520</v>
      </c>
      <c r="K281" s="61">
        <f>Billings!$H281*Billings!$J281</f>
        <v>137280</v>
      </c>
      <c r="L281" s="61">
        <v>123552</v>
      </c>
      <c r="M281" s="61">
        <f>Billings!$K281-Billings!$L281</f>
        <v>13728</v>
      </c>
      <c r="N281" s="56">
        <f>([1]!Table1[[#This Row],[Billing Rate]]*0.5*100)</f>
        <v>26000</v>
      </c>
      <c r="O281" s="56">
        <f>Table1[[#This Row],[Collections]]-Table1[[#This Row],[Salary]]</f>
        <v>97552</v>
      </c>
    </row>
    <row r="282" spans="3:15" x14ac:dyDescent="0.2">
      <c r="C282" s="3">
        <v>1</v>
      </c>
      <c r="D282" s="3" t="s">
        <v>8</v>
      </c>
      <c r="E282" s="3" t="s">
        <v>54</v>
      </c>
      <c r="F282" s="3" t="s">
        <v>43</v>
      </c>
      <c r="G282" s="3" t="s">
        <v>45</v>
      </c>
      <c r="H282" s="58">
        <v>201</v>
      </c>
      <c r="I282" s="58">
        <v>0</v>
      </c>
      <c r="J282" s="59">
        <v>620</v>
      </c>
      <c r="K282" s="59">
        <f>Billings!$H282*Billings!$J282</f>
        <v>124620</v>
      </c>
      <c r="L282" s="59">
        <v>124620</v>
      </c>
      <c r="M282" s="59">
        <f>Billings!$K282-Billings!$L282</f>
        <v>0</v>
      </c>
      <c r="N282" s="56">
        <f>([1]!Table1[[#This Row],[Billing Rate]]*0.5*100)</f>
        <v>31000</v>
      </c>
      <c r="O282" s="56">
        <f>Table1[[#This Row],[Collections]]-Table1[[#This Row],[Salary]]</f>
        <v>93620</v>
      </c>
    </row>
    <row r="283" spans="3:15" x14ac:dyDescent="0.2">
      <c r="C283" s="4">
        <v>2</v>
      </c>
      <c r="D283" s="4" t="s">
        <v>9</v>
      </c>
      <c r="E283" s="4" t="s">
        <v>54</v>
      </c>
      <c r="F283" s="4" t="s">
        <v>43</v>
      </c>
      <c r="G283" s="4" t="s">
        <v>45</v>
      </c>
      <c r="H283" s="60">
        <v>201</v>
      </c>
      <c r="I283" s="60">
        <v>0</v>
      </c>
      <c r="J283" s="61">
        <v>620</v>
      </c>
      <c r="K283" s="61">
        <f>Billings!$H283*Billings!$J283</f>
        <v>124620</v>
      </c>
      <c r="L283" s="61">
        <v>112158</v>
      </c>
      <c r="M283" s="61">
        <f>Billings!$K283-Billings!$L283</f>
        <v>12462</v>
      </c>
      <c r="N283" s="56">
        <f>([1]!Table1[[#This Row],[Billing Rate]]*0.5*100)</f>
        <v>31000</v>
      </c>
      <c r="O283" s="56">
        <f>Table1[[#This Row],[Collections]]-Table1[[#This Row],[Salary]]</f>
        <v>81158</v>
      </c>
    </row>
    <row r="284" spans="3:15" x14ac:dyDescent="0.2">
      <c r="C284" s="3">
        <v>3</v>
      </c>
      <c r="D284" s="3" t="s">
        <v>10</v>
      </c>
      <c r="E284" s="3" t="s">
        <v>54</v>
      </c>
      <c r="F284" s="3" t="s">
        <v>43</v>
      </c>
      <c r="G284" s="3" t="s">
        <v>45</v>
      </c>
      <c r="H284" s="58">
        <v>208</v>
      </c>
      <c r="I284" s="58">
        <v>9</v>
      </c>
      <c r="J284" s="59">
        <v>620</v>
      </c>
      <c r="K284" s="59">
        <f>Billings!$H284*Billings!$J284</f>
        <v>128960</v>
      </c>
      <c r="L284" s="59">
        <v>103168</v>
      </c>
      <c r="M284" s="59">
        <f>Billings!$K284-Billings!$L284</f>
        <v>25792</v>
      </c>
      <c r="N284" s="56">
        <f>([1]!Table1[[#This Row],[Billing Rate]]*0.5*100)</f>
        <v>31000</v>
      </c>
      <c r="O284" s="56">
        <f>Table1[[#This Row],[Collections]]-Table1[[#This Row],[Salary]]</f>
        <v>72168</v>
      </c>
    </row>
    <row r="285" spans="3:15" x14ac:dyDescent="0.2">
      <c r="C285" s="4">
        <v>4</v>
      </c>
      <c r="D285" s="4" t="s">
        <v>11</v>
      </c>
      <c r="E285" s="4" t="s">
        <v>54</v>
      </c>
      <c r="F285" s="4" t="s">
        <v>43</v>
      </c>
      <c r="G285" s="4" t="s">
        <v>45</v>
      </c>
      <c r="H285" s="60">
        <v>256</v>
      </c>
      <c r="I285" s="60">
        <v>9</v>
      </c>
      <c r="J285" s="61">
        <v>620</v>
      </c>
      <c r="K285" s="61">
        <f>Billings!$H285*Billings!$J285</f>
        <v>158720</v>
      </c>
      <c r="L285" s="61">
        <v>95232</v>
      </c>
      <c r="M285" s="61">
        <f>Billings!$K285-Billings!$L285</f>
        <v>63488</v>
      </c>
      <c r="N285" s="56">
        <f>([1]!Table1[[#This Row],[Billing Rate]]*0.5*100)</f>
        <v>31000</v>
      </c>
      <c r="O285" s="56">
        <f>Table1[[#This Row],[Collections]]-Table1[[#This Row],[Salary]]</f>
        <v>64232</v>
      </c>
    </row>
    <row r="286" spans="3:15" x14ac:dyDescent="0.2">
      <c r="C286" s="3">
        <v>5</v>
      </c>
      <c r="D286" s="3" t="s">
        <v>12</v>
      </c>
      <c r="E286" s="3" t="s">
        <v>54</v>
      </c>
      <c r="F286" s="3" t="s">
        <v>43</v>
      </c>
      <c r="G286" s="3" t="s">
        <v>45</v>
      </c>
      <c r="H286" s="58">
        <v>262</v>
      </c>
      <c r="I286" s="58">
        <v>10</v>
      </c>
      <c r="J286" s="59">
        <v>620</v>
      </c>
      <c r="K286" s="59">
        <f>Billings!$H286*Billings!$J286</f>
        <v>162440</v>
      </c>
      <c r="L286" s="59">
        <v>162440</v>
      </c>
      <c r="M286" s="59">
        <f>Billings!$K286-Billings!$L286</f>
        <v>0</v>
      </c>
      <c r="N286" s="56">
        <f>([1]!Table1[[#This Row],[Billing Rate]]*0.5*100)</f>
        <v>31000</v>
      </c>
      <c r="O286" s="56">
        <f>Table1[[#This Row],[Collections]]-Table1[[#This Row],[Salary]]</f>
        <v>131440</v>
      </c>
    </row>
    <row r="287" spans="3:15" x14ac:dyDescent="0.2">
      <c r="C287" s="4">
        <v>6</v>
      </c>
      <c r="D287" s="4" t="s">
        <v>13</v>
      </c>
      <c r="E287" s="4" t="s">
        <v>54</v>
      </c>
      <c r="F287" s="4" t="s">
        <v>43</v>
      </c>
      <c r="G287" s="4" t="s">
        <v>45</v>
      </c>
      <c r="H287" s="60">
        <v>252</v>
      </c>
      <c r="I287" s="60">
        <v>6</v>
      </c>
      <c r="J287" s="61">
        <v>620</v>
      </c>
      <c r="K287" s="61">
        <f>Billings!$H287*Billings!$J287</f>
        <v>156240</v>
      </c>
      <c r="L287" s="61">
        <v>109368</v>
      </c>
      <c r="M287" s="61">
        <f>Billings!$K287-Billings!$L287</f>
        <v>46872</v>
      </c>
      <c r="N287" s="56">
        <f>([1]!Table1[[#This Row],[Billing Rate]]*0.5*100)</f>
        <v>31000</v>
      </c>
      <c r="O287" s="56">
        <f>Table1[[#This Row],[Collections]]-Table1[[#This Row],[Salary]]</f>
        <v>78368</v>
      </c>
    </row>
    <row r="288" spans="3:15" x14ac:dyDescent="0.2">
      <c r="C288" s="3">
        <v>7</v>
      </c>
      <c r="D288" s="3" t="s">
        <v>14</v>
      </c>
      <c r="E288" s="3" t="s">
        <v>54</v>
      </c>
      <c r="F288" s="3" t="s">
        <v>43</v>
      </c>
      <c r="G288" s="3" t="s">
        <v>45</v>
      </c>
      <c r="H288" s="58">
        <v>230</v>
      </c>
      <c r="I288" s="58">
        <v>7</v>
      </c>
      <c r="J288" s="59">
        <v>620</v>
      </c>
      <c r="K288" s="59">
        <f>Billings!$H288*Billings!$J288</f>
        <v>142600</v>
      </c>
      <c r="L288" s="59">
        <v>114080</v>
      </c>
      <c r="M288" s="59">
        <f>Billings!$K288-Billings!$L288</f>
        <v>28520</v>
      </c>
      <c r="N288" s="56">
        <f>([1]!Table1[[#This Row],[Billing Rate]]*0.5*100)</f>
        <v>31000</v>
      </c>
      <c r="O288" s="56">
        <f>Table1[[#This Row],[Collections]]-Table1[[#This Row],[Salary]]</f>
        <v>83080</v>
      </c>
    </row>
    <row r="289" spans="3:15" x14ac:dyDescent="0.2">
      <c r="C289" s="4">
        <v>8</v>
      </c>
      <c r="D289" s="4" t="s">
        <v>15</v>
      </c>
      <c r="E289" s="4" t="s">
        <v>54</v>
      </c>
      <c r="F289" s="4" t="s">
        <v>43</v>
      </c>
      <c r="G289" s="4" t="s">
        <v>45</v>
      </c>
      <c r="H289" s="60">
        <v>215</v>
      </c>
      <c r="I289" s="60">
        <v>8</v>
      </c>
      <c r="J289" s="61">
        <v>620</v>
      </c>
      <c r="K289" s="61">
        <f>Billings!$H289*Billings!$J289</f>
        <v>133300</v>
      </c>
      <c r="L289" s="61">
        <v>133300</v>
      </c>
      <c r="M289" s="61">
        <f>Billings!$K289-Billings!$L289</f>
        <v>0</v>
      </c>
      <c r="N289" s="56">
        <f>([1]!Table1[[#This Row],[Billing Rate]]*0.5*100)</f>
        <v>31000</v>
      </c>
      <c r="O289" s="56">
        <f>Table1[[#This Row],[Collections]]-Table1[[#This Row],[Salary]]</f>
        <v>102300</v>
      </c>
    </row>
    <row r="290" spans="3:15" x14ac:dyDescent="0.2">
      <c r="C290" s="3">
        <v>9</v>
      </c>
      <c r="D290" s="3" t="s">
        <v>16</v>
      </c>
      <c r="E290" s="3" t="s">
        <v>54</v>
      </c>
      <c r="F290" s="3" t="s">
        <v>43</v>
      </c>
      <c r="G290" s="3" t="s">
        <v>45</v>
      </c>
      <c r="H290" s="58">
        <v>252</v>
      </c>
      <c r="I290" s="58">
        <v>10</v>
      </c>
      <c r="J290" s="59">
        <v>620</v>
      </c>
      <c r="K290" s="59">
        <f>Billings!$H290*Billings!$J290</f>
        <v>156240</v>
      </c>
      <c r="L290" s="59">
        <v>109368</v>
      </c>
      <c r="M290" s="59">
        <f>Billings!$K290-Billings!$L290</f>
        <v>46872</v>
      </c>
      <c r="N290" s="56">
        <f>([1]!Table1[[#This Row],[Billing Rate]]*0.5*100)</f>
        <v>31000</v>
      </c>
      <c r="O290" s="56">
        <f>Table1[[#This Row],[Collections]]-Table1[[#This Row],[Salary]]</f>
        <v>78368</v>
      </c>
    </row>
    <row r="291" spans="3:15" x14ac:dyDescent="0.2">
      <c r="C291" s="4">
        <v>10</v>
      </c>
      <c r="D291" s="4" t="s">
        <v>17</v>
      </c>
      <c r="E291" s="4" t="s">
        <v>54</v>
      </c>
      <c r="F291" s="4" t="s">
        <v>43</v>
      </c>
      <c r="G291" s="4" t="s">
        <v>45</v>
      </c>
      <c r="H291" s="60">
        <v>275</v>
      </c>
      <c r="I291" s="60">
        <v>7</v>
      </c>
      <c r="J291" s="61">
        <v>620</v>
      </c>
      <c r="K291" s="61">
        <f>Billings!$H291*Billings!$J291</f>
        <v>170500</v>
      </c>
      <c r="L291" s="61">
        <v>170500</v>
      </c>
      <c r="M291" s="61">
        <f>Billings!$K291-Billings!$L291</f>
        <v>0</v>
      </c>
      <c r="N291" s="56">
        <f>([1]!Table1[[#This Row],[Billing Rate]]*0.5*100)</f>
        <v>31000</v>
      </c>
      <c r="O291" s="56">
        <f>Table1[[#This Row],[Collections]]-Table1[[#This Row],[Salary]]</f>
        <v>139500</v>
      </c>
    </row>
    <row r="292" spans="3:15" x14ac:dyDescent="0.2">
      <c r="C292" s="3">
        <v>11</v>
      </c>
      <c r="D292" s="3" t="s">
        <v>18</v>
      </c>
      <c r="E292" s="3" t="s">
        <v>54</v>
      </c>
      <c r="F292" s="3" t="s">
        <v>43</v>
      </c>
      <c r="G292" s="3" t="s">
        <v>45</v>
      </c>
      <c r="H292" s="58">
        <v>208</v>
      </c>
      <c r="I292" s="58">
        <v>2</v>
      </c>
      <c r="J292" s="59">
        <v>620</v>
      </c>
      <c r="K292" s="59">
        <f>Billings!$H292*Billings!$J292</f>
        <v>128960</v>
      </c>
      <c r="L292" s="59">
        <v>77376</v>
      </c>
      <c r="M292" s="59">
        <f>Billings!$K292-Billings!$L292</f>
        <v>51584</v>
      </c>
      <c r="N292" s="56">
        <f>([1]!Table1[[#This Row],[Billing Rate]]*0.5*100)</f>
        <v>31000</v>
      </c>
      <c r="O292" s="56">
        <f>Table1[[#This Row],[Collections]]-Table1[[#This Row],[Salary]]</f>
        <v>46376</v>
      </c>
    </row>
    <row r="293" spans="3:15" x14ac:dyDescent="0.2">
      <c r="C293" s="4">
        <v>12</v>
      </c>
      <c r="D293" s="4" t="s">
        <v>19</v>
      </c>
      <c r="E293" s="4" t="s">
        <v>54</v>
      </c>
      <c r="F293" s="4" t="s">
        <v>43</v>
      </c>
      <c r="G293" s="4" t="s">
        <v>45</v>
      </c>
      <c r="H293" s="60">
        <v>213</v>
      </c>
      <c r="I293" s="60">
        <v>1</v>
      </c>
      <c r="J293" s="61">
        <v>620</v>
      </c>
      <c r="K293" s="61">
        <f>Billings!$H293*Billings!$J293</f>
        <v>132060</v>
      </c>
      <c r="L293" s="61">
        <v>118854</v>
      </c>
      <c r="M293" s="61">
        <f>Billings!$K293-Billings!$L293</f>
        <v>13206</v>
      </c>
      <c r="N293" s="56">
        <f>([1]!Table1[[#This Row],[Billing Rate]]*0.5*100)</f>
        <v>31000</v>
      </c>
      <c r="O293" s="56">
        <f>Table1[[#This Row],[Collections]]-Table1[[#This Row],[Salary]]</f>
        <v>87854</v>
      </c>
    </row>
    <row r="294" spans="3:15" x14ac:dyDescent="0.2">
      <c r="C294" s="3">
        <v>1</v>
      </c>
      <c r="D294" s="3" t="s">
        <v>8</v>
      </c>
      <c r="E294" s="3" t="s">
        <v>55</v>
      </c>
      <c r="F294" s="3" t="s">
        <v>43</v>
      </c>
      <c r="G294" s="3" t="s">
        <v>45</v>
      </c>
      <c r="H294" s="58">
        <v>261</v>
      </c>
      <c r="I294" s="58">
        <v>5</v>
      </c>
      <c r="J294" s="59">
        <v>380</v>
      </c>
      <c r="K294" s="59">
        <f>Billings!$H294*Billings!$J294</f>
        <v>99180</v>
      </c>
      <c r="L294" s="59">
        <v>89262</v>
      </c>
      <c r="M294" s="59">
        <f>Billings!$K294-Billings!$L294</f>
        <v>9918</v>
      </c>
      <c r="N294" s="56">
        <f>([1]!Table1[[#This Row],[Billing Rate]]*0.5*100)</f>
        <v>19000</v>
      </c>
      <c r="O294" s="56">
        <f>Table1[[#This Row],[Collections]]-Table1[[#This Row],[Salary]]</f>
        <v>70262</v>
      </c>
    </row>
    <row r="295" spans="3:15" x14ac:dyDescent="0.2">
      <c r="C295" s="4">
        <v>2</v>
      </c>
      <c r="D295" s="4" t="s">
        <v>9</v>
      </c>
      <c r="E295" s="4" t="s">
        <v>55</v>
      </c>
      <c r="F295" s="4" t="s">
        <v>43</v>
      </c>
      <c r="G295" s="4" t="s">
        <v>45</v>
      </c>
      <c r="H295" s="60">
        <v>242</v>
      </c>
      <c r="I295" s="60">
        <v>6</v>
      </c>
      <c r="J295" s="61">
        <v>380</v>
      </c>
      <c r="K295" s="61">
        <f>Billings!$H295*Billings!$J295</f>
        <v>91960</v>
      </c>
      <c r="L295" s="61">
        <v>55176</v>
      </c>
      <c r="M295" s="61">
        <f>Billings!$K295-Billings!$L295</f>
        <v>36784</v>
      </c>
      <c r="N295" s="56">
        <f>([1]!Table1[[#This Row],[Billing Rate]]*0.5*100)</f>
        <v>19000</v>
      </c>
      <c r="O295" s="56">
        <f>Table1[[#This Row],[Collections]]-Table1[[#This Row],[Salary]]</f>
        <v>36176</v>
      </c>
    </row>
    <row r="296" spans="3:15" x14ac:dyDescent="0.2">
      <c r="C296" s="3">
        <v>3</v>
      </c>
      <c r="D296" s="3" t="s">
        <v>10</v>
      </c>
      <c r="E296" s="3" t="s">
        <v>55</v>
      </c>
      <c r="F296" s="3" t="s">
        <v>43</v>
      </c>
      <c r="G296" s="3" t="s">
        <v>45</v>
      </c>
      <c r="H296" s="58">
        <v>270</v>
      </c>
      <c r="I296" s="58">
        <v>6</v>
      </c>
      <c r="J296" s="59">
        <v>380</v>
      </c>
      <c r="K296" s="59">
        <f>Billings!$H296*Billings!$J296</f>
        <v>102600</v>
      </c>
      <c r="L296" s="59">
        <v>71820</v>
      </c>
      <c r="M296" s="59">
        <f>Billings!$K296-Billings!$L296</f>
        <v>30780</v>
      </c>
      <c r="N296" s="56">
        <f>([1]!Table1[[#This Row],[Billing Rate]]*0.5*100)</f>
        <v>19000</v>
      </c>
      <c r="O296" s="56">
        <f>Table1[[#This Row],[Collections]]-Table1[[#This Row],[Salary]]</f>
        <v>52820</v>
      </c>
    </row>
    <row r="297" spans="3:15" x14ac:dyDescent="0.2">
      <c r="C297" s="4">
        <v>4</v>
      </c>
      <c r="D297" s="4" t="s">
        <v>11</v>
      </c>
      <c r="E297" s="4" t="s">
        <v>55</v>
      </c>
      <c r="F297" s="4" t="s">
        <v>43</v>
      </c>
      <c r="G297" s="4" t="s">
        <v>45</v>
      </c>
      <c r="H297" s="60">
        <v>216</v>
      </c>
      <c r="I297" s="60">
        <v>8</v>
      </c>
      <c r="J297" s="61">
        <v>380</v>
      </c>
      <c r="K297" s="61">
        <f>Billings!$H297*Billings!$J297</f>
        <v>82080</v>
      </c>
      <c r="L297" s="61">
        <v>57456</v>
      </c>
      <c r="M297" s="61">
        <f>Billings!$K297-Billings!$L297</f>
        <v>24624</v>
      </c>
      <c r="N297" s="56">
        <f>([1]!Table1[[#This Row],[Billing Rate]]*0.5*100)</f>
        <v>19000</v>
      </c>
      <c r="O297" s="56">
        <f>Table1[[#This Row],[Collections]]-Table1[[#This Row],[Salary]]</f>
        <v>38456</v>
      </c>
    </row>
    <row r="298" spans="3:15" x14ac:dyDescent="0.2">
      <c r="C298" s="3">
        <v>5</v>
      </c>
      <c r="D298" s="3" t="s">
        <v>12</v>
      </c>
      <c r="E298" s="3" t="s">
        <v>55</v>
      </c>
      <c r="F298" s="3" t="s">
        <v>43</v>
      </c>
      <c r="G298" s="3" t="s">
        <v>45</v>
      </c>
      <c r="H298" s="58">
        <v>190</v>
      </c>
      <c r="I298" s="58">
        <v>1</v>
      </c>
      <c r="J298" s="59">
        <v>380</v>
      </c>
      <c r="K298" s="59">
        <f>Billings!$H298*Billings!$J298</f>
        <v>72200</v>
      </c>
      <c r="L298" s="59">
        <v>64980</v>
      </c>
      <c r="M298" s="59">
        <f>Billings!$K298-Billings!$L298</f>
        <v>7220</v>
      </c>
      <c r="N298" s="56">
        <f>([1]!Table1[[#This Row],[Billing Rate]]*0.5*100)</f>
        <v>19000</v>
      </c>
      <c r="O298" s="56">
        <f>Table1[[#This Row],[Collections]]-Table1[[#This Row],[Salary]]</f>
        <v>45980</v>
      </c>
    </row>
    <row r="299" spans="3:15" x14ac:dyDescent="0.2">
      <c r="C299" s="4">
        <v>6</v>
      </c>
      <c r="D299" s="4" t="s">
        <v>13</v>
      </c>
      <c r="E299" s="4" t="s">
        <v>55</v>
      </c>
      <c r="F299" s="4" t="s">
        <v>43</v>
      </c>
      <c r="G299" s="4" t="s">
        <v>45</v>
      </c>
      <c r="H299" s="60">
        <v>236</v>
      </c>
      <c r="I299" s="60">
        <v>1</v>
      </c>
      <c r="J299" s="61">
        <v>380</v>
      </c>
      <c r="K299" s="61">
        <f>Billings!$H299*Billings!$J299</f>
        <v>89680</v>
      </c>
      <c r="L299" s="61">
        <v>62776</v>
      </c>
      <c r="M299" s="61">
        <f>Billings!$K299-Billings!$L299</f>
        <v>26904</v>
      </c>
      <c r="N299" s="56">
        <f>([1]!Table1[[#This Row],[Billing Rate]]*0.5*100)</f>
        <v>19000</v>
      </c>
      <c r="O299" s="56">
        <f>Table1[[#This Row],[Collections]]-Table1[[#This Row],[Salary]]</f>
        <v>43776</v>
      </c>
    </row>
    <row r="300" spans="3:15" x14ac:dyDescent="0.2">
      <c r="C300" s="3">
        <v>7</v>
      </c>
      <c r="D300" s="3" t="s">
        <v>14</v>
      </c>
      <c r="E300" s="3" t="s">
        <v>55</v>
      </c>
      <c r="F300" s="3" t="s">
        <v>43</v>
      </c>
      <c r="G300" s="3" t="s">
        <v>45</v>
      </c>
      <c r="H300" s="58">
        <v>213</v>
      </c>
      <c r="I300" s="58">
        <v>6</v>
      </c>
      <c r="J300" s="59">
        <v>380</v>
      </c>
      <c r="K300" s="59">
        <f>Billings!$H300*Billings!$J300</f>
        <v>80940</v>
      </c>
      <c r="L300" s="59">
        <v>72846</v>
      </c>
      <c r="M300" s="59">
        <f>Billings!$K300-Billings!$L300</f>
        <v>8094</v>
      </c>
      <c r="N300" s="56">
        <f>([1]!Table1[[#This Row],[Billing Rate]]*0.5*100)</f>
        <v>19000</v>
      </c>
      <c r="O300" s="56">
        <f>Table1[[#This Row],[Collections]]-Table1[[#This Row],[Salary]]</f>
        <v>53846</v>
      </c>
    </row>
    <row r="301" spans="3:15" x14ac:dyDescent="0.2">
      <c r="C301" s="4">
        <v>8</v>
      </c>
      <c r="D301" s="4" t="s">
        <v>15</v>
      </c>
      <c r="E301" s="4" t="s">
        <v>55</v>
      </c>
      <c r="F301" s="4" t="s">
        <v>43</v>
      </c>
      <c r="G301" s="4" t="s">
        <v>45</v>
      </c>
      <c r="H301" s="60">
        <v>200</v>
      </c>
      <c r="I301" s="60">
        <v>7</v>
      </c>
      <c r="J301" s="61">
        <v>380</v>
      </c>
      <c r="K301" s="61">
        <f>Billings!$H301*Billings!$J301</f>
        <v>76000</v>
      </c>
      <c r="L301" s="61">
        <v>76000</v>
      </c>
      <c r="M301" s="61">
        <f>Billings!$K301-Billings!$L301</f>
        <v>0</v>
      </c>
      <c r="N301" s="56">
        <f>([1]!Table1[[#This Row],[Billing Rate]]*0.5*100)</f>
        <v>19000</v>
      </c>
      <c r="O301" s="56">
        <f>Table1[[#This Row],[Collections]]-Table1[[#This Row],[Salary]]</f>
        <v>57000</v>
      </c>
    </row>
    <row r="302" spans="3:15" x14ac:dyDescent="0.2">
      <c r="C302" s="3">
        <v>9</v>
      </c>
      <c r="D302" s="3" t="s">
        <v>16</v>
      </c>
      <c r="E302" s="3" t="s">
        <v>55</v>
      </c>
      <c r="F302" s="3" t="s">
        <v>43</v>
      </c>
      <c r="G302" s="3" t="s">
        <v>45</v>
      </c>
      <c r="H302" s="58">
        <v>251</v>
      </c>
      <c r="I302" s="58">
        <v>5</v>
      </c>
      <c r="J302" s="59">
        <v>380</v>
      </c>
      <c r="K302" s="59">
        <f>Billings!$H302*Billings!$J302</f>
        <v>95380</v>
      </c>
      <c r="L302" s="59">
        <v>76304</v>
      </c>
      <c r="M302" s="59">
        <f>Billings!$K302-Billings!$L302</f>
        <v>19076</v>
      </c>
      <c r="N302" s="56">
        <f>([1]!Table1[[#This Row],[Billing Rate]]*0.5*100)</f>
        <v>19000</v>
      </c>
      <c r="O302" s="56">
        <f>Table1[[#This Row],[Collections]]-Table1[[#This Row],[Salary]]</f>
        <v>57304</v>
      </c>
    </row>
    <row r="303" spans="3:15" x14ac:dyDescent="0.2">
      <c r="C303" s="4">
        <v>10</v>
      </c>
      <c r="D303" s="4" t="s">
        <v>17</v>
      </c>
      <c r="E303" s="4" t="s">
        <v>55</v>
      </c>
      <c r="F303" s="4" t="s">
        <v>43</v>
      </c>
      <c r="G303" s="4" t="s">
        <v>45</v>
      </c>
      <c r="H303" s="60">
        <v>247</v>
      </c>
      <c r="I303" s="60">
        <v>6</v>
      </c>
      <c r="J303" s="61">
        <v>380</v>
      </c>
      <c r="K303" s="61">
        <f>Billings!$H303*Billings!$J303</f>
        <v>93860</v>
      </c>
      <c r="L303" s="61">
        <v>84474</v>
      </c>
      <c r="M303" s="61">
        <f>Billings!$K303-Billings!$L303</f>
        <v>9386</v>
      </c>
      <c r="N303" s="56">
        <f>([1]!Table1[[#This Row],[Billing Rate]]*0.5*100)</f>
        <v>19000</v>
      </c>
      <c r="O303" s="56">
        <f>Table1[[#This Row],[Collections]]-Table1[[#This Row],[Salary]]</f>
        <v>65474</v>
      </c>
    </row>
    <row r="304" spans="3:15" x14ac:dyDescent="0.2">
      <c r="C304" s="3">
        <v>11</v>
      </c>
      <c r="D304" s="3" t="s">
        <v>18</v>
      </c>
      <c r="E304" s="3" t="s">
        <v>55</v>
      </c>
      <c r="F304" s="3" t="s">
        <v>43</v>
      </c>
      <c r="G304" s="3" t="s">
        <v>45</v>
      </c>
      <c r="H304" s="58">
        <v>234</v>
      </c>
      <c r="I304" s="58">
        <v>8</v>
      </c>
      <c r="J304" s="59">
        <v>380</v>
      </c>
      <c r="K304" s="59">
        <f>Billings!$H304*Billings!$J304</f>
        <v>88920</v>
      </c>
      <c r="L304" s="59">
        <v>88920</v>
      </c>
      <c r="M304" s="59">
        <f>Billings!$K304-Billings!$L304</f>
        <v>0</v>
      </c>
      <c r="N304" s="56">
        <f>([1]!Table1[[#This Row],[Billing Rate]]*0.5*100)</f>
        <v>19000</v>
      </c>
      <c r="O304" s="56">
        <f>Table1[[#This Row],[Collections]]-Table1[[#This Row],[Salary]]</f>
        <v>69920</v>
      </c>
    </row>
    <row r="305" spans="3:15" x14ac:dyDescent="0.2">
      <c r="C305" s="4">
        <v>12</v>
      </c>
      <c r="D305" s="4" t="s">
        <v>19</v>
      </c>
      <c r="E305" s="4" t="s">
        <v>55</v>
      </c>
      <c r="F305" s="4" t="s">
        <v>43</v>
      </c>
      <c r="G305" s="4" t="s">
        <v>45</v>
      </c>
      <c r="H305" s="60">
        <v>219</v>
      </c>
      <c r="I305" s="60">
        <v>5</v>
      </c>
      <c r="J305" s="61">
        <v>380</v>
      </c>
      <c r="K305" s="61">
        <f>Billings!$H305*Billings!$J305</f>
        <v>83220</v>
      </c>
      <c r="L305" s="61">
        <v>83220</v>
      </c>
      <c r="M305" s="61">
        <f>Billings!$K305-Billings!$L305</f>
        <v>0</v>
      </c>
      <c r="N305" s="56">
        <f>([1]!Table1[[#This Row],[Billing Rate]]*0.5*100)</f>
        <v>19000</v>
      </c>
      <c r="O305" s="56">
        <f>Table1[[#This Row],[Collections]]-Table1[[#This Row],[Salary]]</f>
        <v>64220</v>
      </c>
    </row>
    <row r="306" spans="3:15" x14ac:dyDescent="0.2">
      <c r="C306" s="3">
        <v>1</v>
      </c>
      <c r="D306" s="3" t="s">
        <v>8</v>
      </c>
      <c r="E306" s="3" t="s">
        <v>36</v>
      </c>
      <c r="F306" s="3" t="s">
        <v>43</v>
      </c>
      <c r="G306" s="3" t="s">
        <v>46</v>
      </c>
      <c r="H306" s="58">
        <v>254</v>
      </c>
      <c r="I306" s="58">
        <v>8</v>
      </c>
      <c r="J306" s="59">
        <v>540</v>
      </c>
      <c r="K306" s="59">
        <f>Billings!$H306*Billings!$J306</f>
        <v>137160</v>
      </c>
      <c r="L306" s="59">
        <v>82296</v>
      </c>
      <c r="M306" s="59">
        <f>Billings!$K306-Billings!$L306</f>
        <v>54864</v>
      </c>
      <c r="N306" s="56">
        <f>([1]!Table1[[#This Row],[Billing Rate]]*0.5*100)</f>
        <v>27000</v>
      </c>
      <c r="O306" s="56">
        <f>Table1[[#This Row],[Collections]]-Table1[[#This Row],[Salary]]</f>
        <v>55296</v>
      </c>
    </row>
    <row r="307" spans="3:15" x14ac:dyDescent="0.2">
      <c r="C307" s="4">
        <v>2</v>
      </c>
      <c r="D307" s="4" t="s">
        <v>9</v>
      </c>
      <c r="E307" s="4" t="s">
        <v>36</v>
      </c>
      <c r="F307" s="4" t="s">
        <v>43</v>
      </c>
      <c r="G307" s="4" t="s">
        <v>46</v>
      </c>
      <c r="H307" s="60">
        <v>278</v>
      </c>
      <c r="I307" s="60">
        <v>9</v>
      </c>
      <c r="J307" s="61">
        <v>540</v>
      </c>
      <c r="K307" s="61">
        <f>Billings!$H307*Billings!$J307</f>
        <v>150120</v>
      </c>
      <c r="L307" s="61">
        <v>105084</v>
      </c>
      <c r="M307" s="61">
        <f>Billings!$K307-Billings!$L307</f>
        <v>45036</v>
      </c>
      <c r="N307" s="56">
        <f>([1]!Table1[[#This Row],[Billing Rate]]*0.5*100)</f>
        <v>27000</v>
      </c>
      <c r="O307" s="56">
        <f>Table1[[#This Row],[Collections]]-Table1[[#This Row],[Salary]]</f>
        <v>78084</v>
      </c>
    </row>
    <row r="308" spans="3:15" x14ac:dyDescent="0.2">
      <c r="C308" s="3">
        <v>3</v>
      </c>
      <c r="D308" s="3" t="s">
        <v>10</v>
      </c>
      <c r="E308" s="3" t="s">
        <v>36</v>
      </c>
      <c r="F308" s="3" t="s">
        <v>43</v>
      </c>
      <c r="G308" s="3" t="s">
        <v>46</v>
      </c>
      <c r="H308" s="58">
        <v>218</v>
      </c>
      <c r="I308" s="58">
        <v>0</v>
      </c>
      <c r="J308" s="59">
        <v>540</v>
      </c>
      <c r="K308" s="59">
        <f>Billings!$H308*Billings!$J308</f>
        <v>117720</v>
      </c>
      <c r="L308" s="59">
        <v>82404</v>
      </c>
      <c r="M308" s="59">
        <f>Billings!$K308-Billings!$L308</f>
        <v>35316</v>
      </c>
      <c r="N308" s="56">
        <f>([1]!Table1[[#This Row],[Billing Rate]]*0.5*100)</f>
        <v>27000</v>
      </c>
      <c r="O308" s="56">
        <f>Table1[[#This Row],[Collections]]-Table1[[#This Row],[Salary]]</f>
        <v>55404</v>
      </c>
    </row>
    <row r="309" spans="3:15" x14ac:dyDescent="0.2">
      <c r="C309" s="4">
        <v>4</v>
      </c>
      <c r="D309" s="4" t="s">
        <v>11</v>
      </c>
      <c r="E309" s="4" t="s">
        <v>36</v>
      </c>
      <c r="F309" s="4" t="s">
        <v>43</v>
      </c>
      <c r="G309" s="4" t="s">
        <v>46</v>
      </c>
      <c r="H309" s="60">
        <v>221</v>
      </c>
      <c r="I309" s="60">
        <v>10</v>
      </c>
      <c r="J309" s="61">
        <v>540</v>
      </c>
      <c r="K309" s="61">
        <f>Billings!$H309*Billings!$J309</f>
        <v>119340</v>
      </c>
      <c r="L309" s="61">
        <v>83538</v>
      </c>
      <c r="M309" s="61">
        <f>Billings!$K309-Billings!$L309</f>
        <v>35802</v>
      </c>
      <c r="N309" s="56">
        <f>([1]!Table1[[#This Row],[Billing Rate]]*0.5*100)</f>
        <v>27000</v>
      </c>
      <c r="O309" s="56">
        <f>Table1[[#This Row],[Collections]]-Table1[[#This Row],[Salary]]</f>
        <v>56538</v>
      </c>
    </row>
    <row r="310" spans="3:15" x14ac:dyDescent="0.2">
      <c r="C310" s="3">
        <v>5</v>
      </c>
      <c r="D310" s="3" t="s">
        <v>12</v>
      </c>
      <c r="E310" s="3" t="s">
        <v>36</v>
      </c>
      <c r="F310" s="3" t="s">
        <v>43</v>
      </c>
      <c r="G310" s="3" t="s">
        <v>46</v>
      </c>
      <c r="H310" s="58">
        <v>278</v>
      </c>
      <c r="I310" s="58">
        <v>9</v>
      </c>
      <c r="J310" s="59">
        <v>540</v>
      </c>
      <c r="K310" s="59">
        <f>Billings!$H310*Billings!$J310</f>
        <v>150120</v>
      </c>
      <c r="L310" s="59">
        <v>135108</v>
      </c>
      <c r="M310" s="59">
        <f>Billings!$K310-Billings!$L310</f>
        <v>15012</v>
      </c>
      <c r="N310" s="56">
        <f>([1]!Table1[[#This Row],[Billing Rate]]*0.5*100)</f>
        <v>27000</v>
      </c>
      <c r="O310" s="56">
        <f>Table1[[#This Row],[Collections]]-Table1[[#This Row],[Salary]]</f>
        <v>108108</v>
      </c>
    </row>
    <row r="311" spans="3:15" x14ac:dyDescent="0.2">
      <c r="C311" s="4">
        <v>6</v>
      </c>
      <c r="D311" s="4" t="s">
        <v>13</v>
      </c>
      <c r="E311" s="4" t="s">
        <v>36</v>
      </c>
      <c r="F311" s="4" t="s">
        <v>43</v>
      </c>
      <c r="G311" s="4" t="s">
        <v>46</v>
      </c>
      <c r="H311" s="60">
        <v>213</v>
      </c>
      <c r="I311" s="60">
        <v>4</v>
      </c>
      <c r="J311" s="61">
        <v>540</v>
      </c>
      <c r="K311" s="61">
        <f>Billings!$H311*Billings!$J311</f>
        <v>115020</v>
      </c>
      <c r="L311" s="61">
        <v>115020</v>
      </c>
      <c r="M311" s="61">
        <f>Billings!$K311-Billings!$L311</f>
        <v>0</v>
      </c>
      <c r="N311" s="56">
        <f>([1]!Table1[[#This Row],[Billing Rate]]*0.5*100)</f>
        <v>27000</v>
      </c>
      <c r="O311" s="56">
        <f>Table1[[#This Row],[Collections]]-Table1[[#This Row],[Salary]]</f>
        <v>88020</v>
      </c>
    </row>
    <row r="312" spans="3:15" x14ac:dyDescent="0.2">
      <c r="C312" s="3">
        <v>7</v>
      </c>
      <c r="D312" s="3" t="s">
        <v>14</v>
      </c>
      <c r="E312" s="3" t="s">
        <v>36</v>
      </c>
      <c r="F312" s="3" t="s">
        <v>43</v>
      </c>
      <c r="G312" s="3" t="s">
        <v>46</v>
      </c>
      <c r="H312" s="58">
        <v>218</v>
      </c>
      <c r="I312" s="58">
        <v>5</v>
      </c>
      <c r="J312" s="59">
        <v>540</v>
      </c>
      <c r="K312" s="59">
        <f>Billings!$H312*Billings!$J312</f>
        <v>117720</v>
      </c>
      <c r="L312" s="59">
        <v>94176</v>
      </c>
      <c r="M312" s="59">
        <f>Billings!$K312-Billings!$L312</f>
        <v>23544</v>
      </c>
      <c r="N312" s="56">
        <f>([1]!Table1[[#This Row],[Billing Rate]]*0.5*100)</f>
        <v>27000</v>
      </c>
      <c r="O312" s="56">
        <f>Table1[[#This Row],[Collections]]-Table1[[#This Row],[Salary]]</f>
        <v>67176</v>
      </c>
    </row>
    <row r="313" spans="3:15" x14ac:dyDescent="0.2">
      <c r="C313" s="4">
        <v>8</v>
      </c>
      <c r="D313" s="4" t="s">
        <v>15</v>
      </c>
      <c r="E313" s="4" t="s">
        <v>36</v>
      </c>
      <c r="F313" s="4" t="s">
        <v>43</v>
      </c>
      <c r="G313" s="4" t="s">
        <v>46</v>
      </c>
      <c r="H313" s="60">
        <v>270</v>
      </c>
      <c r="I313" s="60">
        <v>4</v>
      </c>
      <c r="J313" s="61">
        <v>540</v>
      </c>
      <c r="K313" s="61">
        <f>Billings!$H313*Billings!$J313</f>
        <v>145800</v>
      </c>
      <c r="L313" s="61">
        <v>116640</v>
      </c>
      <c r="M313" s="61">
        <f>Billings!$K313-Billings!$L313</f>
        <v>29160</v>
      </c>
      <c r="N313" s="56">
        <f>([1]!Table1[[#This Row],[Billing Rate]]*0.5*100)</f>
        <v>27000</v>
      </c>
      <c r="O313" s="56">
        <f>Table1[[#This Row],[Collections]]-Table1[[#This Row],[Salary]]</f>
        <v>89640</v>
      </c>
    </row>
    <row r="314" spans="3:15" x14ac:dyDescent="0.2">
      <c r="C314" s="3">
        <v>9</v>
      </c>
      <c r="D314" s="3" t="s">
        <v>16</v>
      </c>
      <c r="E314" s="3" t="s">
        <v>36</v>
      </c>
      <c r="F314" s="3" t="s">
        <v>43</v>
      </c>
      <c r="G314" s="3" t="s">
        <v>46</v>
      </c>
      <c r="H314" s="58">
        <v>278</v>
      </c>
      <c r="I314" s="58">
        <v>4</v>
      </c>
      <c r="J314" s="59">
        <v>540</v>
      </c>
      <c r="K314" s="59">
        <f>Billings!$H314*Billings!$J314</f>
        <v>150120</v>
      </c>
      <c r="L314" s="59">
        <v>135108</v>
      </c>
      <c r="M314" s="59">
        <f>Billings!$K314-Billings!$L314</f>
        <v>15012</v>
      </c>
      <c r="N314" s="56">
        <f>([1]!Table1[[#This Row],[Billing Rate]]*0.5*100)</f>
        <v>27000</v>
      </c>
      <c r="O314" s="56">
        <f>Table1[[#This Row],[Collections]]-Table1[[#This Row],[Salary]]</f>
        <v>108108</v>
      </c>
    </row>
    <row r="315" spans="3:15" x14ac:dyDescent="0.2">
      <c r="C315" s="4">
        <v>10</v>
      </c>
      <c r="D315" s="4" t="s">
        <v>17</v>
      </c>
      <c r="E315" s="4" t="s">
        <v>36</v>
      </c>
      <c r="F315" s="4" t="s">
        <v>43</v>
      </c>
      <c r="G315" s="4" t="s">
        <v>46</v>
      </c>
      <c r="H315" s="60">
        <v>213</v>
      </c>
      <c r="I315" s="60">
        <v>8</v>
      </c>
      <c r="J315" s="61">
        <v>540</v>
      </c>
      <c r="K315" s="61">
        <f>Billings!$H315*Billings!$J315</f>
        <v>115020</v>
      </c>
      <c r="L315" s="61">
        <v>103518</v>
      </c>
      <c r="M315" s="61">
        <f>Billings!$K315-Billings!$L315</f>
        <v>11502</v>
      </c>
      <c r="N315" s="56">
        <f>([1]!Table1[[#This Row],[Billing Rate]]*0.5*100)</f>
        <v>27000</v>
      </c>
      <c r="O315" s="56">
        <f>Table1[[#This Row],[Collections]]-Table1[[#This Row],[Salary]]</f>
        <v>76518</v>
      </c>
    </row>
    <row r="316" spans="3:15" x14ac:dyDescent="0.2">
      <c r="C316" s="3">
        <v>11</v>
      </c>
      <c r="D316" s="3" t="s">
        <v>18</v>
      </c>
      <c r="E316" s="3" t="s">
        <v>36</v>
      </c>
      <c r="F316" s="3" t="s">
        <v>43</v>
      </c>
      <c r="G316" s="3" t="s">
        <v>46</v>
      </c>
      <c r="H316" s="58">
        <v>269</v>
      </c>
      <c r="I316" s="58">
        <v>0</v>
      </c>
      <c r="J316" s="59">
        <v>540</v>
      </c>
      <c r="K316" s="59">
        <f>Billings!$H316*Billings!$J316</f>
        <v>145260</v>
      </c>
      <c r="L316" s="59">
        <v>101682</v>
      </c>
      <c r="M316" s="59">
        <f>Billings!$K316-Billings!$L316</f>
        <v>43578</v>
      </c>
      <c r="N316" s="56">
        <f>([1]!Table1[[#This Row],[Billing Rate]]*0.5*100)</f>
        <v>27000</v>
      </c>
      <c r="O316" s="56">
        <f>Table1[[#This Row],[Collections]]-Table1[[#This Row],[Salary]]</f>
        <v>74682</v>
      </c>
    </row>
    <row r="317" spans="3:15" x14ac:dyDescent="0.2">
      <c r="C317" s="4">
        <v>12</v>
      </c>
      <c r="D317" s="4" t="s">
        <v>19</v>
      </c>
      <c r="E317" s="4" t="s">
        <v>36</v>
      </c>
      <c r="F317" s="4" t="s">
        <v>43</v>
      </c>
      <c r="G317" s="4" t="s">
        <v>46</v>
      </c>
      <c r="H317" s="60">
        <v>207</v>
      </c>
      <c r="I317" s="60">
        <v>10</v>
      </c>
      <c r="J317" s="61">
        <v>540</v>
      </c>
      <c r="K317" s="61">
        <f>Billings!$H317*Billings!$J317</f>
        <v>111780</v>
      </c>
      <c r="L317" s="61">
        <v>89424</v>
      </c>
      <c r="M317" s="61">
        <f>Billings!$K317-Billings!$L317</f>
        <v>22356</v>
      </c>
      <c r="N317" s="56">
        <f>([1]!Table1[[#This Row],[Billing Rate]]*0.5*100)</f>
        <v>27000</v>
      </c>
      <c r="O317" s="56">
        <f>Table1[[#This Row],[Collections]]-Table1[[#This Row],[Salary]]</f>
        <v>62424</v>
      </c>
    </row>
    <row r="318" spans="3:15" x14ac:dyDescent="0.2">
      <c r="C318" s="3">
        <v>1</v>
      </c>
      <c r="D318" s="3" t="s">
        <v>8</v>
      </c>
      <c r="E318" s="3" t="s">
        <v>32</v>
      </c>
      <c r="F318" s="3" t="s">
        <v>43</v>
      </c>
      <c r="G318" s="3" t="s">
        <v>46</v>
      </c>
      <c r="H318" s="58">
        <v>241</v>
      </c>
      <c r="I318" s="58">
        <v>10</v>
      </c>
      <c r="J318" s="59">
        <v>510</v>
      </c>
      <c r="K318" s="59">
        <f>Billings!$H318*Billings!$J318</f>
        <v>122910</v>
      </c>
      <c r="L318" s="59">
        <v>122910</v>
      </c>
      <c r="M318" s="59">
        <f>Billings!$K318-Billings!$L318</f>
        <v>0</v>
      </c>
      <c r="N318" s="56">
        <f>([1]!Table1[[#This Row],[Billing Rate]]*0.5*100)</f>
        <v>25500</v>
      </c>
      <c r="O318" s="56">
        <f>Table1[[#This Row],[Collections]]-Table1[[#This Row],[Salary]]</f>
        <v>97410</v>
      </c>
    </row>
    <row r="319" spans="3:15" x14ac:dyDescent="0.2">
      <c r="C319" s="4">
        <v>2</v>
      </c>
      <c r="D319" s="4" t="s">
        <v>9</v>
      </c>
      <c r="E319" s="4" t="s">
        <v>32</v>
      </c>
      <c r="F319" s="4" t="s">
        <v>43</v>
      </c>
      <c r="G319" s="4" t="s">
        <v>46</v>
      </c>
      <c r="H319" s="60">
        <v>246</v>
      </c>
      <c r="I319" s="60">
        <v>8</v>
      </c>
      <c r="J319" s="61">
        <v>510</v>
      </c>
      <c r="K319" s="61">
        <f>Billings!$H319*Billings!$J319</f>
        <v>125460</v>
      </c>
      <c r="L319" s="61">
        <v>100368</v>
      </c>
      <c r="M319" s="61">
        <f>Billings!$K319-Billings!$L319</f>
        <v>25092</v>
      </c>
      <c r="N319" s="56">
        <f>([1]!Table1[[#This Row],[Billing Rate]]*0.5*100)</f>
        <v>25500</v>
      </c>
      <c r="O319" s="56">
        <f>Table1[[#This Row],[Collections]]-Table1[[#This Row],[Salary]]</f>
        <v>74868</v>
      </c>
    </row>
    <row r="320" spans="3:15" x14ac:dyDescent="0.2">
      <c r="C320" s="3">
        <v>3</v>
      </c>
      <c r="D320" s="3" t="s">
        <v>10</v>
      </c>
      <c r="E320" s="3" t="s">
        <v>32</v>
      </c>
      <c r="F320" s="3" t="s">
        <v>43</v>
      </c>
      <c r="G320" s="3" t="s">
        <v>46</v>
      </c>
      <c r="H320" s="58">
        <v>194</v>
      </c>
      <c r="I320" s="58">
        <v>2</v>
      </c>
      <c r="J320" s="59">
        <v>510</v>
      </c>
      <c r="K320" s="59">
        <f>Billings!$H320*Billings!$J320</f>
        <v>98940</v>
      </c>
      <c r="L320" s="59">
        <v>59364</v>
      </c>
      <c r="M320" s="59">
        <f>Billings!$K320-Billings!$L320</f>
        <v>39576</v>
      </c>
      <c r="N320" s="56">
        <f>([1]!Table1[[#This Row],[Billing Rate]]*0.5*100)</f>
        <v>25500</v>
      </c>
      <c r="O320" s="56">
        <f>Table1[[#This Row],[Collections]]-Table1[[#This Row],[Salary]]</f>
        <v>33864</v>
      </c>
    </row>
    <row r="321" spans="3:15" x14ac:dyDescent="0.2">
      <c r="C321" s="4">
        <v>4</v>
      </c>
      <c r="D321" s="4" t="s">
        <v>11</v>
      </c>
      <c r="E321" s="4" t="s">
        <v>32</v>
      </c>
      <c r="F321" s="4" t="s">
        <v>43</v>
      </c>
      <c r="G321" s="4" t="s">
        <v>46</v>
      </c>
      <c r="H321" s="60">
        <v>233</v>
      </c>
      <c r="I321" s="60">
        <v>10</v>
      </c>
      <c r="J321" s="61">
        <v>510</v>
      </c>
      <c r="K321" s="61">
        <f>Billings!$H321*Billings!$J321</f>
        <v>118830</v>
      </c>
      <c r="L321" s="61">
        <v>106947</v>
      </c>
      <c r="M321" s="61">
        <f>Billings!$K321-Billings!$L321</f>
        <v>11883</v>
      </c>
      <c r="N321" s="56">
        <f>([1]!Table1[[#This Row],[Billing Rate]]*0.5*100)</f>
        <v>25500</v>
      </c>
      <c r="O321" s="56">
        <f>Table1[[#This Row],[Collections]]-Table1[[#This Row],[Salary]]</f>
        <v>81447</v>
      </c>
    </row>
    <row r="322" spans="3:15" x14ac:dyDescent="0.2">
      <c r="C322" s="3">
        <v>5</v>
      </c>
      <c r="D322" s="3" t="s">
        <v>12</v>
      </c>
      <c r="E322" s="3" t="s">
        <v>32</v>
      </c>
      <c r="F322" s="3" t="s">
        <v>43</v>
      </c>
      <c r="G322" s="3" t="s">
        <v>46</v>
      </c>
      <c r="H322" s="58">
        <v>245</v>
      </c>
      <c r="I322" s="58">
        <v>8</v>
      </c>
      <c r="J322" s="59">
        <v>510</v>
      </c>
      <c r="K322" s="59">
        <f>Billings!$H322*Billings!$J322</f>
        <v>124950</v>
      </c>
      <c r="L322" s="59">
        <v>112455</v>
      </c>
      <c r="M322" s="59">
        <f>Billings!$K322-Billings!$L322</f>
        <v>12495</v>
      </c>
      <c r="N322" s="56">
        <f>([1]!Table1[[#This Row],[Billing Rate]]*0.5*100)</f>
        <v>25500</v>
      </c>
      <c r="O322" s="56">
        <f>Table1[[#This Row],[Collections]]-Table1[[#This Row],[Salary]]</f>
        <v>86955</v>
      </c>
    </row>
    <row r="323" spans="3:15" x14ac:dyDescent="0.2">
      <c r="C323" s="4">
        <v>6</v>
      </c>
      <c r="D323" s="4" t="s">
        <v>13</v>
      </c>
      <c r="E323" s="4" t="s">
        <v>32</v>
      </c>
      <c r="F323" s="4" t="s">
        <v>43</v>
      </c>
      <c r="G323" s="4" t="s">
        <v>46</v>
      </c>
      <c r="H323" s="60">
        <v>228</v>
      </c>
      <c r="I323" s="60">
        <v>6</v>
      </c>
      <c r="J323" s="61">
        <v>510</v>
      </c>
      <c r="K323" s="61">
        <f>Billings!$H323*Billings!$J323</f>
        <v>116280</v>
      </c>
      <c r="L323" s="61">
        <v>81396</v>
      </c>
      <c r="M323" s="61">
        <f>Billings!$K323-Billings!$L323</f>
        <v>34884</v>
      </c>
      <c r="N323" s="56">
        <f>([1]!Table1[[#This Row],[Billing Rate]]*0.5*100)</f>
        <v>25500</v>
      </c>
      <c r="O323" s="56">
        <f>Table1[[#This Row],[Collections]]-Table1[[#This Row],[Salary]]</f>
        <v>55896</v>
      </c>
    </row>
    <row r="324" spans="3:15" x14ac:dyDescent="0.2">
      <c r="C324" s="3">
        <v>7</v>
      </c>
      <c r="D324" s="3" t="s">
        <v>14</v>
      </c>
      <c r="E324" s="3" t="s">
        <v>32</v>
      </c>
      <c r="F324" s="3" t="s">
        <v>43</v>
      </c>
      <c r="G324" s="3" t="s">
        <v>46</v>
      </c>
      <c r="H324" s="58">
        <v>259</v>
      </c>
      <c r="I324" s="58">
        <v>4</v>
      </c>
      <c r="J324" s="59">
        <v>510</v>
      </c>
      <c r="K324" s="59">
        <f>Billings!$H324*Billings!$J324</f>
        <v>132090</v>
      </c>
      <c r="L324" s="59">
        <v>118881</v>
      </c>
      <c r="M324" s="59">
        <f>Billings!$K324-Billings!$L324</f>
        <v>13209</v>
      </c>
      <c r="N324" s="56">
        <f>([1]!Table1[[#This Row],[Billing Rate]]*0.5*100)</f>
        <v>25500</v>
      </c>
      <c r="O324" s="56">
        <f>Table1[[#This Row],[Collections]]-Table1[[#This Row],[Salary]]</f>
        <v>93381</v>
      </c>
    </row>
    <row r="325" spans="3:15" x14ac:dyDescent="0.2">
      <c r="C325" s="4">
        <v>8</v>
      </c>
      <c r="D325" s="4" t="s">
        <v>15</v>
      </c>
      <c r="E325" s="4" t="s">
        <v>32</v>
      </c>
      <c r="F325" s="4" t="s">
        <v>43</v>
      </c>
      <c r="G325" s="4" t="s">
        <v>46</v>
      </c>
      <c r="H325" s="60">
        <v>279</v>
      </c>
      <c r="I325" s="60">
        <v>3</v>
      </c>
      <c r="J325" s="61">
        <v>510</v>
      </c>
      <c r="K325" s="61">
        <f>Billings!$H325*Billings!$J325</f>
        <v>142290</v>
      </c>
      <c r="L325" s="61">
        <v>142290</v>
      </c>
      <c r="M325" s="61">
        <f>Billings!$K325-Billings!$L325</f>
        <v>0</v>
      </c>
      <c r="N325" s="56">
        <f>([1]!Table1[[#This Row],[Billing Rate]]*0.5*100)</f>
        <v>25500</v>
      </c>
      <c r="O325" s="56">
        <f>Table1[[#This Row],[Collections]]-Table1[[#This Row],[Salary]]</f>
        <v>116790</v>
      </c>
    </row>
    <row r="326" spans="3:15" x14ac:dyDescent="0.2">
      <c r="C326" s="3">
        <v>9</v>
      </c>
      <c r="D326" s="3" t="s">
        <v>16</v>
      </c>
      <c r="E326" s="3" t="s">
        <v>32</v>
      </c>
      <c r="F326" s="3" t="s">
        <v>43</v>
      </c>
      <c r="G326" s="3" t="s">
        <v>46</v>
      </c>
      <c r="H326" s="58">
        <v>222</v>
      </c>
      <c r="I326" s="58">
        <v>2</v>
      </c>
      <c r="J326" s="59">
        <v>510</v>
      </c>
      <c r="K326" s="59">
        <f>Billings!$H326*Billings!$J326</f>
        <v>113220</v>
      </c>
      <c r="L326" s="59">
        <v>67932</v>
      </c>
      <c r="M326" s="59">
        <f>Billings!$K326-Billings!$L326</f>
        <v>45288</v>
      </c>
      <c r="N326" s="56">
        <f>([1]!Table1[[#This Row],[Billing Rate]]*0.5*100)</f>
        <v>25500</v>
      </c>
      <c r="O326" s="56">
        <f>Table1[[#This Row],[Collections]]-Table1[[#This Row],[Salary]]</f>
        <v>42432</v>
      </c>
    </row>
    <row r="327" spans="3:15" x14ac:dyDescent="0.2">
      <c r="C327" s="4">
        <v>10</v>
      </c>
      <c r="D327" s="4" t="s">
        <v>17</v>
      </c>
      <c r="E327" s="4" t="s">
        <v>32</v>
      </c>
      <c r="F327" s="4" t="s">
        <v>43</v>
      </c>
      <c r="G327" s="4" t="s">
        <v>46</v>
      </c>
      <c r="H327" s="60">
        <v>244</v>
      </c>
      <c r="I327" s="60">
        <v>1</v>
      </c>
      <c r="J327" s="61">
        <v>510</v>
      </c>
      <c r="K327" s="61">
        <f>Billings!$H327*Billings!$J327</f>
        <v>124440</v>
      </c>
      <c r="L327" s="61">
        <v>111996</v>
      </c>
      <c r="M327" s="61">
        <f>Billings!$K327-Billings!$L327</f>
        <v>12444</v>
      </c>
      <c r="N327" s="56">
        <f>([1]!Table1[[#This Row],[Billing Rate]]*0.5*100)</f>
        <v>25500</v>
      </c>
      <c r="O327" s="56">
        <f>Table1[[#This Row],[Collections]]-Table1[[#This Row],[Salary]]</f>
        <v>86496</v>
      </c>
    </row>
    <row r="328" spans="3:15" x14ac:dyDescent="0.2">
      <c r="C328" s="3">
        <v>11</v>
      </c>
      <c r="D328" s="3" t="s">
        <v>18</v>
      </c>
      <c r="E328" s="3" t="s">
        <v>32</v>
      </c>
      <c r="F328" s="3" t="s">
        <v>43</v>
      </c>
      <c r="G328" s="3" t="s">
        <v>46</v>
      </c>
      <c r="H328" s="58">
        <v>243</v>
      </c>
      <c r="I328" s="58">
        <v>7</v>
      </c>
      <c r="J328" s="59">
        <v>510</v>
      </c>
      <c r="K328" s="59">
        <f>Billings!$H328*Billings!$J328</f>
        <v>123930</v>
      </c>
      <c r="L328" s="59">
        <v>86751</v>
      </c>
      <c r="M328" s="59">
        <f>Billings!$K328-Billings!$L328</f>
        <v>37179</v>
      </c>
      <c r="N328" s="56">
        <f>([1]!Table1[[#This Row],[Billing Rate]]*0.5*100)</f>
        <v>25500</v>
      </c>
      <c r="O328" s="56">
        <f>Table1[[#This Row],[Collections]]-Table1[[#This Row],[Salary]]</f>
        <v>61251</v>
      </c>
    </row>
    <row r="329" spans="3:15" x14ac:dyDescent="0.2">
      <c r="C329" s="4">
        <v>12</v>
      </c>
      <c r="D329" s="4" t="s">
        <v>19</v>
      </c>
      <c r="E329" s="4" t="s">
        <v>32</v>
      </c>
      <c r="F329" s="4" t="s">
        <v>43</v>
      </c>
      <c r="G329" s="4" t="s">
        <v>46</v>
      </c>
      <c r="H329" s="60">
        <v>244</v>
      </c>
      <c r="I329" s="60">
        <v>3</v>
      </c>
      <c r="J329" s="61">
        <v>510</v>
      </c>
      <c r="K329" s="61">
        <f>Billings!$H329*Billings!$J329</f>
        <v>124440</v>
      </c>
      <c r="L329" s="61">
        <v>99552</v>
      </c>
      <c r="M329" s="61">
        <f>Billings!$K329-Billings!$L329</f>
        <v>24888</v>
      </c>
      <c r="N329" s="56">
        <f>([1]!Table1[[#This Row],[Billing Rate]]*0.5*100)</f>
        <v>25500</v>
      </c>
      <c r="O329" s="56">
        <f>Table1[[#This Row],[Collections]]-Table1[[#This Row],[Salary]]</f>
        <v>74052</v>
      </c>
    </row>
    <row r="330" spans="3:15" x14ac:dyDescent="0.2">
      <c r="C330" s="3">
        <v>1</v>
      </c>
      <c r="D330" s="3" t="s">
        <v>8</v>
      </c>
      <c r="E330" s="3" t="s">
        <v>37</v>
      </c>
      <c r="F330" s="3" t="s">
        <v>43</v>
      </c>
      <c r="G330" s="3" t="s">
        <v>47</v>
      </c>
      <c r="H330" s="58">
        <v>246</v>
      </c>
      <c r="I330" s="58">
        <v>0</v>
      </c>
      <c r="J330" s="59">
        <v>510</v>
      </c>
      <c r="K330" s="59">
        <f>Billings!$H330*Billings!$J330</f>
        <v>125460</v>
      </c>
      <c r="L330" s="59">
        <v>125460</v>
      </c>
      <c r="M330" s="59">
        <f>Billings!$K330-Billings!$L330</f>
        <v>0</v>
      </c>
      <c r="N330" s="56">
        <f>([1]!Table1[[#This Row],[Billing Rate]]*0.5*100)</f>
        <v>25500</v>
      </c>
      <c r="O330" s="56">
        <f>Table1[[#This Row],[Collections]]-Table1[[#This Row],[Salary]]</f>
        <v>99960</v>
      </c>
    </row>
    <row r="331" spans="3:15" x14ac:dyDescent="0.2">
      <c r="C331" s="4">
        <v>2</v>
      </c>
      <c r="D331" s="4" t="s">
        <v>9</v>
      </c>
      <c r="E331" s="4" t="s">
        <v>37</v>
      </c>
      <c r="F331" s="4" t="s">
        <v>43</v>
      </c>
      <c r="G331" s="4" t="s">
        <v>47</v>
      </c>
      <c r="H331" s="60">
        <v>268</v>
      </c>
      <c r="I331" s="60">
        <v>9</v>
      </c>
      <c r="J331" s="61">
        <v>510</v>
      </c>
      <c r="K331" s="61">
        <f>Billings!$H331*Billings!$J331</f>
        <v>136680</v>
      </c>
      <c r="L331" s="61">
        <v>123012</v>
      </c>
      <c r="M331" s="61">
        <f>Billings!$K331-Billings!$L331</f>
        <v>13668</v>
      </c>
      <c r="N331" s="56">
        <f>([1]!Table1[[#This Row],[Billing Rate]]*0.5*100)</f>
        <v>25500</v>
      </c>
      <c r="O331" s="56">
        <f>Table1[[#This Row],[Collections]]-Table1[[#This Row],[Salary]]</f>
        <v>97512</v>
      </c>
    </row>
    <row r="332" spans="3:15" x14ac:dyDescent="0.2">
      <c r="C332" s="3">
        <v>3</v>
      </c>
      <c r="D332" s="3" t="s">
        <v>10</v>
      </c>
      <c r="E332" s="3" t="s">
        <v>37</v>
      </c>
      <c r="F332" s="3" t="s">
        <v>43</v>
      </c>
      <c r="G332" s="3" t="s">
        <v>47</v>
      </c>
      <c r="H332" s="58">
        <v>278</v>
      </c>
      <c r="I332" s="58">
        <v>1</v>
      </c>
      <c r="J332" s="59">
        <v>510</v>
      </c>
      <c r="K332" s="59">
        <f>Billings!$H332*Billings!$J332</f>
        <v>141780</v>
      </c>
      <c r="L332" s="59">
        <v>141780</v>
      </c>
      <c r="M332" s="59">
        <f>Billings!$K332-Billings!$L332</f>
        <v>0</v>
      </c>
      <c r="N332" s="56">
        <f>([1]!Table1[[#This Row],[Billing Rate]]*0.5*100)</f>
        <v>25500</v>
      </c>
      <c r="O332" s="56">
        <f>Table1[[#This Row],[Collections]]-Table1[[#This Row],[Salary]]</f>
        <v>116280</v>
      </c>
    </row>
    <row r="333" spans="3:15" x14ac:dyDescent="0.2">
      <c r="C333" s="4">
        <v>4</v>
      </c>
      <c r="D333" s="4" t="s">
        <v>11</v>
      </c>
      <c r="E333" s="4" t="s">
        <v>37</v>
      </c>
      <c r="F333" s="4" t="s">
        <v>43</v>
      </c>
      <c r="G333" s="4" t="s">
        <v>47</v>
      </c>
      <c r="H333" s="60">
        <v>208</v>
      </c>
      <c r="I333" s="60">
        <v>10</v>
      </c>
      <c r="J333" s="61">
        <v>510</v>
      </c>
      <c r="K333" s="61">
        <f>Billings!$H333*Billings!$J333</f>
        <v>106080</v>
      </c>
      <c r="L333" s="61">
        <v>106080</v>
      </c>
      <c r="M333" s="61">
        <f>Billings!$K333-Billings!$L333</f>
        <v>0</v>
      </c>
      <c r="N333" s="56">
        <f>([1]!Table1[[#This Row],[Billing Rate]]*0.5*100)</f>
        <v>25500</v>
      </c>
      <c r="O333" s="56">
        <f>Table1[[#This Row],[Collections]]-Table1[[#This Row],[Salary]]</f>
        <v>80580</v>
      </c>
    </row>
    <row r="334" spans="3:15" x14ac:dyDescent="0.2">
      <c r="C334" s="3">
        <v>5</v>
      </c>
      <c r="D334" s="3" t="s">
        <v>12</v>
      </c>
      <c r="E334" s="3" t="s">
        <v>37</v>
      </c>
      <c r="F334" s="3" t="s">
        <v>43</v>
      </c>
      <c r="G334" s="3" t="s">
        <v>47</v>
      </c>
      <c r="H334" s="58">
        <v>220</v>
      </c>
      <c r="I334" s="58">
        <v>9</v>
      </c>
      <c r="J334" s="59">
        <v>510</v>
      </c>
      <c r="K334" s="59">
        <f>Billings!$H334*Billings!$J334</f>
        <v>112200</v>
      </c>
      <c r="L334" s="59">
        <v>78540</v>
      </c>
      <c r="M334" s="59">
        <f>Billings!$K334-Billings!$L334</f>
        <v>33660</v>
      </c>
      <c r="N334" s="56">
        <f>([1]!Table1[[#This Row],[Billing Rate]]*0.5*100)</f>
        <v>25500</v>
      </c>
      <c r="O334" s="56">
        <f>Table1[[#This Row],[Collections]]-Table1[[#This Row],[Salary]]</f>
        <v>53040</v>
      </c>
    </row>
    <row r="335" spans="3:15" x14ac:dyDescent="0.2">
      <c r="C335" s="4">
        <v>6</v>
      </c>
      <c r="D335" s="4" t="s">
        <v>13</v>
      </c>
      <c r="E335" s="4" t="s">
        <v>37</v>
      </c>
      <c r="F335" s="4" t="s">
        <v>43</v>
      </c>
      <c r="G335" s="4" t="s">
        <v>47</v>
      </c>
      <c r="H335" s="60">
        <v>204</v>
      </c>
      <c r="I335" s="60">
        <v>6</v>
      </c>
      <c r="J335" s="61">
        <v>510</v>
      </c>
      <c r="K335" s="61">
        <f>Billings!$H335*Billings!$J335</f>
        <v>104040</v>
      </c>
      <c r="L335" s="61">
        <v>72828</v>
      </c>
      <c r="M335" s="61">
        <f>Billings!$K335-Billings!$L335</f>
        <v>31212</v>
      </c>
      <c r="N335" s="56">
        <f>([1]!Table1[[#This Row],[Billing Rate]]*0.5*100)</f>
        <v>25500</v>
      </c>
      <c r="O335" s="56">
        <f>Table1[[#This Row],[Collections]]-Table1[[#This Row],[Salary]]</f>
        <v>47328</v>
      </c>
    </row>
    <row r="336" spans="3:15" x14ac:dyDescent="0.2">
      <c r="C336" s="3">
        <v>7</v>
      </c>
      <c r="D336" s="3" t="s">
        <v>14</v>
      </c>
      <c r="E336" s="3" t="s">
        <v>37</v>
      </c>
      <c r="F336" s="3" t="s">
        <v>43</v>
      </c>
      <c r="G336" s="3" t="s">
        <v>47</v>
      </c>
      <c r="H336" s="58">
        <v>192</v>
      </c>
      <c r="I336" s="58">
        <v>3</v>
      </c>
      <c r="J336" s="59">
        <v>510</v>
      </c>
      <c r="K336" s="59">
        <f>Billings!$H336*Billings!$J336</f>
        <v>97920</v>
      </c>
      <c r="L336" s="59">
        <v>68544</v>
      </c>
      <c r="M336" s="59">
        <f>Billings!$K336-Billings!$L336</f>
        <v>29376</v>
      </c>
      <c r="N336" s="56">
        <f>([1]!Table1[[#This Row],[Billing Rate]]*0.5*100)</f>
        <v>25500</v>
      </c>
      <c r="O336" s="56">
        <f>Table1[[#This Row],[Collections]]-Table1[[#This Row],[Salary]]</f>
        <v>43044</v>
      </c>
    </row>
    <row r="337" spans="3:15" x14ac:dyDescent="0.2">
      <c r="C337" s="4">
        <v>8</v>
      </c>
      <c r="D337" s="4" t="s">
        <v>15</v>
      </c>
      <c r="E337" s="4" t="s">
        <v>37</v>
      </c>
      <c r="F337" s="4" t="s">
        <v>43</v>
      </c>
      <c r="G337" s="4" t="s">
        <v>47</v>
      </c>
      <c r="H337" s="60">
        <v>201</v>
      </c>
      <c r="I337" s="60">
        <v>2</v>
      </c>
      <c r="J337" s="61">
        <v>510</v>
      </c>
      <c r="K337" s="61">
        <f>Billings!$H337*Billings!$J337</f>
        <v>102510</v>
      </c>
      <c r="L337" s="61">
        <v>71757</v>
      </c>
      <c r="M337" s="61">
        <f>Billings!$K337-Billings!$L337</f>
        <v>30753</v>
      </c>
      <c r="N337" s="56">
        <f>([1]!Table1[[#This Row],[Billing Rate]]*0.5*100)</f>
        <v>25500</v>
      </c>
      <c r="O337" s="56">
        <f>Table1[[#This Row],[Collections]]-Table1[[#This Row],[Salary]]</f>
        <v>46257</v>
      </c>
    </row>
    <row r="338" spans="3:15" x14ac:dyDescent="0.2">
      <c r="C338" s="3">
        <v>9</v>
      </c>
      <c r="D338" s="3" t="s">
        <v>16</v>
      </c>
      <c r="E338" s="3" t="s">
        <v>37</v>
      </c>
      <c r="F338" s="3" t="s">
        <v>43</v>
      </c>
      <c r="G338" s="3" t="s">
        <v>47</v>
      </c>
      <c r="H338" s="58">
        <v>264</v>
      </c>
      <c r="I338" s="58">
        <v>8</v>
      </c>
      <c r="J338" s="59">
        <v>510</v>
      </c>
      <c r="K338" s="59">
        <f>Billings!$H338*Billings!$J338</f>
        <v>134640</v>
      </c>
      <c r="L338" s="59">
        <v>121176</v>
      </c>
      <c r="M338" s="59">
        <f>Billings!$K338-Billings!$L338</f>
        <v>13464</v>
      </c>
      <c r="N338" s="56">
        <f>([1]!Table1[[#This Row],[Billing Rate]]*0.5*100)</f>
        <v>25500</v>
      </c>
      <c r="O338" s="56">
        <f>Table1[[#This Row],[Collections]]-Table1[[#This Row],[Salary]]</f>
        <v>95676</v>
      </c>
    </row>
    <row r="339" spans="3:15" x14ac:dyDescent="0.2">
      <c r="C339" s="4">
        <v>10</v>
      </c>
      <c r="D339" s="4" t="s">
        <v>17</v>
      </c>
      <c r="E339" s="4" t="s">
        <v>37</v>
      </c>
      <c r="F339" s="4" t="s">
        <v>43</v>
      </c>
      <c r="G339" s="4" t="s">
        <v>47</v>
      </c>
      <c r="H339" s="60">
        <v>210</v>
      </c>
      <c r="I339" s="60">
        <v>9</v>
      </c>
      <c r="J339" s="61">
        <v>510</v>
      </c>
      <c r="K339" s="61">
        <f>Billings!$H339*Billings!$J339</f>
        <v>107100</v>
      </c>
      <c r="L339" s="61">
        <v>74970</v>
      </c>
      <c r="M339" s="61">
        <f>Billings!$K339-Billings!$L339</f>
        <v>32130</v>
      </c>
      <c r="N339" s="56">
        <f>([1]!Table1[[#This Row],[Billing Rate]]*0.5*100)</f>
        <v>25500</v>
      </c>
      <c r="O339" s="56">
        <f>Table1[[#This Row],[Collections]]-Table1[[#This Row],[Salary]]</f>
        <v>49470</v>
      </c>
    </row>
    <row r="340" spans="3:15" x14ac:dyDescent="0.2">
      <c r="C340" s="3">
        <v>11</v>
      </c>
      <c r="D340" s="3" t="s">
        <v>18</v>
      </c>
      <c r="E340" s="3" t="s">
        <v>37</v>
      </c>
      <c r="F340" s="3" t="s">
        <v>43</v>
      </c>
      <c r="G340" s="3" t="s">
        <v>47</v>
      </c>
      <c r="H340" s="58">
        <v>245</v>
      </c>
      <c r="I340" s="58">
        <v>4</v>
      </c>
      <c r="J340" s="59">
        <v>510</v>
      </c>
      <c r="K340" s="59">
        <f>Billings!$H340*Billings!$J340</f>
        <v>124950</v>
      </c>
      <c r="L340" s="59">
        <v>112455</v>
      </c>
      <c r="M340" s="59">
        <f>Billings!$K340-Billings!$L340</f>
        <v>12495</v>
      </c>
      <c r="N340" s="56">
        <f>([1]!Table1[[#This Row],[Billing Rate]]*0.5*100)</f>
        <v>25500</v>
      </c>
      <c r="O340" s="56">
        <f>Table1[[#This Row],[Collections]]-Table1[[#This Row],[Salary]]</f>
        <v>86955</v>
      </c>
    </row>
    <row r="341" spans="3:15" x14ac:dyDescent="0.2">
      <c r="C341" s="4">
        <v>12</v>
      </c>
      <c r="D341" s="4" t="s">
        <v>19</v>
      </c>
      <c r="E341" s="4" t="s">
        <v>37</v>
      </c>
      <c r="F341" s="4" t="s">
        <v>43</v>
      </c>
      <c r="G341" s="4" t="s">
        <v>47</v>
      </c>
      <c r="H341" s="60">
        <v>225</v>
      </c>
      <c r="I341" s="60">
        <v>6</v>
      </c>
      <c r="J341" s="61">
        <v>510</v>
      </c>
      <c r="K341" s="61">
        <f>Billings!$H341*Billings!$J341</f>
        <v>114750</v>
      </c>
      <c r="L341" s="61">
        <v>103275</v>
      </c>
      <c r="M341" s="61">
        <f>Billings!$K341-Billings!$L341</f>
        <v>11475</v>
      </c>
      <c r="N341" s="56">
        <f>([1]!Table1[[#This Row],[Billing Rate]]*0.5*100)</f>
        <v>25500</v>
      </c>
      <c r="O341" s="56">
        <f>Table1[[#This Row],[Collections]]-Table1[[#This Row],[Salary]]</f>
        <v>77775</v>
      </c>
    </row>
    <row r="342" spans="3:15" x14ac:dyDescent="0.2">
      <c r="C342" s="3">
        <v>1</v>
      </c>
      <c r="D342" s="3" t="s">
        <v>8</v>
      </c>
      <c r="E342" s="3" t="s">
        <v>38</v>
      </c>
      <c r="F342" s="3" t="s">
        <v>43</v>
      </c>
      <c r="G342" s="3" t="s">
        <v>47</v>
      </c>
      <c r="H342" s="58">
        <v>275</v>
      </c>
      <c r="I342" s="58">
        <v>1</v>
      </c>
      <c r="J342" s="59">
        <v>475</v>
      </c>
      <c r="K342" s="59">
        <f>Billings!$H342*Billings!$J342</f>
        <v>130625</v>
      </c>
      <c r="L342" s="59">
        <v>117562.5</v>
      </c>
      <c r="M342" s="59">
        <f>Billings!$K342-Billings!$L342</f>
        <v>13062.5</v>
      </c>
      <c r="N342" s="56">
        <f>([1]!Table1[[#This Row],[Billing Rate]]*0.5*100)</f>
        <v>23750</v>
      </c>
      <c r="O342" s="56">
        <f>Table1[[#This Row],[Collections]]-Table1[[#This Row],[Salary]]</f>
        <v>93812.5</v>
      </c>
    </row>
    <row r="343" spans="3:15" x14ac:dyDescent="0.2">
      <c r="C343" s="4">
        <v>2</v>
      </c>
      <c r="D343" s="4" t="s">
        <v>9</v>
      </c>
      <c r="E343" s="4" t="s">
        <v>38</v>
      </c>
      <c r="F343" s="4" t="s">
        <v>43</v>
      </c>
      <c r="G343" s="4" t="s">
        <v>47</v>
      </c>
      <c r="H343" s="60">
        <v>221</v>
      </c>
      <c r="I343" s="60">
        <v>6</v>
      </c>
      <c r="J343" s="61">
        <v>475</v>
      </c>
      <c r="K343" s="61">
        <f>Billings!$H343*Billings!$J343</f>
        <v>104975</v>
      </c>
      <c r="L343" s="61">
        <v>73482.5</v>
      </c>
      <c r="M343" s="61">
        <f>Billings!$K343-Billings!$L343</f>
        <v>31492.5</v>
      </c>
      <c r="N343" s="56">
        <f>([1]!Table1[[#This Row],[Billing Rate]]*0.5*100)</f>
        <v>23750</v>
      </c>
      <c r="O343" s="56">
        <f>Table1[[#This Row],[Collections]]-Table1[[#This Row],[Salary]]</f>
        <v>49732.5</v>
      </c>
    </row>
    <row r="344" spans="3:15" x14ac:dyDescent="0.2">
      <c r="C344" s="3">
        <v>3</v>
      </c>
      <c r="D344" s="3" t="s">
        <v>10</v>
      </c>
      <c r="E344" s="3" t="s">
        <v>38</v>
      </c>
      <c r="F344" s="3" t="s">
        <v>43</v>
      </c>
      <c r="G344" s="3" t="s">
        <v>47</v>
      </c>
      <c r="H344" s="58">
        <v>278</v>
      </c>
      <c r="I344" s="58">
        <v>0</v>
      </c>
      <c r="J344" s="59">
        <v>475</v>
      </c>
      <c r="K344" s="59">
        <f>Billings!$H344*Billings!$J344</f>
        <v>132050</v>
      </c>
      <c r="L344" s="59">
        <v>105640</v>
      </c>
      <c r="M344" s="59">
        <f>Billings!$K344-Billings!$L344</f>
        <v>26410</v>
      </c>
      <c r="N344" s="56">
        <f>([1]!Table1[[#This Row],[Billing Rate]]*0.5*100)</f>
        <v>23750</v>
      </c>
      <c r="O344" s="56">
        <f>Table1[[#This Row],[Collections]]-Table1[[#This Row],[Salary]]</f>
        <v>81890</v>
      </c>
    </row>
    <row r="345" spans="3:15" x14ac:dyDescent="0.2">
      <c r="C345" s="4">
        <v>4</v>
      </c>
      <c r="D345" s="4" t="s">
        <v>11</v>
      </c>
      <c r="E345" s="4" t="s">
        <v>38</v>
      </c>
      <c r="F345" s="4" t="s">
        <v>43</v>
      </c>
      <c r="G345" s="4" t="s">
        <v>47</v>
      </c>
      <c r="H345" s="60">
        <v>221</v>
      </c>
      <c r="I345" s="60">
        <v>8</v>
      </c>
      <c r="J345" s="61">
        <v>475</v>
      </c>
      <c r="K345" s="61">
        <f>Billings!$H345*Billings!$J345</f>
        <v>104975</v>
      </c>
      <c r="L345" s="61">
        <v>94477.5</v>
      </c>
      <c r="M345" s="61">
        <f>Billings!$K345-Billings!$L345</f>
        <v>10497.5</v>
      </c>
      <c r="N345" s="56">
        <f>([1]!Table1[[#This Row],[Billing Rate]]*0.5*100)</f>
        <v>23750</v>
      </c>
      <c r="O345" s="56">
        <f>Table1[[#This Row],[Collections]]-Table1[[#This Row],[Salary]]</f>
        <v>70727.5</v>
      </c>
    </row>
    <row r="346" spans="3:15" x14ac:dyDescent="0.2">
      <c r="C346" s="3">
        <v>5</v>
      </c>
      <c r="D346" s="3" t="s">
        <v>12</v>
      </c>
      <c r="E346" s="3" t="s">
        <v>38</v>
      </c>
      <c r="F346" s="3" t="s">
        <v>43</v>
      </c>
      <c r="G346" s="3" t="s">
        <v>47</v>
      </c>
      <c r="H346" s="58">
        <v>207</v>
      </c>
      <c r="I346" s="58">
        <v>5</v>
      </c>
      <c r="J346" s="59">
        <v>475</v>
      </c>
      <c r="K346" s="59">
        <f>Billings!$H346*Billings!$J346</f>
        <v>98325</v>
      </c>
      <c r="L346" s="59">
        <v>98325</v>
      </c>
      <c r="M346" s="59">
        <f>Billings!$K346-Billings!$L346</f>
        <v>0</v>
      </c>
      <c r="N346" s="56">
        <f>([1]!Table1[[#This Row],[Billing Rate]]*0.5*100)</f>
        <v>23750</v>
      </c>
      <c r="O346" s="56">
        <f>Table1[[#This Row],[Collections]]-Table1[[#This Row],[Salary]]</f>
        <v>74575</v>
      </c>
    </row>
    <row r="347" spans="3:15" x14ac:dyDescent="0.2">
      <c r="C347" s="4">
        <v>6</v>
      </c>
      <c r="D347" s="4" t="s">
        <v>13</v>
      </c>
      <c r="E347" s="4" t="s">
        <v>38</v>
      </c>
      <c r="F347" s="4" t="s">
        <v>43</v>
      </c>
      <c r="G347" s="4" t="s">
        <v>47</v>
      </c>
      <c r="H347" s="60">
        <v>192</v>
      </c>
      <c r="I347" s="60">
        <v>6</v>
      </c>
      <c r="J347" s="61">
        <v>475</v>
      </c>
      <c r="K347" s="61">
        <f>Billings!$H347*Billings!$J347</f>
        <v>91200</v>
      </c>
      <c r="L347" s="61">
        <v>63840</v>
      </c>
      <c r="M347" s="61">
        <f>Billings!$K347-Billings!$L347</f>
        <v>27360</v>
      </c>
      <c r="N347" s="56">
        <f>([1]!Table1[[#This Row],[Billing Rate]]*0.5*100)</f>
        <v>23750</v>
      </c>
      <c r="O347" s="56">
        <f>Table1[[#This Row],[Collections]]-Table1[[#This Row],[Salary]]</f>
        <v>40090</v>
      </c>
    </row>
    <row r="348" spans="3:15" x14ac:dyDescent="0.2">
      <c r="C348" s="3">
        <v>7</v>
      </c>
      <c r="D348" s="3" t="s">
        <v>14</v>
      </c>
      <c r="E348" s="3" t="s">
        <v>38</v>
      </c>
      <c r="F348" s="3" t="s">
        <v>43</v>
      </c>
      <c r="G348" s="3" t="s">
        <v>47</v>
      </c>
      <c r="H348" s="58">
        <v>263</v>
      </c>
      <c r="I348" s="58">
        <v>9</v>
      </c>
      <c r="J348" s="59">
        <v>475</v>
      </c>
      <c r="K348" s="59">
        <f>Billings!$H348*Billings!$J348</f>
        <v>124925</v>
      </c>
      <c r="L348" s="59">
        <v>99940</v>
      </c>
      <c r="M348" s="59">
        <f>Billings!$K348-Billings!$L348</f>
        <v>24985</v>
      </c>
      <c r="N348" s="56">
        <f>([1]!Table1[[#This Row],[Billing Rate]]*0.5*100)</f>
        <v>23750</v>
      </c>
      <c r="O348" s="56">
        <f>Table1[[#This Row],[Collections]]-Table1[[#This Row],[Salary]]</f>
        <v>76190</v>
      </c>
    </row>
    <row r="349" spans="3:15" x14ac:dyDescent="0.2">
      <c r="C349" s="4">
        <v>8</v>
      </c>
      <c r="D349" s="4" t="s">
        <v>15</v>
      </c>
      <c r="E349" s="4" t="s">
        <v>38</v>
      </c>
      <c r="F349" s="4" t="s">
        <v>43</v>
      </c>
      <c r="G349" s="4" t="s">
        <v>47</v>
      </c>
      <c r="H349" s="60">
        <v>278</v>
      </c>
      <c r="I349" s="60">
        <v>2</v>
      </c>
      <c r="J349" s="61">
        <v>475</v>
      </c>
      <c r="K349" s="61">
        <f>Billings!$H349*Billings!$J349</f>
        <v>132050</v>
      </c>
      <c r="L349" s="61">
        <v>92435</v>
      </c>
      <c r="M349" s="61">
        <f>Billings!$K349-Billings!$L349</f>
        <v>39615</v>
      </c>
      <c r="N349" s="56">
        <f>([1]!Table1[[#This Row],[Billing Rate]]*0.5*100)</f>
        <v>23750</v>
      </c>
      <c r="O349" s="56">
        <f>Table1[[#This Row],[Collections]]-Table1[[#This Row],[Salary]]</f>
        <v>68685</v>
      </c>
    </row>
    <row r="350" spans="3:15" x14ac:dyDescent="0.2">
      <c r="C350" s="3">
        <v>9</v>
      </c>
      <c r="D350" s="3" t="s">
        <v>16</v>
      </c>
      <c r="E350" s="3" t="s">
        <v>38</v>
      </c>
      <c r="F350" s="3" t="s">
        <v>43</v>
      </c>
      <c r="G350" s="3" t="s">
        <v>47</v>
      </c>
      <c r="H350" s="58">
        <v>274</v>
      </c>
      <c r="I350" s="58">
        <v>2</v>
      </c>
      <c r="J350" s="59">
        <v>475</v>
      </c>
      <c r="K350" s="59">
        <f>Billings!$H350*Billings!$J350</f>
        <v>130150</v>
      </c>
      <c r="L350" s="59">
        <v>130150</v>
      </c>
      <c r="M350" s="59">
        <f>Billings!$K350-Billings!$L350</f>
        <v>0</v>
      </c>
      <c r="N350" s="56">
        <f>([1]!Table1[[#This Row],[Billing Rate]]*0.5*100)</f>
        <v>23750</v>
      </c>
      <c r="O350" s="56">
        <f>Table1[[#This Row],[Collections]]-Table1[[#This Row],[Salary]]</f>
        <v>106400</v>
      </c>
    </row>
    <row r="351" spans="3:15" x14ac:dyDescent="0.2">
      <c r="C351" s="4">
        <v>10</v>
      </c>
      <c r="D351" s="4" t="s">
        <v>17</v>
      </c>
      <c r="E351" s="4" t="s">
        <v>38</v>
      </c>
      <c r="F351" s="4" t="s">
        <v>43</v>
      </c>
      <c r="G351" s="4" t="s">
        <v>47</v>
      </c>
      <c r="H351" s="60">
        <v>275</v>
      </c>
      <c r="I351" s="60">
        <v>9</v>
      </c>
      <c r="J351" s="61">
        <v>475</v>
      </c>
      <c r="K351" s="61">
        <f>Billings!$H351*Billings!$J351</f>
        <v>130625</v>
      </c>
      <c r="L351" s="61">
        <v>130625</v>
      </c>
      <c r="M351" s="61">
        <f>Billings!$K351-Billings!$L351</f>
        <v>0</v>
      </c>
      <c r="N351" s="56">
        <f>([1]!Table1[[#This Row],[Billing Rate]]*0.5*100)</f>
        <v>23750</v>
      </c>
      <c r="O351" s="56">
        <f>Table1[[#This Row],[Collections]]-Table1[[#This Row],[Salary]]</f>
        <v>106875</v>
      </c>
    </row>
    <row r="352" spans="3:15" x14ac:dyDescent="0.2">
      <c r="C352" s="3">
        <v>11</v>
      </c>
      <c r="D352" s="3" t="s">
        <v>18</v>
      </c>
      <c r="E352" s="3" t="s">
        <v>38</v>
      </c>
      <c r="F352" s="3" t="s">
        <v>43</v>
      </c>
      <c r="G352" s="3" t="s">
        <v>47</v>
      </c>
      <c r="H352" s="58">
        <v>210</v>
      </c>
      <c r="I352" s="58">
        <v>8</v>
      </c>
      <c r="J352" s="59">
        <v>475</v>
      </c>
      <c r="K352" s="59">
        <f>Billings!$H352*Billings!$J352</f>
        <v>99750</v>
      </c>
      <c r="L352" s="59">
        <v>69825</v>
      </c>
      <c r="M352" s="59">
        <f>Billings!$K352-Billings!$L352</f>
        <v>29925</v>
      </c>
      <c r="N352" s="56">
        <f>([1]!Table1[[#This Row],[Billing Rate]]*0.5*100)</f>
        <v>23750</v>
      </c>
      <c r="O352" s="56">
        <f>Table1[[#This Row],[Collections]]-Table1[[#This Row],[Salary]]</f>
        <v>46075</v>
      </c>
    </row>
    <row r="353" spans="3:15" x14ac:dyDescent="0.2">
      <c r="C353" s="4">
        <v>12</v>
      </c>
      <c r="D353" s="4" t="s">
        <v>19</v>
      </c>
      <c r="E353" s="4" t="s">
        <v>38</v>
      </c>
      <c r="F353" s="4" t="s">
        <v>43</v>
      </c>
      <c r="G353" s="4" t="s">
        <v>47</v>
      </c>
      <c r="H353" s="60">
        <v>225</v>
      </c>
      <c r="I353" s="60">
        <v>8</v>
      </c>
      <c r="J353" s="61">
        <v>475</v>
      </c>
      <c r="K353" s="61">
        <f>Billings!$H353*Billings!$J353</f>
        <v>106875</v>
      </c>
      <c r="L353" s="61">
        <v>85500</v>
      </c>
      <c r="M353" s="61">
        <f>Billings!$K353-Billings!$L353</f>
        <v>21375</v>
      </c>
      <c r="N353" s="56">
        <f>([1]!Table1[[#This Row],[Billing Rate]]*0.5*100)</f>
        <v>23750</v>
      </c>
      <c r="O353" s="56">
        <f>Table1[[#This Row],[Collections]]-Table1[[#This Row],[Salary]]</f>
        <v>61750</v>
      </c>
    </row>
    <row r="354" spans="3:15" x14ac:dyDescent="0.2">
      <c r="C354" s="3">
        <v>1</v>
      </c>
      <c r="D354" s="3" t="s">
        <v>8</v>
      </c>
      <c r="E354" s="3" t="s">
        <v>39</v>
      </c>
      <c r="F354" s="3" t="s">
        <v>43</v>
      </c>
      <c r="G354" s="3" t="s">
        <v>47</v>
      </c>
      <c r="H354" s="58">
        <v>249</v>
      </c>
      <c r="I354" s="58">
        <v>0</v>
      </c>
      <c r="J354" s="59">
        <v>670</v>
      </c>
      <c r="K354" s="59">
        <f>Billings!$H354*Billings!$J354</f>
        <v>166830</v>
      </c>
      <c r="L354" s="59">
        <v>150147</v>
      </c>
      <c r="M354" s="59">
        <f>Billings!$K354-Billings!$L354</f>
        <v>16683</v>
      </c>
      <c r="N354" s="56">
        <f>([1]!Table1[[#This Row],[Billing Rate]]*0.5*100)</f>
        <v>33500</v>
      </c>
      <c r="O354" s="56">
        <f>Table1[[#This Row],[Collections]]-Table1[[#This Row],[Salary]]</f>
        <v>116647</v>
      </c>
    </row>
    <row r="355" spans="3:15" x14ac:dyDescent="0.2">
      <c r="C355" s="4">
        <v>2</v>
      </c>
      <c r="D355" s="4" t="s">
        <v>9</v>
      </c>
      <c r="E355" s="4" t="s">
        <v>39</v>
      </c>
      <c r="F355" s="4" t="s">
        <v>43</v>
      </c>
      <c r="G355" s="4" t="s">
        <v>47</v>
      </c>
      <c r="H355" s="60">
        <v>262</v>
      </c>
      <c r="I355" s="60">
        <v>2</v>
      </c>
      <c r="J355" s="61">
        <v>670</v>
      </c>
      <c r="K355" s="61">
        <f>Billings!$H355*Billings!$J355</f>
        <v>175540</v>
      </c>
      <c r="L355" s="61">
        <v>175540</v>
      </c>
      <c r="M355" s="61">
        <f>Billings!$K355-Billings!$L355</f>
        <v>0</v>
      </c>
      <c r="N355" s="56">
        <f>([1]!Table1[[#This Row],[Billing Rate]]*0.5*100)</f>
        <v>33500</v>
      </c>
      <c r="O355" s="56">
        <f>Table1[[#This Row],[Collections]]-Table1[[#This Row],[Salary]]</f>
        <v>142040</v>
      </c>
    </row>
    <row r="356" spans="3:15" x14ac:dyDescent="0.2">
      <c r="C356" s="3">
        <v>3</v>
      </c>
      <c r="D356" s="3" t="s">
        <v>10</v>
      </c>
      <c r="E356" s="3" t="s">
        <v>39</v>
      </c>
      <c r="F356" s="3" t="s">
        <v>43</v>
      </c>
      <c r="G356" s="3" t="s">
        <v>47</v>
      </c>
      <c r="H356" s="58">
        <v>195</v>
      </c>
      <c r="I356" s="58">
        <v>10</v>
      </c>
      <c r="J356" s="59">
        <v>670</v>
      </c>
      <c r="K356" s="59">
        <f>Billings!$H356*Billings!$J356</f>
        <v>130650</v>
      </c>
      <c r="L356" s="59">
        <v>117585</v>
      </c>
      <c r="M356" s="59">
        <f>Billings!$K356-Billings!$L356</f>
        <v>13065</v>
      </c>
      <c r="N356" s="56">
        <f>([1]!Table1[[#This Row],[Billing Rate]]*0.5*100)</f>
        <v>33500</v>
      </c>
      <c r="O356" s="56">
        <f>Table1[[#This Row],[Collections]]-Table1[[#This Row],[Salary]]</f>
        <v>84085</v>
      </c>
    </row>
    <row r="357" spans="3:15" x14ac:dyDescent="0.2">
      <c r="C357" s="4">
        <v>4</v>
      </c>
      <c r="D357" s="4" t="s">
        <v>11</v>
      </c>
      <c r="E357" s="4" t="s">
        <v>39</v>
      </c>
      <c r="F357" s="4" t="s">
        <v>43</v>
      </c>
      <c r="G357" s="4" t="s">
        <v>47</v>
      </c>
      <c r="H357" s="60">
        <v>231</v>
      </c>
      <c r="I357" s="60">
        <v>9</v>
      </c>
      <c r="J357" s="61">
        <v>670</v>
      </c>
      <c r="K357" s="61">
        <f>Billings!$H357*Billings!$J357</f>
        <v>154770</v>
      </c>
      <c r="L357" s="61">
        <v>154770</v>
      </c>
      <c r="M357" s="61">
        <f>Billings!$K357-Billings!$L357</f>
        <v>0</v>
      </c>
      <c r="N357" s="56">
        <f>([1]!Table1[[#This Row],[Billing Rate]]*0.5*100)</f>
        <v>33500</v>
      </c>
      <c r="O357" s="56">
        <f>Table1[[#This Row],[Collections]]-Table1[[#This Row],[Salary]]</f>
        <v>121270</v>
      </c>
    </row>
    <row r="358" spans="3:15" x14ac:dyDescent="0.2">
      <c r="C358" s="3">
        <v>5</v>
      </c>
      <c r="D358" s="3" t="s">
        <v>12</v>
      </c>
      <c r="E358" s="3" t="s">
        <v>39</v>
      </c>
      <c r="F358" s="3" t="s">
        <v>43</v>
      </c>
      <c r="G358" s="3" t="s">
        <v>47</v>
      </c>
      <c r="H358" s="58">
        <v>210</v>
      </c>
      <c r="I358" s="58">
        <v>5</v>
      </c>
      <c r="J358" s="59">
        <v>670</v>
      </c>
      <c r="K358" s="59">
        <f>Billings!$H358*Billings!$J358</f>
        <v>140700</v>
      </c>
      <c r="L358" s="59">
        <v>126630</v>
      </c>
      <c r="M358" s="59">
        <f>Billings!$K358-Billings!$L358</f>
        <v>14070</v>
      </c>
      <c r="N358" s="56">
        <f>([1]!Table1[[#This Row],[Billing Rate]]*0.5*100)</f>
        <v>33500</v>
      </c>
      <c r="O358" s="56">
        <f>Table1[[#This Row],[Collections]]-Table1[[#This Row],[Salary]]</f>
        <v>93130</v>
      </c>
    </row>
    <row r="359" spans="3:15" x14ac:dyDescent="0.2">
      <c r="C359" s="4">
        <v>6</v>
      </c>
      <c r="D359" s="4" t="s">
        <v>13</v>
      </c>
      <c r="E359" s="4" t="s">
        <v>39</v>
      </c>
      <c r="F359" s="4" t="s">
        <v>43</v>
      </c>
      <c r="G359" s="4" t="s">
        <v>47</v>
      </c>
      <c r="H359" s="60">
        <v>260</v>
      </c>
      <c r="I359" s="60">
        <v>7</v>
      </c>
      <c r="J359" s="61">
        <v>670</v>
      </c>
      <c r="K359" s="61">
        <f>Billings!$H359*Billings!$J359</f>
        <v>174200</v>
      </c>
      <c r="L359" s="61">
        <v>104520</v>
      </c>
      <c r="M359" s="61">
        <f>Billings!$K359-Billings!$L359</f>
        <v>69680</v>
      </c>
      <c r="N359" s="56">
        <f>([1]!Table1[[#This Row],[Billing Rate]]*0.5*100)</f>
        <v>33500</v>
      </c>
      <c r="O359" s="56">
        <f>Table1[[#This Row],[Collections]]-Table1[[#This Row],[Salary]]</f>
        <v>71020</v>
      </c>
    </row>
    <row r="360" spans="3:15" x14ac:dyDescent="0.2">
      <c r="C360" s="3">
        <v>7</v>
      </c>
      <c r="D360" s="3" t="s">
        <v>14</v>
      </c>
      <c r="E360" s="3" t="s">
        <v>39</v>
      </c>
      <c r="F360" s="3" t="s">
        <v>43</v>
      </c>
      <c r="G360" s="3" t="s">
        <v>47</v>
      </c>
      <c r="H360" s="58">
        <v>236</v>
      </c>
      <c r="I360" s="58">
        <v>0</v>
      </c>
      <c r="J360" s="59">
        <v>670</v>
      </c>
      <c r="K360" s="59">
        <f>Billings!$H360*Billings!$J360</f>
        <v>158120</v>
      </c>
      <c r="L360" s="59">
        <v>110684</v>
      </c>
      <c r="M360" s="59">
        <f>Billings!$K360-Billings!$L360</f>
        <v>47436</v>
      </c>
      <c r="N360" s="56">
        <f>([1]!Table1[[#This Row],[Billing Rate]]*0.5*100)</f>
        <v>33500</v>
      </c>
      <c r="O360" s="56">
        <f>Table1[[#This Row],[Collections]]-Table1[[#This Row],[Salary]]</f>
        <v>77184</v>
      </c>
    </row>
    <row r="361" spans="3:15" x14ac:dyDescent="0.2">
      <c r="C361" s="4">
        <v>8</v>
      </c>
      <c r="D361" s="4" t="s">
        <v>15</v>
      </c>
      <c r="E361" s="4" t="s">
        <v>39</v>
      </c>
      <c r="F361" s="4" t="s">
        <v>43</v>
      </c>
      <c r="G361" s="4" t="s">
        <v>47</v>
      </c>
      <c r="H361" s="60">
        <v>219</v>
      </c>
      <c r="I361" s="60">
        <v>4</v>
      </c>
      <c r="J361" s="61">
        <v>670</v>
      </c>
      <c r="K361" s="61">
        <f>Billings!$H361*Billings!$J361</f>
        <v>146730</v>
      </c>
      <c r="L361" s="61">
        <v>102711</v>
      </c>
      <c r="M361" s="61">
        <f>Billings!$K361-Billings!$L361</f>
        <v>44019</v>
      </c>
      <c r="N361" s="56">
        <f>([1]!Table1[[#This Row],[Billing Rate]]*0.5*100)</f>
        <v>33500</v>
      </c>
      <c r="O361" s="56">
        <f>Table1[[#This Row],[Collections]]-Table1[[#This Row],[Salary]]</f>
        <v>69211</v>
      </c>
    </row>
    <row r="362" spans="3:15" x14ac:dyDescent="0.2">
      <c r="C362" s="3">
        <v>9</v>
      </c>
      <c r="D362" s="3" t="s">
        <v>16</v>
      </c>
      <c r="E362" s="3" t="s">
        <v>39</v>
      </c>
      <c r="F362" s="3" t="s">
        <v>43</v>
      </c>
      <c r="G362" s="3" t="s">
        <v>47</v>
      </c>
      <c r="H362" s="58">
        <v>229</v>
      </c>
      <c r="I362" s="58">
        <v>10</v>
      </c>
      <c r="J362" s="59">
        <v>670</v>
      </c>
      <c r="K362" s="59">
        <f>Billings!$H362*Billings!$J362</f>
        <v>153430</v>
      </c>
      <c r="L362" s="59">
        <v>138087</v>
      </c>
      <c r="M362" s="59">
        <f>Billings!$K362-Billings!$L362</f>
        <v>15343</v>
      </c>
      <c r="N362" s="56">
        <f>([1]!Table1[[#This Row],[Billing Rate]]*0.5*100)</f>
        <v>33500</v>
      </c>
      <c r="O362" s="56">
        <f>Table1[[#This Row],[Collections]]-Table1[[#This Row],[Salary]]</f>
        <v>104587</v>
      </c>
    </row>
    <row r="363" spans="3:15" x14ac:dyDescent="0.2">
      <c r="C363" s="4">
        <v>10</v>
      </c>
      <c r="D363" s="4" t="s">
        <v>17</v>
      </c>
      <c r="E363" s="4" t="s">
        <v>39</v>
      </c>
      <c r="F363" s="4" t="s">
        <v>43</v>
      </c>
      <c r="G363" s="4" t="s">
        <v>47</v>
      </c>
      <c r="H363" s="60">
        <v>216</v>
      </c>
      <c r="I363" s="60">
        <v>6</v>
      </c>
      <c r="J363" s="61">
        <v>670</v>
      </c>
      <c r="K363" s="61">
        <f>Billings!$H363*Billings!$J363</f>
        <v>144720</v>
      </c>
      <c r="L363" s="61">
        <v>115776</v>
      </c>
      <c r="M363" s="61">
        <f>Billings!$K363-Billings!$L363</f>
        <v>28944</v>
      </c>
      <c r="N363" s="56">
        <f>([1]!Table1[[#This Row],[Billing Rate]]*0.5*100)</f>
        <v>33500</v>
      </c>
      <c r="O363" s="56">
        <f>Table1[[#This Row],[Collections]]-Table1[[#This Row],[Salary]]</f>
        <v>82276</v>
      </c>
    </row>
    <row r="364" spans="3:15" x14ac:dyDescent="0.2">
      <c r="C364" s="3">
        <v>11</v>
      </c>
      <c r="D364" s="3" t="s">
        <v>18</v>
      </c>
      <c r="E364" s="3" t="s">
        <v>39</v>
      </c>
      <c r="F364" s="3" t="s">
        <v>43</v>
      </c>
      <c r="G364" s="3" t="s">
        <v>47</v>
      </c>
      <c r="H364" s="58">
        <v>250</v>
      </c>
      <c r="I364" s="58">
        <v>3</v>
      </c>
      <c r="J364" s="59">
        <v>670</v>
      </c>
      <c r="K364" s="59">
        <f>Billings!$H364*Billings!$J364</f>
        <v>167500</v>
      </c>
      <c r="L364" s="59">
        <v>100500</v>
      </c>
      <c r="M364" s="59">
        <f>Billings!$K364-Billings!$L364</f>
        <v>67000</v>
      </c>
      <c r="N364" s="56">
        <f>([1]!Table1[[#This Row],[Billing Rate]]*0.5*100)</f>
        <v>33500</v>
      </c>
      <c r="O364" s="56">
        <f>Table1[[#This Row],[Collections]]-Table1[[#This Row],[Salary]]</f>
        <v>67000</v>
      </c>
    </row>
    <row r="365" spans="3:15" x14ac:dyDescent="0.2">
      <c r="C365" s="4">
        <v>12</v>
      </c>
      <c r="D365" s="4" t="s">
        <v>19</v>
      </c>
      <c r="E365" s="4" t="s">
        <v>39</v>
      </c>
      <c r="F365" s="4" t="s">
        <v>43</v>
      </c>
      <c r="G365" s="4" t="s">
        <v>47</v>
      </c>
      <c r="H365" s="60">
        <v>234</v>
      </c>
      <c r="I365" s="60">
        <v>0</v>
      </c>
      <c r="J365" s="61">
        <v>670</v>
      </c>
      <c r="K365" s="61">
        <f>Billings!$H365*Billings!$J365</f>
        <v>156780</v>
      </c>
      <c r="L365" s="61">
        <v>125424</v>
      </c>
      <c r="M365" s="61">
        <f>Billings!$K365-Billings!$L365</f>
        <v>31356</v>
      </c>
      <c r="N365" s="56">
        <f>([1]!Table1[[#This Row],[Billing Rate]]*0.5*100)</f>
        <v>33500</v>
      </c>
      <c r="O365" s="56">
        <f>Table1[[#This Row],[Collections]]-Table1[[#This Row],[Salary]]</f>
        <v>91924</v>
      </c>
    </row>
    <row r="366" spans="3:15" x14ac:dyDescent="0.2">
      <c r="C366" s="3">
        <v>1</v>
      </c>
      <c r="D366" s="3" t="s">
        <v>8</v>
      </c>
      <c r="E366" s="3" t="s">
        <v>40</v>
      </c>
      <c r="F366" s="3" t="s">
        <v>43</v>
      </c>
      <c r="G366" s="3" t="s">
        <v>48</v>
      </c>
      <c r="H366" s="58">
        <v>249</v>
      </c>
      <c r="I366" s="58">
        <v>10</v>
      </c>
      <c r="J366" s="59">
        <v>610</v>
      </c>
      <c r="K366" s="59">
        <f>Billings!$H366*Billings!$J366</f>
        <v>151890</v>
      </c>
      <c r="L366" s="59">
        <v>136701</v>
      </c>
      <c r="M366" s="59">
        <f>Billings!$K366-Billings!$L366</f>
        <v>15189</v>
      </c>
      <c r="N366" s="56">
        <f>([1]!Table1[[#This Row],[Billing Rate]]*0.5*100)</f>
        <v>30500</v>
      </c>
      <c r="O366" s="56">
        <f>Table1[[#This Row],[Collections]]-Table1[[#This Row],[Salary]]</f>
        <v>106201</v>
      </c>
    </row>
    <row r="367" spans="3:15" x14ac:dyDescent="0.2">
      <c r="C367" s="4">
        <v>2</v>
      </c>
      <c r="D367" s="4" t="s">
        <v>9</v>
      </c>
      <c r="E367" s="4" t="s">
        <v>40</v>
      </c>
      <c r="F367" s="4" t="s">
        <v>43</v>
      </c>
      <c r="G367" s="4" t="s">
        <v>48</v>
      </c>
      <c r="H367" s="60">
        <v>252</v>
      </c>
      <c r="I367" s="60">
        <v>1</v>
      </c>
      <c r="J367" s="61">
        <v>610</v>
      </c>
      <c r="K367" s="61">
        <f>Billings!$H367*Billings!$J367</f>
        <v>153720</v>
      </c>
      <c r="L367" s="61">
        <v>153720</v>
      </c>
      <c r="M367" s="61">
        <f>Billings!$K367-Billings!$L367</f>
        <v>0</v>
      </c>
      <c r="N367" s="56">
        <f>([1]!Table1[[#This Row],[Billing Rate]]*0.5*100)</f>
        <v>30500</v>
      </c>
      <c r="O367" s="56">
        <f>Table1[[#This Row],[Collections]]-Table1[[#This Row],[Salary]]</f>
        <v>123220</v>
      </c>
    </row>
    <row r="368" spans="3:15" x14ac:dyDescent="0.2">
      <c r="C368" s="3">
        <v>3</v>
      </c>
      <c r="D368" s="3" t="s">
        <v>10</v>
      </c>
      <c r="E368" s="3" t="s">
        <v>40</v>
      </c>
      <c r="F368" s="3" t="s">
        <v>43</v>
      </c>
      <c r="G368" s="3" t="s">
        <v>48</v>
      </c>
      <c r="H368" s="58">
        <v>254</v>
      </c>
      <c r="I368" s="58">
        <v>9</v>
      </c>
      <c r="J368" s="59">
        <v>610</v>
      </c>
      <c r="K368" s="59">
        <f>Billings!$H368*Billings!$J368</f>
        <v>154940</v>
      </c>
      <c r="L368" s="59">
        <v>139446</v>
      </c>
      <c r="M368" s="59">
        <f>Billings!$K368-Billings!$L368</f>
        <v>15494</v>
      </c>
      <c r="N368" s="56">
        <f>([1]!Table1[[#This Row],[Billing Rate]]*0.5*100)</f>
        <v>30500</v>
      </c>
      <c r="O368" s="56">
        <f>Table1[[#This Row],[Collections]]-Table1[[#This Row],[Salary]]</f>
        <v>108946</v>
      </c>
    </row>
    <row r="369" spans="3:15" x14ac:dyDescent="0.2">
      <c r="C369" s="4">
        <v>4</v>
      </c>
      <c r="D369" s="4" t="s">
        <v>11</v>
      </c>
      <c r="E369" s="4" t="s">
        <v>40</v>
      </c>
      <c r="F369" s="4" t="s">
        <v>43</v>
      </c>
      <c r="G369" s="4" t="s">
        <v>48</v>
      </c>
      <c r="H369" s="60">
        <v>270</v>
      </c>
      <c r="I369" s="60">
        <v>9</v>
      </c>
      <c r="J369" s="61">
        <v>610</v>
      </c>
      <c r="K369" s="61">
        <f>Billings!$H369*Billings!$J369</f>
        <v>164700</v>
      </c>
      <c r="L369" s="61">
        <v>131760</v>
      </c>
      <c r="M369" s="61">
        <f>Billings!$K369-Billings!$L369</f>
        <v>32940</v>
      </c>
      <c r="N369" s="56">
        <f>([1]!Table1[[#This Row],[Billing Rate]]*0.5*100)</f>
        <v>30500</v>
      </c>
      <c r="O369" s="56">
        <f>Table1[[#This Row],[Collections]]-Table1[[#This Row],[Salary]]</f>
        <v>101260</v>
      </c>
    </row>
    <row r="370" spans="3:15" x14ac:dyDescent="0.2">
      <c r="C370" s="3">
        <v>5</v>
      </c>
      <c r="D370" s="3" t="s">
        <v>12</v>
      </c>
      <c r="E370" s="3" t="s">
        <v>40</v>
      </c>
      <c r="F370" s="3" t="s">
        <v>43</v>
      </c>
      <c r="G370" s="3" t="s">
        <v>48</v>
      </c>
      <c r="H370" s="58">
        <v>277</v>
      </c>
      <c r="I370" s="58">
        <v>2</v>
      </c>
      <c r="J370" s="59">
        <v>610</v>
      </c>
      <c r="K370" s="59">
        <f>Billings!$H370*Billings!$J370</f>
        <v>168970</v>
      </c>
      <c r="L370" s="59">
        <v>168970</v>
      </c>
      <c r="M370" s="59">
        <f>Billings!$K370-Billings!$L370</f>
        <v>0</v>
      </c>
      <c r="N370" s="56">
        <f>([1]!Table1[[#This Row],[Billing Rate]]*0.5*100)</f>
        <v>30500</v>
      </c>
      <c r="O370" s="56">
        <f>Table1[[#This Row],[Collections]]-Table1[[#This Row],[Salary]]</f>
        <v>138470</v>
      </c>
    </row>
    <row r="371" spans="3:15" x14ac:dyDescent="0.2">
      <c r="C371" s="4">
        <v>6</v>
      </c>
      <c r="D371" s="4" t="s">
        <v>13</v>
      </c>
      <c r="E371" s="4" t="s">
        <v>40</v>
      </c>
      <c r="F371" s="4" t="s">
        <v>43</v>
      </c>
      <c r="G371" s="4" t="s">
        <v>48</v>
      </c>
      <c r="H371" s="60">
        <v>239</v>
      </c>
      <c r="I371" s="60">
        <v>10</v>
      </c>
      <c r="J371" s="61">
        <v>610</v>
      </c>
      <c r="K371" s="61">
        <f>Billings!$H371*Billings!$J371</f>
        <v>145790</v>
      </c>
      <c r="L371" s="61">
        <v>131211</v>
      </c>
      <c r="M371" s="61">
        <f>Billings!$K371-Billings!$L371</f>
        <v>14579</v>
      </c>
      <c r="N371" s="56">
        <f>([1]!Table1[[#This Row],[Billing Rate]]*0.5*100)</f>
        <v>30500</v>
      </c>
      <c r="O371" s="56">
        <f>Table1[[#This Row],[Collections]]-Table1[[#This Row],[Salary]]</f>
        <v>100711</v>
      </c>
    </row>
    <row r="372" spans="3:15" x14ac:dyDescent="0.2">
      <c r="C372" s="3">
        <v>7</v>
      </c>
      <c r="D372" s="3" t="s">
        <v>14</v>
      </c>
      <c r="E372" s="3" t="s">
        <v>40</v>
      </c>
      <c r="F372" s="3" t="s">
        <v>43</v>
      </c>
      <c r="G372" s="3" t="s">
        <v>48</v>
      </c>
      <c r="H372" s="58">
        <v>254</v>
      </c>
      <c r="I372" s="58">
        <v>10</v>
      </c>
      <c r="J372" s="59">
        <v>610</v>
      </c>
      <c r="K372" s="59">
        <f>Billings!$H372*Billings!$J372</f>
        <v>154940</v>
      </c>
      <c r="L372" s="59">
        <v>154940</v>
      </c>
      <c r="M372" s="59">
        <f>Billings!$K372-Billings!$L372</f>
        <v>0</v>
      </c>
      <c r="N372" s="56">
        <f>([1]!Table1[[#This Row],[Billing Rate]]*0.5*100)</f>
        <v>30500</v>
      </c>
      <c r="O372" s="56">
        <f>Table1[[#This Row],[Collections]]-Table1[[#This Row],[Salary]]</f>
        <v>124440</v>
      </c>
    </row>
    <row r="373" spans="3:15" x14ac:dyDescent="0.2">
      <c r="C373" s="4">
        <v>8</v>
      </c>
      <c r="D373" s="4" t="s">
        <v>15</v>
      </c>
      <c r="E373" s="4" t="s">
        <v>40</v>
      </c>
      <c r="F373" s="4" t="s">
        <v>43</v>
      </c>
      <c r="G373" s="4" t="s">
        <v>48</v>
      </c>
      <c r="H373" s="60">
        <v>208</v>
      </c>
      <c r="I373" s="60">
        <v>0</v>
      </c>
      <c r="J373" s="61">
        <v>610</v>
      </c>
      <c r="K373" s="61">
        <f>Billings!$H373*Billings!$J373</f>
        <v>126880</v>
      </c>
      <c r="L373" s="61">
        <v>101504</v>
      </c>
      <c r="M373" s="61">
        <f>Billings!$K373-Billings!$L373</f>
        <v>25376</v>
      </c>
      <c r="N373" s="56">
        <f>([1]!Table1[[#This Row],[Billing Rate]]*0.5*100)</f>
        <v>30500</v>
      </c>
      <c r="O373" s="56">
        <f>Table1[[#This Row],[Collections]]-Table1[[#This Row],[Salary]]</f>
        <v>71004</v>
      </c>
    </row>
    <row r="374" spans="3:15" x14ac:dyDescent="0.2">
      <c r="C374" s="3">
        <v>9</v>
      </c>
      <c r="D374" s="3" t="s">
        <v>16</v>
      </c>
      <c r="E374" s="3" t="s">
        <v>40</v>
      </c>
      <c r="F374" s="3" t="s">
        <v>43</v>
      </c>
      <c r="G374" s="3" t="s">
        <v>48</v>
      </c>
      <c r="H374" s="58">
        <v>208</v>
      </c>
      <c r="I374" s="58">
        <v>2</v>
      </c>
      <c r="J374" s="59">
        <v>610</v>
      </c>
      <c r="K374" s="59">
        <f>Billings!$H374*Billings!$J374</f>
        <v>126880</v>
      </c>
      <c r="L374" s="59">
        <v>126880</v>
      </c>
      <c r="M374" s="59">
        <f>Billings!$K374-Billings!$L374</f>
        <v>0</v>
      </c>
      <c r="N374" s="56">
        <f>([1]!Table1[[#This Row],[Billing Rate]]*0.5*100)</f>
        <v>30500</v>
      </c>
      <c r="O374" s="56">
        <f>Table1[[#This Row],[Collections]]-Table1[[#This Row],[Salary]]</f>
        <v>96380</v>
      </c>
    </row>
    <row r="375" spans="3:15" x14ac:dyDescent="0.2">
      <c r="C375" s="4">
        <v>10</v>
      </c>
      <c r="D375" s="4" t="s">
        <v>17</v>
      </c>
      <c r="E375" s="4" t="s">
        <v>40</v>
      </c>
      <c r="F375" s="4" t="s">
        <v>43</v>
      </c>
      <c r="G375" s="4" t="s">
        <v>48</v>
      </c>
      <c r="H375" s="60">
        <v>195</v>
      </c>
      <c r="I375" s="60">
        <v>6</v>
      </c>
      <c r="J375" s="61">
        <v>610</v>
      </c>
      <c r="K375" s="61">
        <f>Billings!$H375*Billings!$J375</f>
        <v>118950</v>
      </c>
      <c r="L375" s="61">
        <v>118950</v>
      </c>
      <c r="M375" s="61">
        <f>Billings!$K375-Billings!$L375</f>
        <v>0</v>
      </c>
      <c r="N375" s="56">
        <f>([1]!Table1[[#This Row],[Billing Rate]]*0.5*100)</f>
        <v>30500</v>
      </c>
      <c r="O375" s="56">
        <f>Table1[[#This Row],[Collections]]-Table1[[#This Row],[Salary]]</f>
        <v>88450</v>
      </c>
    </row>
    <row r="376" spans="3:15" x14ac:dyDescent="0.2">
      <c r="C376" s="3">
        <v>11</v>
      </c>
      <c r="D376" s="3" t="s">
        <v>18</v>
      </c>
      <c r="E376" s="3" t="s">
        <v>40</v>
      </c>
      <c r="F376" s="3" t="s">
        <v>43</v>
      </c>
      <c r="G376" s="3" t="s">
        <v>48</v>
      </c>
      <c r="H376" s="58">
        <v>274</v>
      </c>
      <c r="I376" s="58">
        <v>9</v>
      </c>
      <c r="J376" s="59">
        <v>610</v>
      </c>
      <c r="K376" s="59">
        <f>Billings!$H376*Billings!$J376</f>
        <v>167140</v>
      </c>
      <c r="L376" s="59">
        <v>133712</v>
      </c>
      <c r="M376" s="59">
        <f>Billings!$K376-Billings!$L376</f>
        <v>33428</v>
      </c>
      <c r="N376" s="56">
        <f>([1]!Table1[[#This Row],[Billing Rate]]*0.5*100)</f>
        <v>30500</v>
      </c>
      <c r="O376" s="56">
        <f>Table1[[#This Row],[Collections]]-Table1[[#This Row],[Salary]]</f>
        <v>103212</v>
      </c>
    </row>
    <row r="377" spans="3:15" x14ac:dyDescent="0.2">
      <c r="C377" s="4">
        <v>12</v>
      </c>
      <c r="D377" s="4" t="s">
        <v>19</v>
      </c>
      <c r="E377" s="4" t="s">
        <v>40</v>
      </c>
      <c r="F377" s="4" t="s">
        <v>43</v>
      </c>
      <c r="G377" s="4" t="s">
        <v>48</v>
      </c>
      <c r="H377" s="60">
        <v>213</v>
      </c>
      <c r="I377" s="60">
        <v>8</v>
      </c>
      <c r="J377" s="61">
        <v>610</v>
      </c>
      <c r="K377" s="61">
        <f>Billings!$H377*Billings!$J377</f>
        <v>129930</v>
      </c>
      <c r="L377" s="61">
        <v>116937</v>
      </c>
      <c r="M377" s="61">
        <f>Billings!$K377-Billings!$L377</f>
        <v>12993</v>
      </c>
      <c r="N377" s="56">
        <f>([1]!Table1[[#This Row],[Billing Rate]]*0.5*100)</f>
        <v>30500</v>
      </c>
      <c r="O377" s="56">
        <f>Table1[[#This Row],[Collections]]-Table1[[#This Row],[Salary]]</f>
        <v>86437</v>
      </c>
    </row>
    <row r="378" spans="3:15" x14ac:dyDescent="0.2">
      <c r="C378" s="3">
        <v>1</v>
      </c>
      <c r="D378" s="3" t="s">
        <v>8</v>
      </c>
      <c r="E378" s="3" t="s">
        <v>41</v>
      </c>
      <c r="F378" s="3" t="s">
        <v>43</v>
      </c>
      <c r="G378" s="3" t="s">
        <v>48</v>
      </c>
      <c r="H378" s="58">
        <v>206</v>
      </c>
      <c r="I378" s="58">
        <v>10</v>
      </c>
      <c r="J378" s="59">
        <v>520</v>
      </c>
      <c r="K378" s="59">
        <f>Billings!$H378*Billings!$J378</f>
        <v>107120</v>
      </c>
      <c r="L378" s="59">
        <v>96408</v>
      </c>
      <c r="M378" s="59">
        <f>Billings!$K378-Billings!$L378</f>
        <v>10712</v>
      </c>
      <c r="N378" s="56">
        <f>([1]!Table1[[#This Row],[Billing Rate]]*0.5*100)</f>
        <v>26000</v>
      </c>
      <c r="O378" s="56">
        <f>Table1[[#This Row],[Collections]]-Table1[[#This Row],[Salary]]</f>
        <v>70408</v>
      </c>
    </row>
    <row r="379" spans="3:15" x14ac:dyDescent="0.2">
      <c r="C379" s="4">
        <v>2</v>
      </c>
      <c r="D379" s="4" t="s">
        <v>9</v>
      </c>
      <c r="E379" s="4" t="s">
        <v>41</v>
      </c>
      <c r="F379" s="4" t="s">
        <v>43</v>
      </c>
      <c r="G379" s="4" t="s">
        <v>48</v>
      </c>
      <c r="H379" s="60">
        <v>217</v>
      </c>
      <c r="I379" s="60">
        <v>7</v>
      </c>
      <c r="J379" s="61">
        <v>520</v>
      </c>
      <c r="K379" s="61">
        <f>Billings!$H379*Billings!$J379</f>
        <v>112840</v>
      </c>
      <c r="L379" s="61">
        <v>112840</v>
      </c>
      <c r="M379" s="61">
        <f>Billings!$K379-Billings!$L379</f>
        <v>0</v>
      </c>
      <c r="N379" s="56">
        <f>([1]!Table1[[#This Row],[Billing Rate]]*0.5*100)</f>
        <v>26000</v>
      </c>
      <c r="O379" s="56">
        <f>Table1[[#This Row],[Collections]]-Table1[[#This Row],[Salary]]</f>
        <v>86840</v>
      </c>
    </row>
    <row r="380" spans="3:15" x14ac:dyDescent="0.2">
      <c r="C380" s="3">
        <v>3</v>
      </c>
      <c r="D380" s="3" t="s">
        <v>10</v>
      </c>
      <c r="E380" s="3" t="s">
        <v>41</v>
      </c>
      <c r="F380" s="3" t="s">
        <v>43</v>
      </c>
      <c r="G380" s="3" t="s">
        <v>48</v>
      </c>
      <c r="H380" s="58">
        <v>248</v>
      </c>
      <c r="I380" s="58">
        <v>0</v>
      </c>
      <c r="J380" s="59">
        <v>520</v>
      </c>
      <c r="K380" s="59">
        <f>Billings!$H380*Billings!$J380</f>
        <v>128960</v>
      </c>
      <c r="L380" s="59">
        <v>77376</v>
      </c>
      <c r="M380" s="59">
        <f>Billings!$K380-Billings!$L380</f>
        <v>51584</v>
      </c>
      <c r="N380" s="56">
        <f>([1]!Table1[[#This Row],[Billing Rate]]*0.5*100)</f>
        <v>26000</v>
      </c>
      <c r="O380" s="56">
        <f>Table1[[#This Row],[Collections]]-Table1[[#This Row],[Salary]]</f>
        <v>51376</v>
      </c>
    </row>
    <row r="381" spans="3:15" x14ac:dyDescent="0.2">
      <c r="C381" s="4">
        <v>4</v>
      </c>
      <c r="D381" s="4" t="s">
        <v>11</v>
      </c>
      <c r="E381" s="4" t="s">
        <v>41</v>
      </c>
      <c r="F381" s="4" t="s">
        <v>43</v>
      </c>
      <c r="G381" s="4" t="s">
        <v>48</v>
      </c>
      <c r="H381" s="60">
        <v>192</v>
      </c>
      <c r="I381" s="60">
        <v>3</v>
      </c>
      <c r="J381" s="61">
        <v>520</v>
      </c>
      <c r="K381" s="61">
        <f>Billings!$H381*Billings!$J381</f>
        <v>99840</v>
      </c>
      <c r="L381" s="61">
        <v>89856</v>
      </c>
      <c r="M381" s="61">
        <f>Billings!$K381-Billings!$L381</f>
        <v>9984</v>
      </c>
      <c r="N381" s="56">
        <f>([1]!Table1[[#This Row],[Billing Rate]]*0.5*100)</f>
        <v>26000</v>
      </c>
      <c r="O381" s="56">
        <f>Table1[[#This Row],[Collections]]-Table1[[#This Row],[Salary]]</f>
        <v>63856</v>
      </c>
    </row>
    <row r="382" spans="3:15" x14ac:dyDescent="0.2">
      <c r="C382" s="3">
        <v>5</v>
      </c>
      <c r="D382" s="3" t="s">
        <v>12</v>
      </c>
      <c r="E382" s="3" t="s">
        <v>41</v>
      </c>
      <c r="F382" s="3" t="s">
        <v>43</v>
      </c>
      <c r="G382" s="3" t="s">
        <v>48</v>
      </c>
      <c r="H382" s="58">
        <v>216</v>
      </c>
      <c r="I382" s="58">
        <v>6</v>
      </c>
      <c r="J382" s="59">
        <v>520</v>
      </c>
      <c r="K382" s="59">
        <f>Billings!$H382*Billings!$J382</f>
        <v>112320</v>
      </c>
      <c r="L382" s="59">
        <v>112320</v>
      </c>
      <c r="M382" s="59">
        <f>Billings!$K382-Billings!$L382</f>
        <v>0</v>
      </c>
      <c r="N382" s="56">
        <f>([1]!Table1[[#This Row],[Billing Rate]]*0.5*100)</f>
        <v>26000</v>
      </c>
      <c r="O382" s="56">
        <f>Table1[[#This Row],[Collections]]-Table1[[#This Row],[Salary]]</f>
        <v>86320</v>
      </c>
    </row>
    <row r="383" spans="3:15" x14ac:dyDescent="0.2">
      <c r="C383" s="4">
        <v>6</v>
      </c>
      <c r="D383" s="4" t="s">
        <v>13</v>
      </c>
      <c r="E383" s="4" t="s">
        <v>41</v>
      </c>
      <c r="F383" s="4" t="s">
        <v>43</v>
      </c>
      <c r="G383" s="4" t="s">
        <v>48</v>
      </c>
      <c r="H383" s="60">
        <v>203</v>
      </c>
      <c r="I383" s="60">
        <v>9</v>
      </c>
      <c r="J383" s="61">
        <v>520</v>
      </c>
      <c r="K383" s="61">
        <f>Billings!$H383*Billings!$J383</f>
        <v>105560</v>
      </c>
      <c r="L383" s="61">
        <v>84448</v>
      </c>
      <c r="M383" s="61">
        <f>Billings!$K383-Billings!$L383</f>
        <v>21112</v>
      </c>
      <c r="N383" s="56">
        <f>([1]!Table1[[#This Row],[Billing Rate]]*0.5*100)</f>
        <v>26000</v>
      </c>
      <c r="O383" s="56">
        <f>Table1[[#This Row],[Collections]]-Table1[[#This Row],[Salary]]</f>
        <v>58448</v>
      </c>
    </row>
    <row r="384" spans="3:15" x14ac:dyDescent="0.2">
      <c r="C384" s="3">
        <v>7</v>
      </c>
      <c r="D384" s="3" t="s">
        <v>14</v>
      </c>
      <c r="E384" s="3" t="s">
        <v>41</v>
      </c>
      <c r="F384" s="3" t="s">
        <v>43</v>
      </c>
      <c r="G384" s="3" t="s">
        <v>48</v>
      </c>
      <c r="H384" s="58">
        <v>202</v>
      </c>
      <c r="I384" s="58">
        <v>1</v>
      </c>
      <c r="J384" s="59">
        <v>520</v>
      </c>
      <c r="K384" s="59">
        <f>Billings!$H384*Billings!$J384</f>
        <v>105040</v>
      </c>
      <c r="L384" s="59">
        <v>84032</v>
      </c>
      <c r="M384" s="59">
        <f>Billings!$K384-Billings!$L384</f>
        <v>21008</v>
      </c>
      <c r="N384" s="56">
        <f>([1]!Table1[[#This Row],[Billing Rate]]*0.5*100)</f>
        <v>26000</v>
      </c>
      <c r="O384" s="56">
        <f>Table1[[#This Row],[Collections]]-Table1[[#This Row],[Salary]]</f>
        <v>58032</v>
      </c>
    </row>
    <row r="385" spans="3:15" x14ac:dyDescent="0.2">
      <c r="C385" s="4">
        <v>8</v>
      </c>
      <c r="D385" s="4" t="s">
        <v>15</v>
      </c>
      <c r="E385" s="4" t="s">
        <v>41</v>
      </c>
      <c r="F385" s="4" t="s">
        <v>43</v>
      </c>
      <c r="G385" s="4" t="s">
        <v>48</v>
      </c>
      <c r="H385" s="60">
        <v>248</v>
      </c>
      <c r="I385" s="60">
        <v>3</v>
      </c>
      <c r="J385" s="61">
        <v>520</v>
      </c>
      <c r="K385" s="61">
        <f>Billings!$H385*Billings!$J385</f>
        <v>128960</v>
      </c>
      <c r="L385" s="61">
        <v>90272</v>
      </c>
      <c r="M385" s="61">
        <f>Billings!$K385-Billings!$L385</f>
        <v>38688</v>
      </c>
      <c r="N385" s="56">
        <f>([1]!Table1[[#This Row],[Billing Rate]]*0.5*100)</f>
        <v>26000</v>
      </c>
      <c r="O385" s="56">
        <f>Table1[[#This Row],[Collections]]-Table1[[#This Row],[Salary]]</f>
        <v>64272</v>
      </c>
    </row>
    <row r="386" spans="3:15" x14ac:dyDescent="0.2">
      <c r="C386" s="3">
        <v>9</v>
      </c>
      <c r="D386" s="3" t="s">
        <v>16</v>
      </c>
      <c r="E386" s="3" t="s">
        <v>41</v>
      </c>
      <c r="F386" s="3" t="s">
        <v>43</v>
      </c>
      <c r="G386" s="3" t="s">
        <v>48</v>
      </c>
      <c r="H386" s="58">
        <v>280</v>
      </c>
      <c r="I386" s="58">
        <v>7</v>
      </c>
      <c r="J386" s="59">
        <v>520</v>
      </c>
      <c r="K386" s="59">
        <f>Billings!$H386*Billings!$J386</f>
        <v>145600</v>
      </c>
      <c r="L386" s="59">
        <v>145600</v>
      </c>
      <c r="M386" s="59">
        <f>Billings!$K386-Billings!$L386</f>
        <v>0</v>
      </c>
      <c r="N386" s="56">
        <f>([1]!Table1[[#This Row],[Billing Rate]]*0.5*100)</f>
        <v>26000</v>
      </c>
      <c r="O386" s="56">
        <f>Table1[[#This Row],[Collections]]-Table1[[#This Row],[Salary]]</f>
        <v>119600</v>
      </c>
    </row>
    <row r="387" spans="3:15" x14ac:dyDescent="0.2">
      <c r="C387" s="4">
        <v>10</v>
      </c>
      <c r="D387" s="4" t="s">
        <v>17</v>
      </c>
      <c r="E387" s="4" t="s">
        <v>41</v>
      </c>
      <c r="F387" s="4" t="s">
        <v>43</v>
      </c>
      <c r="G387" s="4" t="s">
        <v>48</v>
      </c>
      <c r="H387" s="60">
        <v>195</v>
      </c>
      <c r="I387" s="60">
        <v>4</v>
      </c>
      <c r="J387" s="61">
        <v>520</v>
      </c>
      <c r="K387" s="61">
        <f>Billings!$H387*Billings!$J387</f>
        <v>101400</v>
      </c>
      <c r="L387" s="61">
        <v>91260</v>
      </c>
      <c r="M387" s="61">
        <f>Billings!$K387-Billings!$L387</f>
        <v>10140</v>
      </c>
      <c r="N387" s="56">
        <f>([1]!Table1[[#This Row],[Billing Rate]]*0.5*100)</f>
        <v>26000</v>
      </c>
      <c r="O387" s="56">
        <f>Table1[[#This Row],[Collections]]-Table1[[#This Row],[Salary]]</f>
        <v>65260</v>
      </c>
    </row>
    <row r="388" spans="3:15" x14ac:dyDescent="0.2">
      <c r="C388" s="3">
        <v>11</v>
      </c>
      <c r="D388" s="3" t="s">
        <v>18</v>
      </c>
      <c r="E388" s="3" t="s">
        <v>41</v>
      </c>
      <c r="F388" s="3" t="s">
        <v>43</v>
      </c>
      <c r="G388" s="3" t="s">
        <v>48</v>
      </c>
      <c r="H388" s="58">
        <v>225</v>
      </c>
      <c r="I388" s="58">
        <v>8</v>
      </c>
      <c r="J388" s="59">
        <v>520</v>
      </c>
      <c r="K388" s="59">
        <f>Billings!$H388*Billings!$J388</f>
        <v>117000</v>
      </c>
      <c r="L388" s="59">
        <v>117000</v>
      </c>
      <c r="M388" s="59">
        <f>Billings!$K388-Billings!$L388</f>
        <v>0</v>
      </c>
      <c r="N388" s="56">
        <f>([1]!Table1[[#This Row],[Billing Rate]]*0.5*100)</f>
        <v>26000</v>
      </c>
      <c r="O388" s="56">
        <f>Table1[[#This Row],[Collections]]-Table1[[#This Row],[Salary]]</f>
        <v>91000</v>
      </c>
    </row>
    <row r="389" spans="3:15" x14ac:dyDescent="0.2">
      <c r="C389" s="4">
        <v>12</v>
      </c>
      <c r="D389" s="4" t="s">
        <v>19</v>
      </c>
      <c r="E389" s="4" t="s">
        <v>41</v>
      </c>
      <c r="F389" s="4" t="s">
        <v>43</v>
      </c>
      <c r="G389" s="4" t="s">
        <v>48</v>
      </c>
      <c r="H389" s="60">
        <v>234</v>
      </c>
      <c r="I389" s="60">
        <v>6</v>
      </c>
      <c r="J389" s="61">
        <v>520</v>
      </c>
      <c r="K389" s="61">
        <f>Billings!$H389*Billings!$J389</f>
        <v>121680</v>
      </c>
      <c r="L389" s="61">
        <v>73008</v>
      </c>
      <c r="M389" s="61">
        <f>Billings!$K389-Billings!$L389</f>
        <v>48672</v>
      </c>
      <c r="N389" s="56">
        <f>([1]!Table1[[#This Row],[Billing Rate]]*0.5*100)</f>
        <v>26000</v>
      </c>
      <c r="O389" s="56">
        <f>Table1[[#This Row],[Collections]]-Table1[[#This Row],[Salary]]</f>
        <v>47008</v>
      </c>
    </row>
    <row r="390" spans="3:15" x14ac:dyDescent="0.2">
      <c r="C390" s="5"/>
      <c r="D390" s="62"/>
      <c r="E390" s="62"/>
      <c r="F390" s="62"/>
      <c r="G390" s="63"/>
      <c r="H390" s="64"/>
      <c r="I390" s="64"/>
      <c r="J390" s="65"/>
      <c r="K390" s="65">
        <f>Billings!$H390*Billings!$J390</f>
        <v>0</v>
      </c>
      <c r="L390" s="66"/>
      <c r="M390" s="67">
        <f>Billings!$K390-Billings!$L390</f>
        <v>0</v>
      </c>
    </row>
    <row r="391" spans="3:15" x14ac:dyDescent="0.2">
      <c r="C391" s="6"/>
      <c r="D391" s="68"/>
      <c r="E391" s="68"/>
      <c r="F391" s="68"/>
      <c r="G391" s="68"/>
      <c r="H391" s="69"/>
      <c r="I391" s="69"/>
      <c r="J391" s="68"/>
      <c r="K391" s="70"/>
      <c r="L391" s="71"/>
      <c r="M391" s="72"/>
    </row>
    <row r="418" spans="11:12" x14ac:dyDescent="0.2">
      <c r="K418" s="73"/>
      <c r="L418" s="73"/>
    </row>
    <row r="419" spans="11:12" x14ac:dyDescent="0.2">
      <c r="K419" s="73"/>
      <c r="L419" s="73"/>
    </row>
    <row r="420" spans="11:12" x14ac:dyDescent="0.2">
      <c r="K420" s="73"/>
      <c r="L420" s="73"/>
    </row>
    <row r="421" spans="11:12" x14ac:dyDescent="0.2">
      <c r="K421" s="73"/>
      <c r="L421" s="73"/>
    </row>
    <row r="422" spans="11:12" x14ac:dyDescent="0.2">
      <c r="K422" s="73"/>
      <c r="L422" s="73"/>
    </row>
    <row r="423" spans="11:12" x14ac:dyDescent="0.2">
      <c r="K423" s="73"/>
      <c r="L423" s="73"/>
    </row>
    <row r="424" spans="11:12" x14ac:dyDescent="0.2">
      <c r="K424" s="73"/>
      <c r="L424" s="73"/>
    </row>
    <row r="425" spans="11:12" x14ac:dyDescent="0.2">
      <c r="K425" s="73"/>
      <c r="L425" s="73"/>
    </row>
    <row r="426" spans="11:12" x14ac:dyDescent="0.2">
      <c r="K426" s="73"/>
      <c r="L426" s="73"/>
    </row>
    <row r="427" spans="11:12" x14ac:dyDescent="0.2">
      <c r="K427" s="73"/>
      <c r="L427" s="73"/>
    </row>
    <row r="428" spans="11:12" x14ac:dyDescent="0.2">
      <c r="K428" s="73"/>
      <c r="L428" s="73"/>
    </row>
    <row r="429" spans="11:12" x14ac:dyDescent="0.2">
      <c r="K429" s="73"/>
      <c r="L429" s="73"/>
    </row>
    <row r="430" spans="11:12" x14ac:dyDescent="0.2">
      <c r="K430" s="73"/>
      <c r="L430" s="73"/>
    </row>
    <row r="431" spans="11:12" x14ac:dyDescent="0.2">
      <c r="K431" s="73"/>
      <c r="L431" s="73"/>
    </row>
    <row r="432" spans="11:12" x14ac:dyDescent="0.2">
      <c r="K432" s="73"/>
      <c r="L432" s="73"/>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44"/>
  <sheetViews>
    <sheetView showGridLines="0" zoomScale="130" zoomScaleNormal="130" workbookViewId="0">
      <selection activeCell="E33" sqref="E33"/>
    </sheetView>
  </sheetViews>
  <sheetFormatPr baseColWidth="10" defaultRowHeight="18" x14ac:dyDescent="0.2"/>
  <cols>
    <col min="2" max="2" width="19.6640625" bestFit="1" customWidth="1"/>
    <col min="3" max="4" width="11.109375" bestFit="1" customWidth="1"/>
  </cols>
  <sheetData>
    <row r="1" spans="2:4" ht="19" thickBot="1" x14ac:dyDescent="0.25"/>
    <row r="2" spans="2:4" ht="20" thickBot="1" x14ac:dyDescent="0.25">
      <c r="B2" s="74" t="s">
        <v>124</v>
      </c>
      <c r="C2" s="75" t="s">
        <v>111</v>
      </c>
      <c r="D2" s="53" t="s">
        <v>112</v>
      </c>
    </row>
    <row r="3" spans="2:4" x14ac:dyDescent="0.2">
      <c r="B3" s="40" t="s">
        <v>42</v>
      </c>
      <c r="C3" s="1">
        <v>3261155</v>
      </c>
      <c r="D3" s="1">
        <v>2687058</v>
      </c>
    </row>
    <row r="4" spans="2:4" x14ac:dyDescent="0.2">
      <c r="B4" s="41" t="s">
        <v>45</v>
      </c>
      <c r="C4" s="1">
        <v>765320</v>
      </c>
      <c r="D4" s="1">
        <v>569194</v>
      </c>
    </row>
    <row r="5" spans="2:4" x14ac:dyDescent="0.2">
      <c r="B5" s="42" t="s">
        <v>23</v>
      </c>
      <c r="C5" s="1">
        <v>765320</v>
      </c>
      <c r="D5" s="1">
        <v>569194</v>
      </c>
    </row>
    <row r="6" spans="2:4" x14ac:dyDescent="0.2">
      <c r="B6" s="41" t="s">
        <v>44</v>
      </c>
      <c r="C6" s="1">
        <v>2495835</v>
      </c>
      <c r="D6" s="1">
        <v>2117864</v>
      </c>
    </row>
    <row r="7" spans="2:4" x14ac:dyDescent="0.2">
      <c r="B7" s="42" t="s">
        <v>21</v>
      </c>
      <c r="C7" s="1">
        <v>598400</v>
      </c>
      <c r="D7" s="1">
        <v>515542.5</v>
      </c>
    </row>
    <row r="8" spans="2:4" x14ac:dyDescent="0.2">
      <c r="B8" s="42" t="s">
        <v>20</v>
      </c>
      <c r="C8" s="1">
        <v>694800</v>
      </c>
      <c r="D8" s="1">
        <v>623790</v>
      </c>
    </row>
    <row r="9" spans="2:4" x14ac:dyDescent="0.2">
      <c r="B9" s="42" t="s">
        <v>57</v>
      </c>
      <c r="C9" s="1">
        <v>610560</v>
      </c>
      <c r="D9" s="1">
        <v>530144</v>
      </c>
    </row>
    <row r="10" spans="2:4" x14ac:dyDescent="0.2">
      <c r="B10" s="42" t="s">
        <v>22</v>
      </c>
      <c r="C10" s="1">
        <v>592075</v>
      </c>
      <c r="D10" s="1">
        <v>448387.5</v>
      </c>
    </row>
    <row r="11" spans="2:4" x14ac:dyDescent="0.2">
      <c r="B11" s="40" t="s">
        <v>43</v>
      </c>
      <c r="C11" s="1">
        <v>38877620</v>
      </c>
      <c r="D11" s="1">
        <v>32519760.5</v>
      </c>
    </row>
    <row r="12" spans="2:4" x14ac:dyDescent="0.2">
      <c r="B12" s="41" t="s">
        <v>45</v>
      </c>
      <c r="C12" s="1">
        <v>5281280</v>
      </c>
      <c r="D12" s="1">
        <v>4422262</v>
      </c>
    </row>
    <row r="13" spans="2:4" x14ac:dyDescent="0.2">
      <c r="B13" s="42" t="s">
        <v>54</v>
      </c>
      <c r="C13" s="1">
        <v>1719260</v>
      </c>
      <c r="D13" s="1">
        <v>1430464</v>
      </c>
    </row>
    <row r="14" spans="2:4" x14ac:dyDescent="0.2">
      <c r="B14" s="42" t="s">
        <v>55</v>
      </c>
      <c r="C14" s="1">
        <v>1056020</v>
      </c>
      <c r="D14" s="1">
        <v>883234</v>
      </c>
    </row>
    <row r="15" spans="2:4" x14ac:dyDescent="0.2">
      <c r="B15" s="42" t="s">
        <v>35</v>
      </c>
      <c r="C15" s="1">
        <v>1477840</v>
      </c>
      <c r="D15" s="1">
        <v>1236248</v>
      </c>
    </row>
    <row r="16" spans="2:4" x14ac:dyDescent="0.2">
      <c r="B16" s="42" t="s">
        <v>56</v>
      </c>
      <c r="C16" s="1">
        <v>1028160</v>
      </c>
      <c r="D16" s="1">
        <v>872316</v>
      </c>
    </row>
    <row r="17" spans="2:4" x14ac:dyDescent="0.2">
      <c r="B17" s="41" t="s">
        <v>46</v>
      </c>
      <c r="C17" s="1">
        <v>3042960</v>
      </c>
      <c r="D17" s="1">
        <v>2454840</v>
      </c>
    </row>
    <row r="18" spans="2:4" x14ac:dyDescent="0.2">
      <c r="B18" s="42" t="s">
        <v>32</v>
      </c>
      <c r="C18" s="1">
        <v>1467780</v>
      </c>
      <c r="D18" s="1">
        <v>1210842</v>
      </c>
    </row>
    <row r="19" spans="2:4" x14ac:dyDescent="0.2">
      <c r="B19" s="42" t="s">
        <v>36</v>
      </c>
      <c r="C19" s="1">
        <v>1575180</v>
      </c>
      <c r="D19" s="1">
        <v>1243998</v>
      </c>
    </row>
    <row r="20" spans="2:4" x14ac:dyDescent="0.2">
      <c r="B20" s="41" t="s">
        <v>48</v>
      </c>
      <c r="C20" s="1">
        <v>3151050</v>
      </c>
      <c r="D20" s="1">
        <v>2789151</v>
      </c>
    </row>
    <row r="21" spans="2:4" x14ac:dyDescent="0.2">
      <c r="B21" s="42" t="s">
        <v>40</v>
      </c>
      <c r="C21" s="1">
        <v>1764730</v>
      </c>
      <c r="D21" s="1">
        <v>1614731</v>
      </c>
    </row>
    <row r="22" spans="2:4" x14ac:dyDescent="0.2">
      <c r="B22" s="42" t="s">
        <v>41</v>
      </c>
      <c r="C22" s="1">
        <v>1386320</v>
      </c>
      <c r="D22" s="1">
        <v>1174420</v>
      </c>
    </row>
    <row r="23" spans="2:4" x14ac:dyDescent="0.2">
      <c r="B23" s="41" t="s">
        <v>44</v>
      </c>
      <c r="C23" s="1">
        <v>22737725</v>
      </c>
      <c r="D23" s="1">
        <v>18969454</v>
      </c>
    </row>
    <row r="24" spans="2:4" x14ac:dyDescent="0.2">
      <c r="B24" s="42" t="s">
        <v>49</v>
      </c>
      <c r="C24" s="1">
        <v>1706240</v>
      </c>
      <c r="D24" s="1">
        <v>1485644</v>
      </c>
    </row>
    <row r="25" spans="2:4" x14ac:dyDescent="0.2">
      <c r="B25" s="42" t="s">
        <v>27</v>
      </c>
      <c r="C25" s="1">
        <v>1525340</v>
      </c>
      <c r="D25" s="1">
        <v>1316785</v>
      </c>
    </row>
    <row r="26" spans="2:4" x14ac:dyDescent="0.2">
      <c r="B26" s="42" t="s">
        <v>29</v>
      </c>
      <c r="C26" s="1">
        <v>1775000</v>
      </c>
      <c r="D26" s="1">
        <v>1553750</v>
      </c>
    </row>
    <row r="27" spans="2:4" x14ac:dyDescent="0.2">
      <c r="B27" s="42" t="s">
        <v>52</v>
      </c>
      <c r="C27" s="1">
        <v>1222650</v>
      </c>
      <c r="D27" s="1">
        <v>1015695</v>
      </c>
    </row>
    <row r="28" spans="2:4" x14ac:dyDescent="0.2">
      <c r="B28" s="42" t="s">
        <v>24</v>
      </c>
      <c r="C28" s="1">
        <v>1018640</v>
      </c>
      <c r="D28" s="1">
        <v>843166</v>
      </c>
    </row>
    <row r="29" spans="2:4" x14ac:dyDescent="0.2">
      <c r="B29" s="42" t="s">
        <v>26</v>
      </c>
      <c r="C29" s="1">
        <v>1620285</v>
      </c>
      <c r="D29" s="1">
        <v>1357213.5</v>
      </c>
    </row>
    <row r="30" spans="2:4" x14ac:dyDescent="0.2">
      <c r="B30" s="42" t="s">
        <v>25</v>
      </c>
      <c r="C30" s="1">
        <v>1342350</v>
      </c>
      <c r="D30" s="1">
        <v>1076492.5</v>
      </c>
    </row>
    <row r="31" spans="2:4" x14ac:dyDescent="0.2">
      <c r="B31" s="42" t="s">
        <v>31</v>
      </c>
      <c r="C31" s="1">
        <v>1515240</v>
      </c>
      <c r="D31" s="1">
        <v>1265814</v>
      </c>
    </row>
    <row r="32" spans="2:4" x14ac:dyDescent="0.2">
      <c r="B32" s="42" t="s">
        <v>34</v>
      </c>
      <c r="C32" s="1">
        <v>1340000</v>
      </c>
      <c r="D32" s="1">
        <v>1134250</v>
      </c>
    </row>
    <row r="33" spans="2:4" x14ac:dyDescent="0.2">
      <c r="B33" s="42" t="s">
        <v>33</v>
      </c>
      <c r="C33" s="1">
        <v>1300880</v>
      </c>
      <c r="D33" s="1">
        <v>1080310</v>
      </c>
    </row>
    <row r="34" spans="2:4" x14ac:dyDescent="0.2">
      <c r="B34" s="42" t="s">
        <v>28</v>
      </c>
      <c r="C34" s="1">
        <v>1293600</v>
      </c>
      <c r="D34" s="1">
        <v>1110816</v>
      </c>
    </row>
    <row r="35" spans="2:4" x14ac:dyDescent="0.2">
      <c r="B35" s="42" t="s">
        <v>30</v>
      </c>
      <c r="C35" s="1">
        <v>1837140</v>
      </c>
      <c r="D35" s="1">
        <v>1542273</v>
      </c>
    </row>
    <row r="36" spans="2:4" x14ac:dyDescent="0.2">
      <c r="B36" s="42" t="s">
        <v>53</v>
      </c>
      <c r="C36" s="1">
        <v>1211310</v>
      </c>
      <c r="D36" s="1">
        <v>911170</v>
      </c>
    </row>
    <row r="37" spans="2:4" x14ac:dyDescent="0.2">
      <c r="B37" s="42" t="s">
        <v>58</v>
      </c>
      <c r="C37" s="1">
        <v>1463700</v>
      </c>
      <c r="D37" s="1">
        <v>1186605</v>
      </c>
    </row>
    <row r="38" spans="2:4" x14ac:dyDescent="0.2">
      <c r="B38" s="42" t="s">
        <v>122</v>
      </c>
      <c r="C38" s="1">
        <v>1867290</v>
      </c>
      <c r="D38" s="1">
        <v>1497852</v>
      </c>
    </row>
    <row r="39" spans="2:4" x14ac:dyDescent="0.2">
      <c r="B39" s="42" t="s">
        <v>123</v>
      </c>
      <c r="C39" s="1">
        <v>698060</v>
      </c>
      <c r="D39" s="1">
        <v>591618</v>
      </c>
    </row>
    <row r="40" spans="2:4" x14ac:dyDescent="0.2">
      <c r="B40" s="41" t="s">
        <v>47</v>
      </c>
      <c r="C40" s="1">
        <v>4664605</v>
      </c>
      <c r="D40" s="1">
        <v>3884053.5</v>
      </c>
    </row>
    <row r="41" spans="2:4" x14ac:dyDescent="0.2">
      <c r="B41" s="42" t="s">
        <v>38</v>
      </c>
      <c r="C41" s="1">
        <v>1386525</v>
      </c>
      <c r="D41" s="1">
        <v>1161802.5</v>
      </c>
    </row>
    <row r="42" spans="2:4" x14ac:dyDescent="0.2">
      <c r="B42" s="42" t="s">
        <v>39</v>
      </c>
      <c r="C42" s="1">
        <v>1869970</v>
      </c>
      <c r="D42" s="1">
        <v>1522374</v>
      </c>
    </row>
    <row r="43" spans="2:4" x14ac:dyDescent="0.2">
      <c r="B43" s="42" t="s">
        <v>37</v>
      </c>
      <c r="C43" s="1">
        <v>1408110</v>
      </c>
      <c r="D43" s="1">
        <v>1199877</v>
      </c>
    </row>
    <row r="44" spans="2:4" x14ac:dyDescent="0.2">
      <c r="B44" s="40" t="s">
        <v>110</v>
      </c>
      <c r="C44" s="1">
        <v>42138775</v>
      </c>
      <c r="D44" s="1">
        <v>35206818.5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44"/>
  <sheetViews>
    <sheetView showGridLines="0" zoomScale="120" zoomScaleNormal="120" workbookViewId="0">
      <selection activeCell="D8" sqref="D8"/>
    </sheetView>
  </sheetViews>
  <sheetFormatPr baseColWidth="10" defaultRowHeight="18" x14ac:dyDescent="0.2"/>
  <cols>
    <col min="1" max="1" width="4.5546875" customWidth="1"/>
    <col min="2" max="2" width="18.6640625" bestFit="1" customWidth="1"/>
    <col min="3" max="4" width="11.109375" bestFit="1" customWidth="1"/>
    <col min="5" max="5" width="14.33203125" bestFit="1" customWidth="1"/>
    <col min="6" max="6" width="18.6640625" bestFit="1" customWidth="1"/>
  </cols>
  <sheetData>
    <row r="1" spans="2:4" ht="19" thickBot="1" x14ac:dyDescent="0.25"/>
    <row r="2" spans="2:4" ht="39" thickBot="1" x14ac:dyDescent="0.25">
      <c r="B2" s="74" t="s">
        <v>124</v>
      </c>
      <c r="C2" s="75" t="s">
        <v>111</v>
      </c>
      <c r="D2" s="53" t="s">
        <v>112</v>
      </c>
    </row>
    <row r="3" spans="2:4" x14ac:dyDescent="0.2">
      <c r="B3" s="40" t="s">
        <v>42</v>
      </c>
      <c r="C3" s="1">
        <v>3261155</v>
      </c>
      <c r="D3" s="1">
        <v>2687058</v>
      </c>
    </row>
    <row r="4" spans="2:4" x14ac:dyDescent="0.2">
      <c r="B4" s="41" t="s">
        <v>45</v>
      </c>
      <c r="C4" s="1">
        <v>765320</v>
      </c>
      <c r="D4" s="1">
        <v>569194</v>
      </c>
    </row>
    <row r="5" spans="2:4" x14ac:dyDescent="0.2">
      <c r="B5" s="42" t="s">
        <v>23</v>
      </c>
      <c r="C5" s="1">
        <v>765320</v>
      </c>
      <c r="D5" s="1">
        <v>569194</v>
      </c>
    </row>
    <row r="6" spans="2:4" x14ac:dyDescent="0.2">
      <c r="B6" s="41" t="s">
        <v>44</v>
      </c>
      <c r="C6" s="1">
        <v>2495835</v>
      </c>
      <c r="D6" s="1">
        <v>2117864</v>
      </c>
    </row>
    <row r="7" spans="2:4" x14ac:dyDescent="0.2">
      <c r="B7" s="42" t="s">
        <v>20</v>
      </c>
      <c r="C7" s="1">
        <v>694800</v>
      </c>
      <c r="D7" s="1">
        <v>623790</v>
      </c>
    </row>
    <row r="8" spans="2:4" x14ac:dyDescent="0.2">
      <c r="B8" s="42" t="s">
        <v>57</v>
      </c>
      <c r="C8" s="1">
        <v>610560</v>
      </c>
      <c r="D8" s="1">
        <v>530144</v>
      </c>
    </row>
    <row r="9" spans="2:4" x14ac:dyDescent="0.2">
      <c r="B9" s="42" t="s">
        <v>21</v>
      </c>
      <c r="C9" s="1">
        <v>598400</v>
      </c>
      <c r="D9" s="1">
        <v>515542.5</v>
      </c>
    </row>
    <row r="10" spans="2:4" x14ac:dyDescent="0.2">
      <c r="B10" s="42" t="s">
        <v>22</v>
      </c>
      <c r="C10" s="1">
        <v>592075</v>
      </c>
      <c r="D10" s="1">
        <v>448387.5</v>
      </c>
    </row>
    <row r="11" spans="2:4" x14ac:dyDescent="0.2">
      <c r="B11" s="40" t="s">
        <v>43</v>
      </c>
      <c r="C11" s="1">
        <v>38877620</v>
      </c>
      <c r="D11" s="1">
        <v>32519760.5</v>
      </c>
    </row>
    <row r="12" spans="2:4" x14ac:dyDescent="0.2">
      <c r="B12" s="41" t="s">
        <v>45</v>
      </c>
      <c r="C12" s="1">
        <v>5281280</v>
      </c>
      <c r="D12" s="1">
        <v>4422262</v>
      </c>
    </row>
    <row r="13" spans="2:4" x14ac:dyDescent="0.2">
      <c r="B13" s="42" t="s">
        <v>54</v>
      </c>
      <c r="C13" s="1">
        <v>1719260</v>
      </c>
      <c r="D13" s="1">
        <v>1430464</v>
      </c>
    </row>
    <row r="14" spans="2:4" x14ac:dyDescent="0.2">
      <c r="B14" s="42" t="s">
        <v>35</v>
      </c>
      <c r="C14" s="1">
        <v>1477840</v>
      </c>
      <c r="D14" s="1">
        <v>1236248</v>
      </c>
    </row>
    <row r="15" spans="2:4" x14ac:dyDescent="0.2">
      <c r="B15" s="42" t="s">
        <v>55</v>
      </c>
      <c r="C15" s="1">
        <v>1056020</v>
      </c>
      <c r="D15" s="1">
        <v>883234</v>
      </c>
    </row>
    <row r="16" spans="2:4" x14ac:dyDescent="0.2">
      <c r="B16" s="42" t="s">
        <v>56</v>
      </c>
      <c r="C16" s="1">
        <v>1028160</v>
      </c>
      <c r="D16" s="1">
        <v>872316</v>
      </c>
    </row>
    <row r="17" spans="2:9" x14ac:dyDescent="0.2">
      <c r="B17" s="41" t="s">
        <v>46</v>
      </c>
      <c r="C17" s="1">
        <v>3042960</v>
      </c>
      <c r="D17" s="1">
        <v>2454840</v>
      </c>
    </row>
    <row r="18" spans="2:9" x14ac:dyDescent="0.2">
      <c r="B18" s="42" t="s">
        <v>36</v>
      </c>
      <c r="C18" s="1">
        <v>1575180</v>
      </c>
      <c r="D18" s="1">
        <v>1243998</v>
      </c>
    </row>
    <row r="19" spans="2:9" x14ac:dyDescent="0.2">
      <c r="B19" s="42" t="s">
        <v>32</v>
      </c>
      <c r="C19" s="1">
        <v>1467780</v>
      </c>
      <c r="D19" s="1">
        <v>1210842</v>
      </c>
    </row>
    <row r="20" spans="2:9" x14ac:dyDescent="0.2">
      <c r="B20" s="41" t="s">
        <v>48</v>
      </c>
      <c r="C20" s="1">
        <v>3151050</v>
      </c>
      <c r="D20" s="1">
        <v>2789151</v>
      </c>
    </row>
    <row r="21" spans="2:9" x14ac:dyDescent="0.2">
      <c r="B21" s="42" t="s">
        <v>40</v>
      </c>
      <c r="C21" s="1">
        <v>1764730</v>
      </c>
      <c r="D21" s="1">
        <v>1614731</v>
      </c>
    </row>
    <row r="22" spans="2:9" x14ac:dyDescent="0.2">
      <c r="B22" s="42" t="s">
        <v>41</v>
      </c>
      <c r="C22" s="1">
        <v>1386320</v>
      </c>
      <c r="D22" s="1">
        <v>1174420</v>
      </c>
    </row>
    <row r="23" spans="2:9" x14ac:dyDescent="0.2">
      <c r="B23" s="41" t="s">
        <v>44</v>
      </c>
      <c r="C23" s="1">
        <v>22737725</v>
      </c>
      <c r="D23" s="1">
        <v>18969454</v>
      </c>
    </row>
    <row r="24" spans="2:9" x14ac:dyDescent="0.2">
      <c r="B24" s="42" t="s">
        <v>29</v>
      </c>
      <c r="C24" s="1">
        <v>1775000</v>
      </c>
      <c r="D24" s="1">
        <v>1553750</v>
      </c>
    </row>
    <row r="25" spans="2:9" x14ac:dyDescent="0.2">
      <c r="B25" s="42" t="s">
        <v>30</v>
      </c>
      <c r="C25" s="1">
        <v>1837140</v>
      </c>
      <c r="D25" s="1">
        <v>1542273</v>
      </c>
      <c r="I25" s="42"/>
    </row>
    <row r="26" spans="2:9" x14ac:dyDescent="0.2">
      <c r="B26" s="42" t="s">
        <v>122</v>
      </c>
      <c r="C26" s="1">
        <v>1867290</v>
      </c>
      <c r="D26" s="1">
        <v>1497852</v>
      </c>
    </row>
    <row r="27" spans="2:9" x14ac:dyDescent="0.2">
      <c r="B27" s="42" t="s">
        <v>49</v>
      </c>
      <c r="C27" s="1">
        <v>1706240</v>
      </c>
      <c r="D27" s="1">
        <v>1485644</v>
      </c>
    </row>
    <row r="28" spans="2:9" x14ac:dyDescent="0.2">
      <c r="B28" s="42" t="s">
        <v>26</v>
      </c>
      <c r="C28" s="1">
        <v>1620285</v>
      </c>
      <c r="D28" s="1">
        <v>1357213.5</v>
      </c>
    </row>
    <row r="29" spans="2:9" x14ac:dyDescent="0.2">
      <c r="B29" s="42" t="s">
        <v>27</v>
      </c>
      <c r="C29" s="1">
        <v>1525340</v>
      </c>
      <c r="D29" s="1">
        <v>1316785</v>
      </c>
    </row>
    <row r="30" spans="2:9" x14ac:dyDescent="0.2">
      <c r="B30" s="42" t="s">
        <v>31</v>
      </c>
      <c r="C30" s="1">
        <v>1515240</v>
      </c>
      <c r="D30" s="1">
        <v>1265814</v>
      </c>
    </row>
    <row r="31" spans="2:9" x14ac:dyDescent="0.2">
      <c r="B31" s="42" t="s">
        <v>58</v>
      </c>
      <c r="C31" s="1">
        <v>1463700</v>
      </c>
      <c r="D31" s="1">
        <v>1186605</v>
      </c>
    </row>
    <row r="32" spans="2:9" x14ac:dyDescent="0.2">
      <c r="B32" s="42" t="s">
        <v>34</v>
      </c>
      <c r="C32" s="1">
        <v>1340000</v>
      </c>
      <c r="D32" s="1">
        <v>1134250</v>
      </c>
    </row>
    <row r="33" spans="2:4" x14ac:dyDescent="0.2">
      <c r="B33" s="42" t="s">
        <v>28</v>
      </c>
      <c r="C33" s="1">
        <v>1293600</v>
      </c>
      <c r="D33" s="1">
        <v>1110816</v>
      </c>
    </row>
    <row r="34" spans="2:4" x14ac:dyDescent="0.2">
      <c r="B34" s="42" t="s">
        <v>33</v>
      </c>
      <c r="C34" s="1">
        <v>1300880</v>
      </c>
      <c r="D34" s="1">
        <v>1080310</v>
      </c>
    </row>
    <row r="35" spans="2:4" x14ac:dyDescent="0.2">
      <c r="B35" s="42" t="s">
        <v>25</v>
      </c>
      <c r="C35" s="1">
        <v>1342350</v>
      </c>
      <c r="D35" s="1">
        <v>1076492.5</v>
      </c>
    </row>
    <row r="36" spans="2:4" x14ac:dyDescent="0.2">
      <c r="B36" s="42" t="s">
        <v>52</v>
      </c>
      <c r="C36" s="1">
        <v>1222650</v>
      </c>
      <c r="D36" s="1">
        <v>1015695</v>
      </c>
    </row>
    <row r="37" spans="2:4" x14ac:dyDescent="0.2">
      <c r="B37" s="42" t="s">
        <v>53</v>
      </c>
      <c r="C37" s="1">
        <v>1211310</v>
      </c>
      <c r="D37" s="1">
        <v>911170</v>
      </c>
    </row>
    <row r="38" spans="2:4" x14ac:dyDescent="0.2">
      <c r="B38" s="42" t="s">
        <v>24</v>
      </c>
      <c r="C38" s="1">
        <v>1018640</v>
      </c>
      <c r="D38" s="1">
        <v>843166</v>
      </c>
    </row>
    <row r="39" spans="2:4" x14ac:dyDescent="0.2">
      <c r="B39" s="42" t="s">
        <v>123</v>
      </c>
      <c r="C39" s="1">
        <v>698060</v>
      </c>
      <c r="D39" s="1">
        <v>591618</v>
      </c>
    </row>
    <row r="40" spans="2:4" x14ac:dyDescent="0.2">
      <c r="B40" s="41" t="s">
        <v>47</v>
      </c>
      <c r="C40" s="1">
        <v>4664605</v>
      </c>
      <c r="D40" s="1">
        <v>3884053.5</v>
      </c>
    </row>
    <row r="41" spans="2:4" x14ac:dyDescent="0.2">
      <c r="B41" s="42" t="s">
        <v>39</v>
      </c>
      <c r="C41" s="1">
        <v>1869970</v>
      </c>
      <c r="D41" s="1">
        <v>1522374</v>
      </c>
    </row>
    <row r="42" spans="2:4" x14ac:dyDescent="0.2">
      <c r="B42" s="42" t="s">
        <v>37</v>
      </c>
      <c r="C42" s="1">
        <v>1408110</v>
      </c>
      <c r="D42" s="1">
        <v>1199877</v>
      </c>
    </row>
    <row r="43" spans="2:4" x14ac:dyDescent="0.2">
      <c r="B43" s="42" t="s">
        <v>38</v>
      </c>
      <c r="C43" s="1">
        <v>1386525</v>
      </c>
      <c r="D43" s="1">
        <v>1161802.5</v>
      </c>
    </row>
    <row r="44" spans="2:4" x14ac:dyDescent="0.2">
      <c r="B44" s="40" t="s">
        <v>110</v>
      </c>
      <c r="C44" s="1">
        <v>42138775</v>
      </c>
      <c r="D44" s="1">
        <v>35206818.5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I45"/>
  <sheetViews>
    <sheetView showGridLines="0" tabSelected="1" zoomScale="93" zoomScaleNormal="93" workbookViewId="0">
      <selection activeCell="D2" sqref="D2"/>
    </sheetView>
  </sheetViews>
  <sheetFormatPr baseColWidth="10" defaultRowHeight="18" x14ac:dyDescent="0.2"/>
  <cols>
    <col min="1" max="1" width="3.21875" customWidth="1"/>
    <col min="2" max="2" width="20.21875" bestFit="1" customWidth="1"/>
    <col min="3" max="4" width="11.6640625" bestFit="1" customWidth="1"/>
    <col min="5" max="5" width="12.88671875" style="44" bestFit="1" customWidth="1"/>
    <col min="6" max="6" width="1.5546875" customWidth="1"/>
    <col min="7" max="7" width="2.21875" customWidth="1"/>
    <col min="8" max="9" width="12.88671875" bestFit="1" customWidth="1"/>
    <col min="10" max="11" width="12.77734375" bestFit="1" customWidth="1"/>
  </cols>
  <sheetData>
    <row r="3" spans="2:9" x14ac:dyDescent="0.2">
      <c r="B3" s="54" t="s">
        <v>124</v>
      </c>
      <c r="C3" s="7" t="s">
        <v>111</v>
      </c>
      <c r="D3" s="52" t="s">
        <v>112</v>
      </c>
      <c r="E3" s="52" t="s">
        <v>113</v>
      </c>
      <c r="G3" s="45"/>
      <c r="H3" s="46" t="s">
        <v>114</v>
      </c>
      <c r="I3" t="s">
        <v>113</v>
      </c>
    </row>
    <row r="4" spans="2:9" x14ac:dyDescent="0.2">
      <c r="B4" s="40" t="s">
        <v>42</v>
      </c>
      <c r="C4" s="1">
        <v>3261155</v>
      </c>
      <c r="D4" s="1">
        <v>2687058</v>
      </c>
      <c r="E4" s="43">
        <v>10747</v>
      </c>
      <c r="G4" s="45"/>
      <c r="H4" s="7" t="s">
        <v>24</v>
      </c>
      <c r="I4" s="43">
        <v>2996</v>
      </c>
    </row>
    <row r="5" spans="2:9" x14ac:dyDescent="0.2">
      <c r="B5" s="41" t="s">
        <v>45</v>
      </c>
      <c r="C5" s="1">
        <v>765320</v>
      </c>
      <c r="D5" s="1">
        <v>569194</v>
      </c>
      <c r="E5" s="43">
        <v>2194</v>
      </c>
      <c r="G5" s="45"/>
      <c r="H5" s="7" t="s">
        <v>26</v>
      </c>
      <c r="I5" s="43">
        <v>2973</v>
      </c>
    </row>
    <row r="6" spans="2:9" x14ac:dyDescent="0.2">
      <c r="B6" s="42" t="s">
        <v>23</v>
      </c>
      <c r="C6" s="1">
        <v>765320</v>
      </c>
      <c r="D6" s="1">
        <v>569194</v>
      </c>
      <c r="E6" s="43">
        <v>2194</v>
      </c>
      <c r="G6" s="45"/>
      <c r="H6" s="7" t="s">
        <v>38</v>
      </c>
      <c r="I6" s="43">
        <v>2919</v>
      </c>
    </row>
    <row r="7" spans="2:9" x14ac:dyDescent="0.2">
      <c r="B7" s="41" t="s">
        <v>44</v>
      </c>
      <c r="C7" s="1">
        <v>2495835</v>
      </c>
      <c r="D7" s="1">
        <v>2117864</v>
      </c>
      <c r="E7" s="43">
        <v>8553</v>
      </c>
      <c r="G7" s="45"/>
      <c r="H7" s="7" t="s">
        <v>36</v>
      </c>
      <c r="I7" s="43">
        <v>2917</v>
      </c>
    </row>
    <row r="8" spans="2:9" x14ac:dyDescent="0.2">
      <c r="B8" s="42" t="s">
        <v>20</v>
      </c>
      <c r="C8" s="1">
        <v>694800</v>
      </c>
      <c r="D8" s="1">
        <v>623790</v>
      </c>
      <c r="E8" s="43">
        <v>2316</v>
      </c>
      <c r="G8" s="45"/>
      <c r="H8" s="7" t="s">
        <v>40</v>
      </c>
      <c r="I8" s="43">
        <v>2893</v>
      </c>
    </row>
    <row r="9" spans="2:9" x14ac:dyDescent="0.2">
      <c r="B9" s="42" t="s">
        <v>21</v>
      </c>
      <c r="C9" s="1">
        <v>598400</v>
      </c>
      <c r="D9" s="1">
        <v>515542.5</v>
      </c>
      <c r="E9" s="43">
        <v>2176</v>
      </c>
      <c r="G9" s="45"/>
      <c r="H9" s="7" t="s">
        <v>27</v>
      </c>
      <c r="I9" s="43">
        <v>2878</v>
      </c>
    </row>
    <row r="10" spans="2:9" x14ac:dyDescent="0.2">
      <c r="B10" s="42" t="s">
        <v>22</v>
      </c>
      <c r="C10" s="1">
        <v>592075</v>
      </c>
      <c r="D10" s="1">
        <v>448387.5</v>
      </c>
      <c r="E10" s="43">
        <v>2153</v>
      </c>
      <c r="G10" s="45"/>
      <c r="H10" s="7" t="s">
        <v>32</v>
      </c>
      <c r="I10" s="43">
        <v>2878</v>
      </c>
    </row>
    <row r="11" spans="2:9" x14ac:dyDescent="0.2">
      <c r="B11" s="42" t="s">
        <v>57</v>
      </c>
      <c r="C11" s="1">
        <v>610560</v>
      </c>
      <c r="D11" s="1">
        <v>530144</v>
      </c>
      <c r="E11" s="43">
        <v>1908</v>
      </c>
      <c r="G11" s="45"/>
      <c r="H11" s="7" t="s">
        <v>56</v>
      </c>
      <c r="I11" s="43">
        <v>2856</v>
      </c>
    </row>
    <row r="12" spans="2:9" x14ac:dyDescent="0.2">
      <c r="B12" s="40" t="s">
        <v>43</v>
      </c>
      <c r="C12" s="1">
        <v>38877620</v>
      </c>
      <c r="D12" s="1">
        <v>32519760.5</v>
      </c>
      <c r="E12" s="43">
        <v>75037</v>
      </c>
      <c r="G12" s="45"/>
      <c r="H12" s="7" t="s">
        <v>35</v>
      </c>
      <c r="I12" s="43">
        <v>2842</v>
      </c>
    </row>
    <row r="13" spans="2:9" x14ac:dyDescent="0.2">
      <c r="B13" s="41" t="s">
        <v>45</v>
      </c>
      <c r="C13" s="1">
        <v>5281280</v>
      </c>
      <c r="D13" s="1">
        <v>4422262</v>
      </c>
      <c r="E13" s="43">
        <v>11250</v>
      </c>
      <c r="G13" s="45"/>
      <c r="H13" s="7" t="s">
        <v>29</v>
      </c>
      <c r="I13" s="43">
        <v>2840</v>
      </c>
    </row>
    <row r="14" spans="2:9" x14ac:dyDescent="0.2">
      <c r="B14" s="42" t="s">
        <v>56</v>
      </c>
      <c r="C14" s="1">
        <v>1028160</v>
      </c>
      <c r="D14" s="1">
        <v>872316</v>
      </c>
      <c r="E14" s="43">
        <v>2856</v>
      </c>
      <c r="G14" s="45"/>
      <c r="H14" s="7" t="s">
        <v>33</v>
      </c>
      <c r="I14" s="43">
        <v>2828</v>
      </c>
    </row>
    <row r="15" spans="2:9" x14ac:dyDescent="0.2">
      <c r="B15" s="42" t="s">
        <v>35</v>
      </c>
      <c r="C15" s="1">
        <v>1477840</v>
      </c>
      <c r="D15" s="1">
        <v>1236248</v>
      </c>
      <c r="E15" s="43">
        <v>2842</v>
      </c>
      <c r="G15" s="45"/>
      <c r="H15" s="7" t="s">
        <v>25</v>
      </c>
      <c r="I15" s="43">
        <v>2826</v>
      </c>
    </row>
    <row r="16" spans="2:9" x14ac:dyDescent="0.2">
      <c r="B16" s="42" t="s">
        <v>55</v>
      </c>
      <c r="C16" s="1">
        <v>1056020</v>
      </c>
      <c r="D16" s="1">
        <v>883234</v>
      </c>
      <c r="E16" s="43">
        <v>2779</v>
      </c>
      <c r="G16" s="45"/>
      <c r="H16" s="7" t="s">
        <v>53</v>
      </c>
      <c r="I16" s="43">
        <v>2817</v>
      </c>
    </row>
    <row r="17" spans="2:9" x14ac:dyDescent="0.2">
      <c r="B17" s="42" t="s">
        <v>54</v>
      </c>
      <c r="C17" s="1">
        <v>1719260</v>
      </c>
      <c r="D17" s="1">
        <v>1430464</v>
      </c>
      <c r="E17" s="43">
        <v>2773</v>
      </c>
      <c r="G17" s="45"/>
      <c r="H17" s="7" t="s">
        <v>31</v>
      </c>
      <c r="I17" s="43">
        <v>2806</v>
      </c>
    </row>
    <row r="18" spans="2:9" x14ac:dyDescent="0.2">
      <c r="B18" s="41" t="s">
        <v>46</v>
      </c>
      <c r="C18" s="1">
        <v>3042960</v>
      </c>
      <c r="D18" s="1">
        <v>2454840</v>
      </c>
      <c r="E18" s="43">
        <v>5795</v>
      </c>
      <c r="G18" s="45"/>
      <c r="H18" s="7" t="s">
        <v>39</v>
      </c>
      <c r="I18" s="43">
        <v>2791</v>
      </c>
    </row>
    <row r="19" spans="2:9" x14ac:dyDescent="0.2">
      <c r="B19" s="42" t="s">
        <v>36</v>
      </c>
      <c r="C19" s="1">
        <v>1575180</v>
      </c>
      <c r="D19" s="1">
        <v>1243998</v>
      </c>
      <c r="E19" s="43">
        <v>2917</v>
      </c>
      <c r="G19" s="45"/>
      <c r="H19" s="7" t="s">
        <v>58</v>
      </c>
      <c r="I19" s="43">
        <v>2788</v>
      </c>
    </row>
    <row r="20" spans="2:9" x14ac:dyDescent="0.2">
      <c r="B20" s="42" t="s">
        <v>32</v>
      </c>
      <c r="C20" s="1">
        <v>1467780</v>
      </c>
      <c r="D20" s="1">
        <v>1210842</v>
      </c>
      <c r="E20" s="43">
        <v>2878</v>
      </c>
      <c r="G20" s="45"/>
      <c r="H20" s="7" t="s">
        <v>122</v>
      </c>
      <c r="I20" s="43">
        <v>2787</v>
      </c>
    </row>
    <row r="21" spans="2:9" x14ac:dyDescent="0.2">
      <c r="B21" s="41" t="s">
        <v>48</v>
      </c>
      <c r="C21" s="1">
        <v>3151050</v>
      </c>
      <c r="D21" s="1">
        <v>2789151</v>
      </c>
      <c r="E21" s="43">
        <v>5559</v>
      </c>
      <c r="G21" s="45"/>
      <c r="H21" s="7" t="s">
        <v>55</v>
      </c>
      <c r="I21" s="43">
        <v>2779</v>
      </c>
    </row>
    <row r="22" spans="2:9" x14ac:dyDescent="0.2">
      <c r="B22" s="42" t="s">
        <v>40</v>
      </c>
      <c r="C22" s="1">
        <v>1764730</v>
      </c>
      <c r="D22" s="1">
        <v>1614731</v>
      </c>
      <c r="E22" s="43">
        <v>2893</v>
      </c>
      <c r="G22" s="45"/>
      <c r="H22" s="7" t="s">
        <v>54</v>
      </c>
      <c r="I22" s="43">
        <v>2773</v>
      </c>
    </row>
    <row r="23" spans="2:9" x14ac:dyDescent="0.2">
      <c r="B23" s="42" t="s">
        <v>41</v>
      </c>
      <c r="C23" s="1">
        <v>1386320</v>
      </c>
      <c r="D23" s="1">
        <v>1174420</v>
      </c>
      <c r="E23" s="43">
        <v>2666</v>
      </c>
      <c r="G23" s="45"/>
      <c r="H23" s="7" t="s">
        <v>37</v>
      </c>
      <c r="I23" s="43">
        <v>2761</v>
      </c>
    </row>
    <row r="24" spans="2:9" x14ac:dyDescent="0.2">
      <c r="B24" s="41" t="s">
        <v>44</v>
      </c>
      <c r="C24" s="1">
        <v>22737725</v>
      </c>
      <c r="D24" s="1">
        <v>18969454</v>
      </c>
      <c r="E24" s="43">
        <v>43962</v>
      </c>
      <c r="G24" s="45"/>
      <c r="H24" s="7" t="s">
        <v>49</v>
      </c>
      <c r="I24" s="43">
        <v>2752</v>
      </c>
    </row>
    <row r="25" spans="2:9" x14ac:dyDescent="0.2">
      <c r="B25" s="42" t="s">
        <v>24</v>
      </c>
      <c r="C25" s="1">
        <v>1018640</v>
      </c>
      <c r="D25" s="1">
        <v>843166</v>
      </c>
      <c r="E25" s="43">
        <v>2996</v>
      </c>
      <c r="G25" s="45"/>
      <c r="H25" s="7" t="s">
        <v>30</v>
      </c>
      <c r="I25" s="43">
        <v>2742</v>
      </c>
    </row>
    <row r="26" spans="2:9" x14ac:dyDescent="0.2">
      <c r="B26" s="42" t="s">
        <v>26</v>
      </c>
      <c r="C26" s="1">
        <v>1620285</v>
      </c>
      <c r="D26" s="1">
        <v>1357213.5</v>
      </c>
      <c r="E26" s="43">
        <v>2973</v>
      </c>
      <c r="G26" s="45"/>
      <c r="H26" s="7" t="s">
        <v>52</v>
      </c>
      <c r="I26" s="43">
        <v>2717</v>
      </c>
    </row>
    <row r="27" spans="2:9" x14ac:dyDescent="0.2">
      <c r="B27" s="42" t="s">
        <v>27</v>
      </c>
      <c r="C27" s="1">
        <v>1525340</v>
      </c>
      <c r="D27" s="1">
        <v>1316785</v>
      </c>
      <c r="E27" s="43">
        <v>2878</v>
      </c>
      <c r="G27" s="45"/>
      <c r="H27" s="7" t="s">
        <v>28</v>
      </c>
      <c r="I27" s="43">
        <v>2695</v>
      </c>
    </row>
    <row r="28" spans="2:9" x14ac:dyDescent="0.2">
      <c r="B28" s="42" t="s">
        <v>29</v>
      </c>
      <c r="C28" s="1">
        <v>1775000</v>
      </c>
      <c r="D28" s="1">
        <v>1553750</v>
      </c>
      <c r="E28" s="43">
        <v>2840</v>
      </c>
      <c r="G28" s="45"/>
      <c r="H28" s="7" t="s">
        <v>34</v>
      </c>
      <c r="I28" s="43">
        <v>2680</v>
      </c>
    </row>
    <row r="29" spans="2:9" x14ac:dyDescent="0.2">
      <c r="B29" s="42" t="s">
        <v>33</v>
      </c>
      <c r="C29" s="1">
        <v>1300880</v>
      </c>
      <c r="D29" s="1">
        <v>1080310</v>
      </c>
      <c r="E29" s="43">
        <v>2828</v>
      </c>
      <c r="G29" s="45"/>
      <c r="H29" s="7" t="s">
        <v>41</v>
      </c>
      <c r="I29" s="43">
        <v>2666</v>
      </c>
    </row>
    <row r="30" spans="2:9" x14ac:dyDescent="0.2">
      <c r="B30" s="42" t="s">
        <v>25</v>
      </c>
      <c r="C30" s="1">
        <v>1342350</v>
      </c>
      <c r="D30" s="1">
        <v>1076492.5</v>
      </c>
      <c r="E30" s="43">
        <v>2826</v>
      </c>
      <c r="G30" s="45"/>
      <c r="H30" s="7" t="s">
        <v>20</v>
      </c>
      <c r="I30" s="43">
        <v>2316</v>
      </c>
    </row>
    <row r="31" spans="2:9" x14ac:dyDescent="0.2">
      <c r="B31" s="42" t="s">
        <v>53</v>
      </c>
      <c r="C31" s="1">
        <v>1211310</v>
      </c>
      <c r="D31" s="1">
        <v>911170</v>
      </c>
      <c r="E31" s="43">
        <v>2817</v>
      </c>
      <c r="G31" s="45"/>
      <c r="H31" s="7" t="s">
        <v>23</v>
      </c>
      <c r="I31" s="43">
        <v>2194</v>
      </c>
    </row>
    <row r="32" spans="2:9" x14ac:dyDescent="0.2">
      <c r="B32" s="42" t="s">
        <v>31</v>
      </c>
      <c r="C32" s="1">
        <v>1515240</v>
      </c>
      <c r="D32" s="1">
        <v>1265814</v>
      </c>
      <c r="E32" s="43">
        <v>2806</v>
      </c>
      <c r="G32" s="45"/>
      <c r="H32" s="7" t="s">
        <v>21</v>
      </c>
      <c r="I32" s="43">
        <v>2176</v>
      </c>
    </row>
    <row r="33" spans="2:9" x14ac:dyDescent="0.2">
      <c r="B33" s="42" t="s">
        <v>58</v>
      </c>
      <c r="C33" s="1">
        <v>1463700</v>
      </c>
      <c r="D33" s="1">
        <v>1186605</v>
      </c>
      <c r="E33" s="43">
        <v>2788</v>
      </c>
      <c r="G33" s="45"/>
      <c r="H33" s="7" t="s">
        <v>22</v>
      </c>
      <c r="I33" s="43">
        <v>2153</v>
      </c>
    </row>
    <row r="34" spans="2:9" x14ac:dyDescent="0.2">
      <c r="B34" s="42" t="s">
        <v>122</v>
      </c>
      <c r="C34" s="1">
        <v>1867290</v>
      </c>
      <c r="D34" s="1">
        <v>1497852</v>
      </c>
      <c r="E34" s="43">
        <v>2787</v>
      </c>
      <c r="G34" s="45"/>
      <c r="H34" s="7" t="s">
        <v>57</v>
      </c>
      <c r="I34" s="43">
        <v>1908</v>
      </c>
    </row>
    <row r="35" spans="2:9" x14ac:dyDescent="0.2">
      <c r="B35" s="42" t="s">
        <v>49</v>
      </c>
      <c r="C35" s="1">
        <v>1706240</v>
      </c>
      <c r="D35" s="1">
        <v>1485644</v>
      </c>
      <c r="E35" s="43">
        <v>2752</v>
      </c>
      <c r="G35" s="45"/>
      <c r="H35" s="7" t="s">
        <v>123</v>
      </c>
      <c r="I35" s="43">
        <v>1837</v>
      </c>
    </row>
    <row r="36" spans="2:9" x14ac:dyDescent="0.2">
      <c r="B36" s="42" t="s">
        <v>30</v>
      </c>
      <c r="C36" s="1">
        <v>1837140</v>
      </c>
      <c r="D36" s="1">
        <v>1542273</v>
      </c>
      <c r="E36" s="43">
        <v>2742</v>
      </c>
      <c r="G36" s="45"/>
      <c r="H36" s="7" t="s">
        <v>110</v>
      </c>
      <c r="I36" s="43">
        <v>85784</v>
      </c>
    </row>
    <row r="37" spans="2:9" x14ac:dyDescent="0.2">
      <c r="B37" s="42" t="s">
        <v>52</v>
      </c>
      <c r="C37" s="1">
        <v>1222650</v>
      </c>
      <c r="D37" s="1">
        <v>1015695</v>
      </c>
      <c r="E37" s="43">
        <v>2717</v>
      </c>
      <c r="G37" s="45"/>
    </row>
    <row r="38" spans="2:9" x14ac:dyDescent="0.2">
      <c r="B38" s="42" t="s">
        <v>28</v>
      </c>
      <c r="C38" s="1">
        <v>1293600</v>
      </c>
      <c r="D38" s="1">
        <v>1110816</v>
      </c>
      <c r="E38" s="43">
        <v>2695</v>
      </c>
      <c r="G38" s="45"/>
    </row>
    <row r="39" spans="2:9" x14ac:dyDescent="0.2">
      <c r="B39" s="42" t="s">
        <v>34</v>
      </c>
      <c r="C39" s="1">
        <v>1340000</v>
      </c>
      <c r="D39" s="1">
        <v>1134250</v>
      </c>
      <c r="E39" s="43">
        <v>2680</v>
      </c>
      <c r="G39" s="45"/>
    </row>
    <row r="40" spans="2:9" x14ac:dyDescent="0.2">
      <c r="B40" s="42" t="s">
        <v>123</v>
      </c>
      <c r="C40" s="1">
        <v>698060</v>
      </c>
      <c r="D40" s="1">
        <v>591618</v>
      </c>
      <c r="E40" s="43">
        <v>1837</v>
      </c>
      <c r="G40" s="45"/>
    </row>
    <row r="41" spans="2:9" x14ac:dyDescent="0.2">
      <c r="B41" s="41" t="s">
        <v>47</v>
      </c>
      <c r="C41" s="1">
        <v>4664605</v>
      </c>
      <c r="D41" s="1">
        <v>3884053.5</v>
      </c>
      <c r="E41" s="43">
        <v>8471</v>
      </c>
      <c r="G41" s="45"/>
    </row>
    <row r="42" spans="2:9" x14ac:dyDescent="0.2">
      <c r="B42" s="42" t="s">
        <v>38</v>
      </c>
      <c r="C42" s="1">
        <v>1386525</v>
      </c>
      <c r="D42" s="1">
        <v>1161802.5</v>
      </c>
      <c r="E42" s="43">
        <v>2919</v>
      </c>
      <c r="G42" s="45"/>
    </row>
    <row r="43" spans="2:9" x14ac:dyDescent="0.2">
      <c r="B43" s="42" t="s">
        <v>39</v>
      </c>
      <c r="C43" s="1">
        <v>1869970</v>
      </c>
      <c r="D43" s="1">
        <v>1522374</v>
      </c>
      <c r="E43" s="43">
        <v>2791</v>
      </c>
      <c r="G43" s="45"/>
    </row>
    <row r="44" spans="2:9" x14ac:dyDescent="0.2">
      <c r="B44" s="42" t="s">
        <v>37</v>
      </c>
      <c r="C44" s="1">
        <v>1408110</v>
      </c>
      <c r="D44" s="1">
        <v>1199877</v>
      </c>
      <c r="E44" s="43">
        <v>2761</v>
      </c>
      <c r="G44" s="45"/>
    </row>
    <row r="45" spans="2:9" x14ac:dyDescent="0.2">
      <c r="B45" s="7" t="s">
        <v>125</v>
      </c>
      <c r="C45" s="1">
        <v>42138775</v>
      </c>
      <c r="D45" s="1">
        <v>35206818.5</v>
      </c>
      <c r="E45" s="43">
        <v>85784</v>
      </c>
      <c r="G45" s="45"/>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E10"/>
  <sheetViews>
    <sheetView showGridLines="0" zoomScale="92" zoomScaleNormal="172" workbookViewId="0">
      <selection activeCell="D25" sqref="D25"/>
    </sheetView>
  </sheetViews>
  <sheetFormatPr baseColWidth="10" defaultRowHeight="18" x14ac:dyDescent="0.2"/>
  <cols>
    <col min="1" max="1" width="6.33203125" customWidth="1"/>
    <col min="2" max="2" width="2.33203125" customWidth="1"/>
    <col min="3" max="3" width="14.6640625" bestFit="1" customWidth="1"/>
    <col min="4" max="4" width="12.109375" customWidth="1"/>
    <col min="5" max="5" width="10.6640625" bestFit="1" customWidth="1"/>
    <col min="6" max="6" width="13.33203125" customWidth="1"/>
  </cols>
  <sheetData>
    <row r="3" spans="3:5" x14ac:dyDescent="0.2">
      <c r="C3" s="39" t="s">
        <v>109</v>
      </c>
      <c r="D3" t="s">
        <v>111</v>
      </c>
      <c r="E3" t="s">
        <v>112</v>
      </c>
    </row>
    <row r="4" spans="3:5" x14ac:dyDescent="0.2">
      <c r="C4" s="40" t="s">
        <v>43</v>
      </c>
      <c r="D4" s="1">
        <v>442400</v>
      </c>
      <c r="E4" s="1">
        <v>384916</v>
      </c>
    </row>
    <row r="5" spans="3:5" x14ac:dyDescent="0.2">
      <c r="C5" s="41" t="s">
        <v>45</v>
      </c>
      <c r="D5" s="1">
        <v>442400</v>
      </c>
      <c r="E5" s="1">
        <v>384916</v>
      </c>
    </row>
    <row r="6" spans="3:5" x14ac:dyDescent="0.2">
      <c r="C6" s="42" t="s">
        <v>54</v>
      </c>
      <c r="D6" s="1">
        <v>162440</v>
      </c>
      <c r="E6" s="1">
        <v>162440</v>
      </c>
    </row>
    <row r="7" spans="3:5" x14ac:dyDescent="0.2">
      <c r="C7" s="42" t="s">
        <v>35</v>
      </c>
      <c r="D7" s="1">
        <v>120640</v>
      </c>
      <c r="E7" s="1">
        <v>96512</v>
      </c>
    </row>
    <row r="8" spans="3:5" x14ac:dyDescent="0.2">
      <c r="C8" s="42" t="s">
        <v>55</v>
      </c>
      <c r="D8" s="1">
        <v>72200</v>
      </c>
      <c r="E8" s="1">
        <v>64980</v>
      </c>
    </row>
    <row r="9" spans="3:5" x14ac:dyDescent="0.2">
      <c r="C9" s="42" t="s">
        <v>56</v>
      </c>
      <c r="D9" s="1">
        <v>87120</v>
      </c>
      <c r="E9" s="1">
        <v>60984</v>
      </c>
    </row>
    <row r="10" spans="3:5" x14ac:dyDescent="0.2">
      <c r="C10" s="40" t="s">
        <v>110</v>
      </c>
      <c r="D10" s="1">
        <v>442400</v>
      </c>
      <c r="E10" s="1">
        <v>384916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80EA3-17EE-BB4B-821D-DFFF85EDF653}">
  <dimension ref="A8:I89"/>
  <sheetViews>
    <sheetView showGridLines="0" topLeftCell="A10" workbookViewId="0">
      <selection activeCell="B4" sqref="B4"/>
    </sheetView>
  </sheetViews>
  <sheetFormatPr baseColWidth="10" defaultRowHeight="18" x14ac:dyDescent="0.2"/>
  <cols>
    <col min="2" max="2" width="16.77734375" customWidth="1"/>
    <col min="3" max="4" width="11.109375" bestFit="1" customWidth="1"/>
    <col min="5" max="6" width="18.21875" bestFit="1" customWidth="1"/>
  </cols>
  <sheetData>
    <row r="8" spans="2:4" x14ac:dyDescent="0.2">
      <c r="B8" s="46" t="s">
        <v>114</v>
      </c>
      <c r="C8" s="7" t="s">
        <v>129</v>
      </c>
      <c r="D8" s="7" t="s">
        <v>130</v>
      </c>
    </row>
    <row r="9" spans="2:4" x14ac:dyDescent="0.2">
      <c r="B9" s="40" t="s">
        <v>40</v>
      </c>
      <c r="C9" s="1">
        <v>366000</v>
      </c>
      <c r="D9" s="1">
        <v>1248731</v>
      </c>
    </row>
    <row r="10" spans="2:4" x14ac:dyDescent="0.2">
      <c r="B10" s="40" t="s">
        <v>29</v>
      </c>
      <c r="C10" s="1">
        <v>375000</v>
      </c>
      <c r="D10" s="1">
        <v>1178750</v>
      </c>
    </row>
    <row r="11" spans="2:4" x14ac:dyDescent="0.2">
      <c r="B11" s="40" t="s">
        <v>30</v>
      </c>
      <c r="C11" s="1">
        <v>402000</v>
      </c>
      <c r="D11" s="1">
        <v>1140273</v>
      </c>
    </row>
    <row r="12" spans="2:4" x14ac:dyDescent="0.2">
      <c r="B12" s="40" t="s">
        <v>39</v>
      </c>
      <c r="C12" s="1">
        <v>402000</v>
      </c>
      <c r="D12" s="1">
        <v>1120374</v>
      </c>
    </row>
    <row r="13" spans="2:4" x14ac:dyDescent="0.2">
      <c r="B13" s="40" t="s">
        <v>49</v>
      </c>
      <c r="C13" s="1">
        <v>372000</v>
      </c>
      <c r="D13" s="1">
        <v>1113644</v>
      </c>
    </row>
    <row r="14" spans="2:4" x14ac:dyDescent="0.2">
      <c r="B14" s="40" t="s">
        <v>122</v>
      </c>
      <c r="C14" s="1">
        <v>402000</v>
      </c>
      <c r="D14" s="1">
        <v>1095852</v>
      </c>
    </row>
    <row r="15" spans="2:4" x14ac:dyDescent="0.2">
      <c r="B15" s="40" t="s">
        <v>54</v>
      </c>
      <c r="C15" s="1">
        <v>372000</v>
      </c>
      <c r="D15" s="1">
        <v>1058464</v>
      </c>
    </row>
    <row r="16" spans="2:4" x14ac:dyDescent="0.2">
      <c r="B16" s="40" t="s">
        <v>26</v>
      </c>
      <c r="C16" s="1">
        <v>327000</v>
      </c>
      <c r="D16" s="1">
        <v>1030213.5</v>
      </c>
    </row>
    <row r="17" spans="2:4" x14ac:dyDescent="0.2">
      <c r="B17" s="40" t="s">
        <v>27</v>
      </c>
      <c r="C17" s="1">
        <v>318000</v>
      </c>
      <c r="D17" s="1">
        <v>998785</v>
      </c>
    </row>
    <row r="18" spans="2:4" x14ac:dyDescent="0.2">
      <c r="B18" s="40" t="s">
        <v>31</v>
      </c>
      <c r="C18" s="1">
        <v>324000</v>
      </c>
      <c r="D18" s="1">
        <v>941814</v>
      </c>
    </row>
    <row r="19" spans="2:4" x14ac:dyDescent="0.2">
      <c r="B19" s="40" t="s">
        <v>35</v>
      </c>
      <c r="C19" s="1">
        <v>312000</v>
      </c>
      <c r="D19" s="1">
        <v>924248</v>
      </c>
    </row>
    <row r="20" spans="2:4" x14ac:dyDescent="0.2">
      <c r="B20" s="40" t="s">
        <v>36</v>
      </c>
      <c r="C20" s="1">
        <v>324000</v>
      </c>
      <c r="D20" s="1">
        <v>919998</v>
      </c>
    </row>
    <row r="21" spans="2:4" x14ac:dyDescent="0.2">
      <c r="B21" s="40" t="s">
        <v>32</v>
      </c>
      <c r="C21" s="1">
        <v>306000</v>
      </c>
      <c r="D21" s="1">
        <v>904842</v>
      </c>
    </row>
    <row r="22" spans="2:4" x14ac:dyDescent="0.2">
      <c r="B22" s="40" t="s">
        <v>37</v>
      </c>
      <c r="C22" s="1">
        <v>306000</v>
      </c>
      <c r="D22" s="1">
        <v>893877</v>
      </c>
    </row>
    <row r="23" spans="2:4" x14ac:dyDescent="0.2">
      <c r="B23" s="40" t="s">
        <v>38</v>
      </c>
      <c r="C23" s="1">
        <v>285000</v>
      </c>
      <c r="D23" s="1">
        <v>876802.5</v>
      </c>
    </row>
    <row r="24" spans="2:4" x14ac:dyDescent="0.2">
      <c r="B24" s="40" t="s">
        <v>58</v>
      </c>
      <c r="C24" s="1">
        <v>315000</v>
      </c>
      <c r="D24" s="1">
        <v>871605</v>
      </c>
    </row>
    <row r="25" spans="2:4" x14ac:dyDescent="0.2">
      <c r="B25" s="40" t="s">
        <v>41</v>
      </c>
      <c r="C25" s="1">
        <v>312000</v>
      </c>
      <c r="D25" s="1">
        <v>862420</v>
      </c>
    </row>
    <row r="26" spans="2:4" x14ac:dyDescent="0.2">
      <c r="B26" s="40" t="s">
        <v>34</v>
      </c>
      <c r="C26" s="1">
        <v>300000</v>
      </c>
      <c r="D26" s="1">
        <v>834250</v>
      </c>
    </row>
    <row r="27" spans="2:4" x14ac:dyDescent="0.2">
      <c r="B27" s="40" t="s">
        <v>28</v>
      </c>
      <c r="C27" s="1">
        <v>288000</v>
      </c>
      <c r="D27" s="1">
        <v>822816</v>
      </c>
    </row>
    <row r="28" spans="2:4" x14ac:dyDescent="0.2">
      <c r="B28" s="40" t="s">
        <v>33</v>
      </c>
      <c r="C28" s="1">
        <v>276000</v>
      </c>
      <c r="D28" s="1">
        <v>804310</v>
      </c>
    </row>
    <row r="29" spans="2:4" x14ac:dyDescent="0.2">
      <c r="B29" s="40" t="s">
        <v>25</v>
      </c>
      <c r="C29" s="1">
        <v>285000</v>
      </c>
      <c r="D29" s="1">
        <v>791492.5</v>
      </c>
    </row>
    <row r="30" spans="2:4" x14ac:dyDescent="0.2">
      <c r="B30" s="40" t="s">
        <v>52</v>
      </c>
      <c r="C30" s="1">
        <v>270000</v>
      </c>
      <c r="D30" s="1">
        <v>745695</v>
      </c>
    </row>
    <row r="31" spans="2:4" x14ac:dyDescent="0.2">
      <c r="B31" s="40" t="s">
        <v>56</v>
      </c>
      <c r="C31" s="1">
        <v>216000</v>
      </c>
      <c r="D31" s="1">
        <v>656316</v>
      </c>
    </row>
    <row r="32" spans="2:4" x14ac:dyDescent="0.2">
      <c r="B32" s="40" t="s">
        <v>55</v>
      </c>
      <c r="C32" s="1">
        <v>228000</v>
      </c>
      <c r="D32" s="1">
        <v>655234</v>
      </c>
    </row>
    <row r="33" spans="1:9" x14ac:dyDescent="0.2">
      <c r="B33" s="40" t="s">
        <v>53</v>
      </c>
      <c r="C33" s="1">
        <v>258000</v>
      </c>
      <c r="D33" s="1">
        <v>653170</v>
      </c>
    </row>
    <row r="34" spans="1:9" x14ac:dyDescent="0.2">
      <c r="B34" s="40" t="s">
        <v>24</v>
      </c>
      <c r="C34" s="1">
        <v>204000</v>
      </c>
      <c r="D34" s="1">
        <v>639166</v>
      </c>
    </row>
    <row r="35" spans="1:9" x14ac:dyDescent="0.2">
      <c r="B35" s="40" t="s">
        <v>20</v>
      </c>
      <c r="C35" s="1">
        <v>180000</v>
      </c>
      <c r="D35" s="1">
        <v>443790</v>
      </c>
    </row>
    <row r="36" spans="1:9" x14ac:dyDescent="0.2">
      <c r="B36" s="40" t="s">
        <v>23</v>
      </c>
      <c r="C36" s="1">
        <v>204000</v>
      </c>
      <c r="D36" s="1">
        <v>365194</v>
      </c>
    </row>
    <row r="37" spans="1:9" x14ac:dyDescent="0.2">
      <c r="B37" s="40" t="s">
        <v>123</v>
      </c>
      <c r="C37" s="1">
        <v>228000</v>
      </c>
      <c r="D37" s="1">
        <v>363618</v>
      </c>
    </row>
    <row r="38" spans="1:9" x14ac:dyDescent="0.2">
      <c r="B38" s="40" t="s">
        <v>21</v>
      </c>
      <c r="C38" s="1">
        <v>165000</v>
      </c>
      <c r="D38" s="1">
        <v>350542.5</v>
      </c>
    </row>
    <row r="39" spans="1:9" x14ac:dyDescent="0.2">
      <c r="B39" s="40" t="s">
        <v>57</v>
      </c>
      <c r="C39" s="1">
        <v>192000</v>
      </c>
      <c r="D39" s="1">
        <v>338144</v>
      </c>
    </row>
    <row r="40" spans="1:9" x14ac:dyDescent="0.2">
      <c r="B40" s="40" t="s">
        <v>22</v>
      </c>
      <c r="C40" s="1">
        <v>165000</v>
      </c>
      <c r="D40" s="1">
        <v>283387.5</v>
      </c>
    </row>
    <row r="41" spans="1:9" x14ac:dyDescent="0.2">
      <c r="B41" s="40" t="s">
        <v>110</v>
      </c>
      <c r="C41" s="1">
        <v>9279000</v>
      </c>
      <c r="D41" s="1">
        <v>25927818.5</v>
      </c>
    </row>
    <row r="43" spans="1:9" x14ac:dyDescent="0.2">
      <c r="A43" s="76"/>
      <c r="B43" s="76"/>
      <c r="C43" s="76"/>
      <c r="D43" s="76"/>
      <c r="E43" s="76"/>
      <c r="F43" s="76"/>
      <c r="G43" s="76"/>
      <c r="H43" s="76"/>
      <c r="I43" s="76"/>
    </row>
    <row r="47" spans="1:9" x14ac:dyDescent="0.2">
      <c r="B47" s="46" t="s">
        <v>131</v>
      </c>
      <c r="C47" t="s">
        <v>130</v>
      </c>
      <c r="F47" s="7"/>
    </row>
    <row r="48" spans="1:9" x14ac:dyDescent="0.2">
      <c r="B48" s="40" t="s">
        <v>42</v>
      </c>
      <c r="C48" s="1">
        <v>1781058</v>
      </c>
    </row>
    <row r="49" spans="2:3" x14ac:dyDescent="0.2">
      <c r="B49" s="41" t="s">
        <v>45</v>
      </c>
      <c r="C49" s="1">
        <v>365194</v>
      </c>
    </row>
    <row r="50" spans="2:3" x14ac:dyDescent="0.2">
      <c r="B50" s="42" t="s">
        <v>23</v>
      </c>
      <c r="C50" s="1">
        <v>365194</v>
      </c>
    </row>
    <row r="51" spans="2:3" x14ac:dyDescent="0.2">
      <c r="B51" s="41" t="s">
        <v>44</v>
      </c>
      <c r="C51" s="1">
        <v>1415864</v>
      </c>
    </row>
    <row r="52" spans="2:3" x14ac:dyDescent="0.2">
      <c r="B52" s="42" t="s">
        <v>20</v>
      </c>
      <c r="C52" s="1">
        <v>443790</v>
      </c>
    </row>
    <row r="53" spans="2:3" x14ac:dyDescent="0.2">
      <c r="B53" s="42" t="s">
        <v>21</v>
      </c>
      <c r="C53" s="1">
        <v>350542.5</v>
      </c>
    </row>
    <row r="54" spans="2:3" x14ac:dyDescent="0.2">
      <c r="B54" s="42" t="s">
        <v>57</v>
      </c>
      <c r="C54" s="1">
        <v>338144</v>
      </c>
    </row>
    <row r="55" spans="2:3" x14ac:dyDescent="0.2">
      <c r="B55" s="42" t="s">
        <v>22</v>
      </c>
      <c r="C55" s="1">
        <v>283387.5</v>
      </c>
    </row>
    <row r="56" spans="2:3" x14ac:dyDescent="0.2">
      <c r="B56" s="40" t="s">
        <v>43</v>
      </c>
      <c r="C56" s="1">
        <v>24146760.5</v>
      </c>
    </row>
    <row r="57" spans="2:3" x14ac:dyDescent="0.2">
      <c r="B57" s="41" t="s">
        <v>45</v>
      </c>
      <c r="C57" s="1">
        <v>3294262</v>
      </c>
    </row>
    <row r="58" spans="2:3" x14ac:dyDescent="0.2">
      <c r="B58" s="42" t="s">
        <v>54</v>
      </c>
      <c r="C58" s="1">
        <v>1058464</v>
      </c>
    </row>
    <row r="59" spans="2:3" x14ac:dyDescent="0.2">
      <c r="B59" s="42" t="s">
        <v>35</v>
      </c>
      <c r="C59" s="1">
        <v>924248</v>
      </c>
    </row>
    <row r="60" spans="2:3" x14ac:dyDescent="0.2">
      <c r="B60" s="42" t="s">
        <v>56</v>
      </c>
      <c r="C60" s="1">
        <v>656316</v>
      </c>
    </row>
    <row r="61" spans="2:3" x14ac:dyDescent="0.2">
      <c r="B61" s="42" t="s">
        <v>55</v>
      </c>
      <c r="C61" s="1">
        <v>655234</v>
      </c>
    </row>
    <row r="62" spans="2:3" x14ac:dyDescent="0.2">
      <c r="B62" s="41" t="s">
        <v>46</v>
      </c>
      <c r="C62" s="1">
        <v>1824840</v>
      </c>
    </row>
    <row r="63" spans="2:3" x14ac:dyDescent="0.2">
      <c r="B63" s="42" t="s">
        <v>36</v>
      </c>
      <c r="C63" s="1">
        <v>919998</v>
      </c>
    </row>
    <row r="64" spans="2:3" x14ac:dyDescent="0.2">
      <c r="B64" s="42" t="s">
        <v>32</v>
      </c>
      <c r="C64" s="1">
        <v>904842</v>
      </c>
    </row>
    <row r="65" spans="2:3" x14ac:dyDescent="0.2">
      <c r="B65" s="41" t="s">
        <v>48</v>
      </c>
      <c r="C65" s="1">
        <v>2111151</v>
      </c>
    </row>
    <row r="66" spans="2:3" x14ac:dyDescent="0.2">
      <c r="B66" s="42" t="s">
        <v>40</v>
      </c>
      <c r="C66" s="1">
        <v>1248731</v>
      </c>
    </row>
    <row r="67" spans="2:3" x14ac:dyDescent="0.2">
      <c r="B67" s="42" t="s">
        <v>41</v>
      </c>
      <c r="C67" s="1">
        <v>862420</v>
      </c>
    </row>
    <row r="68" spans="2:3" x14ac:dyDescent="0.2">
      <c r="B68" s="41" t="s">
        <v>44</v>
      </c>
      <c r="C68" s="1">
        <v>14025454</v>
      </c>
    </row>
    <row r="69" spans="2:3" x14ac:dyDescent="0.2">
      <c r="B69" s="42" t="s">
        <v>29</v>
      </c>
      <c r="C69" s="1">
        <v>1178750</v>
      </c>
    </row>
    <row r="70" spans="2:3" x14ac:dyDescent="0.2">
      <c r="B70" s="42" t="s">
        <v>30</v>
      </c>
      <c r="C70" s="1">
        <v>1140273</v>
      </c>
    </row>
    <row r="71" spans="2:3" x14ac:dyDescent="0.2">
      <c r="B71" s="42" t="s">
        <v>49</v>
      </c>
      <c r="C71" s="1">
        <v>1113644</v>
      </c>
    </row>
    <row r="72" spans="2:3" x14ac:dyDescent="0.2">
      <c r="B72" s="42" t="s">
        <v>122</v>
      </c>
      <c r="C72" s="1">
        <v>1095852</v>
      </c>
    </row>
    <row r="73" spans="2:3" x14ac:dyDescent="0.2">
      <c r="B73" s="42" t="s">
        <v>26</v>
      </c>
      <c r="C73" s="1">
        <v>1030213.5</v>
      </c>
    </row>
    <row r="74" spans="2:3" x14ac:dyDescent="0.2">
      <c r="B74" s="42" t="s">
        <v>27</v>
      </c>
      <c r="C74" s="1">
        <v>998785</v>
      </c>
    </row>
    <row r="75" spans="2:3" x14ac:dyDescent="0.2">
      <c r="B75" s="42" t="s">
        <v>31</v>
      </c>
      <c r="C75" s="1">
        <v>941814</v>
      </c>
    </row>
    <row r="76" spans="2:3" x14ac:dyDescent="0.2">
      <c r="B76" s="42" t="s">
        <v>58</v>
      </c>
      <c r="C76" s="1">
        <v>871605</v>
      </c>
    </row>
    <row r="77" spans="2:3" x14ac:dyDescent="0.2">
      <c r="B77" s="42" t="s">
        <v>34</v>
      </c>
      <c r="C77" s="1">
        <v>834250</v>
      </c>
    </row>
    <row r="78" spans="2:3" x14ac:dyDescent="0.2">
      <c r="B78" s="42" t="s">
        <v>28</v>
      </c>
      <c r="C78" s="1">
        <v>822816</v>
      </c>
    </row>
    <row r="79" spans="2:3" x14ac:dyDescent="0.2">
      <c r="B79" s="42" t="s">
        <v>33</v>
      </c>
      <c r="C79" s="1">
        <v>804310</v>
      </c>
    </row>
    <row r="80" spans="2:3" x14ac:dyDescent="0.2">
      <c r="B80" s="42" t="s">
        <v>25</v>
      </c>
      <c r="C80" s="1">
        <v>791492.5</v>
      </c>
    </row>
    <row r="81" spans="2:3" x14ac:dyDescent="0.2">
      <c r="B81" s="42" t="s">
        <v>52</v>
      </c>
      <c r="C81" s="1">
        <v>745695</v>
      </c>
    </row>
    <row r="82" spans="2:3" x14ac:dyDescent="0.2">
      <c r="B82" s="42" t="s">
        <v>53</v>
      </c>
      <c r="C82" s="1">
        <v>653170</v>
      </c>
    </row>
    <row r="83" spans="2:3" x14ac:dyDescent="0.2">
      <c r="B83" s="42" t="s">
        <v>24</v>
      </c>
      <c r="C83" s="1">
        <v>639166</v>
      </c>
    </row>
    <row r="84" spans="2:3" x14ac:dyDescent="0.2">
      <c r="B84" s="42" t="s">
        <v>123</v>
      </c>
      <c r="C84" s="1">
        <v>363618</v>
      </c>
    </row>
    <row r="85" spans="2:3" x14ac:dyDescent="0.2">
      <c r="B85" s="41" t="s">
        <v>47</v>
      </c>
      <c r="C85" s="1">
        <v>2891053.5</v>
      </c>
    </row>
    <row r="86" spans="2:3" x14ac:dyDescent="0.2">
      <c r="B86" s="42" t="s">
        <v>39</v>
      </c>
      <c r="C86" s="1">
        <v>1120374</v>
      </c>
    </row>
    <row r="87" spans="2:3" x14ac:dyDescent="0.2">
      <c r="B87" s="42" t="s">
        <v>37</v>
      </c>
      <c r="C87" s="1">
        <v>893877</v>
      </c>
    </row>
    <row r="88" spans="2:3" x14ac:dyDescent="0.2">
      <c r="B88" s="42" t="s">
        <v>38</v>
      </c>
      <c r="C88" s="1">
        <v>876802.5</v>
      </c>
    </row>
    <row r="89" spans="2:3" x14ac:dyDescent="0.2">
      <c r="B89" s="40" t="s">
        <v>110</v>
      </c>
      <c r="C89" s="1">
        <v>25927818.5</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Q#1-9</vt:lpstr>
      <vt:lpstr>Billings</vt:lpstr>
      <vt:lpstr>#10(a)</vt:lpstr>
      <vt:lpstr>#10(b)</vt:lpstr>
      <vt:lpstr>$10(c)</vt:lpstr>
      <vt:lpstr>#10(d)</vt:lpstr>
      <vt:lpstr>#10(e)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2017-11-06T13:02:20Z</dcterms:created>
  <dcterms:modified xsi:type="dcterms:W3CDTF">2020-12-15T13:32:00Z</dcterms:modified>
  <cp:category/>
  <cp:contentStatus/>
</cp:coreProperties>
</file>