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Problems/"/>
    </mc:Choice>
  </mc:AlternateContent>
  <xr:revisionPtr revIDLastSave="0" documentId="13_ncr:1_{661D33BD-7198-7549-8440-315E1E3132D7}" xr6:coauthVersionLast="47" xr6:coauthVersionMax="47" xr10:uidLastSave="{00000000-0000-0000-0000-000000000000}"/>
  <bookViews>
    <workbookView xWindow="27040" yWindow="460" windowWidth="22820" windowHeight="27820" tabRatio="500" xr2:uid="{00000000-000D-0000-FFFF-FFFF00000000}"/>
  </bookViews>
  <sheets>
    <sheet name="Homework 1 Answer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8" i="1" l="1"/>
  <c r="C92" i="1"/>
  <c r="C90" i="1"/>
  <c r="C86" i="1"/>
  <c r="C35" i="1"/>
  <c r="C83" i="1"/>
  <c r="C76" i="1"/>
  <c r="C47" i="1"/>
  <c r="C52" i="1"/>
  <c r="C43" i="1"/>
  <c r="C59" i="1"/>
  <c r="C64" i="1"/>
  <c r="C31" i="1"/>
  <c r="C24" i="1"/>
  <c r="C18" i="1"/>
  <c r="C12" i="1"/>
</calcChain>
</file>

<file path=xl/sharedStrings.xml><?xml version="1.0" encoding="utf-8"?>
<sst xmlns="http://schemas.openxmlformats.org/spreadsheetml/2006/main" count="102" uniqueCount="55">
  <si>
    <t>Convert each to EAR</t>
  </si>
  <si>
    <t>EAR=(1+NOM/Per)^Per-1</t>
  </si>
  <si>
    <t>(a)</t>
  </si>
  <si>
    <t>Nominal Rate</t>
  </si>
  <si>
    <t># Per</t>
  </si>
  <si>
    <t>=EFFECT(NomRate,#Periods)</t>
  </si>
  <si>
    <t>Corporate Finance</t>
  </si>
  <si>
    <t>Homework 1</t>
  </si>
  <si>
    <t>Interest rate =</t>
  </si>
  <si>
    <t xml:space="preserve">Problem </t>
  </si>
  <si>
    <t>Answer</t>
  </si>
  <si>
    <t>Details</t>
  </si>
  <si>
    <t>PV</t>
  </si>
  <si>
    <t>?</t>
  </si>
  <si>
    <t>FV</t>
  </si>
  <si>
    <t>PV = FV / (1+ r)</t>
  </si>
  <si>
    <t>T</t>
  </si>
  <si>
    <r>
      <t>PV=</t>
    </r>
    <r>
      <rPr>
        <sz val="10"/>
        <rFont val="Verdana"/>
        <family val="2"/>
      </rPr>
      <t>FV</t>
    </r>
    <r>
      <rPr>
        <sz val="10"/>
        <rFont val="Verdana"/>
        <family val="2"/>
      </rPr>
      <t>/(1+r)^T</t>
    </r>
  </si>
  <si>
    <t>FV</t>
    <phoneticPr fontId="4" type="noConversion"/>
  </si>
  <si>
    <r>
      <t>FV=PV*(1+r)^</t>
    </r>
    <r>
      <rPr>
        <sz val="10"/>
        <rFont val="Verdana"/>
        <family val="2"/>
      </rPr>
      <t>T</t>
    </r>
  </si>
  <si>
    <t>1/(1+r)^T</t>
  </si>
  <si>
    <t>6(a)</t>
  </si>
  <si>
    <t>(b)</t>
  </si>
  <si>
    <t>(c)</t>
  </si>
  <si>
    <t>R</t>
  </si>
  <si>
    <t>Expenses expressed as a percentage can be viewed as negative growth.</t>
  </si>
  <si>
    <t>which is the ending amount minus the 2% fee on the ending amount.</t>
  </si>
  <si>
    <t>FV=PV*(1+r)</t>
  </si>
  <si>
    <t>=-PV(rate,nper,pmt,fv,type)</t>
  </si>
  <si>
    <t>=FV(rate,nper,pmt,pv,type)</t>
  </si>
  <si>
    <t>To see the results of the function, merely delete the apostrophe.</t>
  </si>
  <si>
    <t>=Rate(nper,pmt,pv,fv,type,guess)</t>
  </si>
  <si>
    <t xml:space="preserve">r = (FV/PV)^(1/T) -1 </t>
  </si>
  <si>
    <t>r0,200</t>
  </si>
  <si>
    <t xml:space="preserve">Most of these problems can be solved using the basic formulas we covered in class.  </t>
  </si>
  <si>
    <t>=-PV(E4,1,0,E13)</t>
  </si>
  <si>
    <t>=-PV(E4,E26,0,E24)</t>
  </si>
  <si>
    <t>r0,200 =(FV-PV)/PV</t>
  </si>
  <si>
    <t>=FV(E4,1,0,-E19)</t>
  </si>
  <si>
    <t>The Excel functions with the cell references, e.g., "=PV(E4…)", are shown as text by inerting an apostrophe before the "=" sign.</t>
  </si>
  <si>
    <t>RATE</t>
  </si>
  <si>
    <t>=PV(E38,E37,0,E36)</t>
  </si>
  <si>
    <t>7(a)</t>
  </si>
  <si>
    <t>FV=PV*(1+r)^T</t>
  </si>
  <si>
    <t>PV = FV/(1+r)^T</t>
  </si>
  <si>
    <r>
      <t xml:space="preserve">We need to determine the annual RoR </t>
    </r>
    <r>
      <rPr>
        <i/>
        <sz val="10"/>
        <rFont val="Verdana"/>
        <family val="2"/>
      </rPr>
      <t>after</t>
    </r>
    <r>
      <rPr>
        <sz val="10"/>
        <rFont val="Verdana"/>
        <family val="2"/>
      </rPr>
      <t xml:space="preserve"> expenses.</t>
    </r>
  </si>
  <si>
    <t>Fall 2021</t>
  </si>
  <si>
    <t xml:space="preserve">For some problems, I've shown how to obtain the answer using Excel.   </t>
  </si>
  <si>
    <t>YR 10 Discount Factor</t>
  </si>
  <si>
    <t>Consequently, the annual growth rate is (1+.10)*(1-.02), or 1.078.</t>
  </si>
  <si>
    <t>You can also find this rate by the following formula:  CF*(1.10)-CF*(1.10)*(.02),</t>
  </si>
  <si>
    <t>The formula simplifies to CF*(1.10)*(1-.02), as above</t>
  </si>
  <si>
    <t>A fee of 2% --1/5 of the annual return--reduces the final value by 80%!  Be very wary of financial "helpers".</t>
  </si>
  <si>
    <t>Amazing, n'est-ce pas?</t>
  </si>
  <si>
    <t>A is the best option because it's the lowest effective rate. Note, it's the highest nominal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</si>
</sst>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&quot;$&quot;#,##0"/>
    <numFmt numFmtId="166" formatCode="0.0000"/>
    <numFmt numFmtId="167" formatCode="_(&quot;$&quot;* #,##0_);_(&quot;$&quot;* \(#,##0\);_(&quot;$&quot;* &quot;-&quot;??_);_(@_)"/>
    <numFmt numFmtId="168" formatCode="0.000%"/>
    <numFmt numFmtId="169" formatCode="0.00000"/>
  </numFmts>
  <fonts count="7" x14ac:knownFonts="1">
    <font>
      <sz val="10"/>
      <name val="Verdana"/>
    </font>
    <font>
      <b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quotePrefix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2" fontId="1" fillId="0" borderId="0" xfId="0" applyNumberFormat="1" applyFont="1" applyAlignment="1">
      <alignment horizontal="left"/>
    </xf>
    <xf numFmtId="0" fontId="3" fillId="0" borderId="0" xfId="0" applyFont="1"/>
    <xf numFmtId="0" fontId="1" fillId="3" borderId="4" xfId="0" applyFont="1" applyFill="1" applyBorder="1" applyAlignment="1">
      <alignment horizontal="center"/>
    </xf>
    <xf numFmtId="10" fontId="1" fillId="3" borderId="5" xfId="2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quotePrefix="1" applyFont="1" applyFill="1" applyAlignment="1">
      <alignment horizontal="left"/>
    </xf>
    <xf numFmtId="2" fontId="0" fillId="0" borderId="0" xfId="0" applyNumberFormat="1" applyFill="1"/>
    <xf numFmtId="2" fontId="1" fillId="0" borderId="0" xfId="0" applyNumberFormat="1" applyFont="1" applyFill="1"/>
    <xf numFmtId="9" fontId="0" fillId="0" borderId="0" xfId="2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167" fontId="3" fillId="0" borderId="0" xfId="1" applyNumberFormat="1" applyFont="1" applyFill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vertical="center"/>
    </xf>
    <xf numFmtId="0" fontId="3" fillId="0" borderId="0" xfId="0" quotePrefix="1" applyFont="1" applyFill="1" applyAlignment="1">
      <alignment horizontal="right"/>
    </xf>
    <xf numFmtId="166" fontId="3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vertical="center"/>
    </xf>
    <xf numFmtId="3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  <xf numFmtId="3" fontId="0" fillId="0" borderId="0" xfId="0" applyNumberFormat="1" applyFill="1"/>
    <xf numFmtId="0" fontId="1" fillId="0" borderId="0" xfId="0" applyFont="1" applyFill="1" applyAlignment="1">
      <alignment horizontal="center" vertical="center"/>
    </xf>
    <xf numFmtId="2" fontId="1" fillId="0" borderId="0" xfId="2" quotePrefix="1" applyNumberFormat="1" applyFont="1" applyFill="1" applyAlignment="1">
      <alignment horizontal="left"/>
    </xf>
    <xf numFmtId="0" fontId="0" fillId="0" borderId="0" xfId="0" quotePrefix="1" applyFill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9" xfId="0" applyFont="1" applyFill="1" applyBorder="1"/>
    <xf numFmtId="0" fontId="0" fillId="0" borderId="0" xfId="0" applyFill="1" applyBorder="1"/>
    <xf numFmtId="10" fontId="1" fillId="0" borderId="10" xfId="2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165" fontId="1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3" fillId="0" borderId="10" xfId="1" applyNumberFormat="1" applyFont="1" applyBorder="1" applyAlignment="1">
      <alignment horizontal="center"/>
    </xf>
    <xf numFmtId="0" fontId="3" fillId="4" borderId="0" xfId="0" quotePrefix="1" applyFont="1" applyFill="1" applyBorder="1" applyAlignment="1">
      <alignment horizontal="right"/>
    </xf>
    <xf numFmtId="0" fontId="0" fillId="4" borderId="0" xfId="0" quotePrefix="1" applyFont="1" applyFill="1" applyBorder="1" applyAlignment="1">
      <alignment horizontal="right"/>
    </xf>
    <xf numFmtId="164" fontId="0" fillId="4" borderId="0" xfId="0" quotePrefix="1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10" fontId="1" fillId="0" borderId="0" xfId="2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quotePrefix="1" applyFont="1" applyBorder="1" applyAlignment="1">
      <alignment horizontal="right"/>
    </xf>
    <xf numFmtId="0" fontId="0" fillId="0" borderId="9" xfId="0" applyBorder="1"/>
    <xf numFmtId="166" fontId="1" fillId="0" borderId="0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Border="1" applyAlignment="1">
      <alignment horizontal="left"/>
    </xf>
    <xf numFmtId="9" fontId="3" fillId="0" borderId="10" xfId="2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>
      <alignment horizontal="right"/>
    </xf>
    <xf numFmtId="165" fontId="3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1" fillId="0" borderId="0" xfId="2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0" xfId="0" applyBorder="1" applyAlignment="1">
      <alignment horizontal="right"/>
    </xf>
    <xf numFmtId="165" fontId="0" fillId="0" borderId="10" xfId="0" applyNumberForma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3" fillId="5" borderId="0" xfId="0" quotePrefix="1" applyFont="1" applyFill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right"/>
    </xf>
    <xf numFmtId="0" fontId="3" fillId="5" borderId="10" xfId="0" quotePrefix="1" applyFont="1" applyFill="1" applyBorder="1" applyAlignment="1">
      <alignment horizontal="center"/>
    </xf>
    <xf numFmtId="0" fontId="3" fillId="5" borderId="0" xfId="0" applyFont="1" applyFill="1" applyBorder="1"/>
    <xf numFmtId="8" fontId="0" fillId="0" borderId="0" xfId="0" applyNumberFormat="1"/>
    <xf numFmtId="9" fontId="0" fillId="0" borderId="0" xfId="2" applyFont="1"/>
    <xf numFmtId="10" fontId="0" fillId="0" borderId="0" xfId="2" applyNumberFormat="1" applyFont="1"/>
    <xf numFmtId="168" fontId="0" fillId="0" borderId="0" xfId="2" applyNumberFormat="1" applyFont="1"/>
    <xf numFmtId="43" fontId="0" fillId="0" borderId="0" xfId="17" applyFont="1"/>
    <xf numFmtId="8" fontId="0" fillId="0" borderId="0" xfId="0" applyNumberFormat="1" applyFill="1"/>
    <xf numFmtId="169" fontId="0" fillId="0" borderId="0" xfId="0" applyNumberFormat="1" applyFill="1"/>
    <xf numFmtId="168" fontId="0" fillId="0" borderId="0" xfId="2" applyNumberFormat="1" applyFont="1" applyFill="1"/>
    <xf numFmtId="10" fontId="0" fillId="0" borderId="0" xfId="2" applyNumberFormat="1" applyFont="1" applyFill="1"/>
    <xf numFmtId="1" fontId="1" fillId="0" borderId="0" xfId="2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ill="1"/>
    <xf numFmtId="1" fontId="0" fillId="0" borderId="0" xfId="2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vertical="center"/>
    </xf>
    <xf numFmtId="0" fontId="0" fillId="0" borderId="0" xfId="0" quotePrefix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3" fillId="0" borderId="0" xfId="2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10" xfId="0" quotePrefix="1" applyFont="1" applyFill="1" applyBorder="1" applyAlignment="1">
      <alignment horizontal="center"/>
    </xf>
    <xf numFmtId="165" fontId="3" fillId="0" borderId="10" xfId="0" quotePrefix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0" fontId="3" fillId="0" borderId="10" xfId="0" quotePrefix="1" applyNumberFormat="1" applyFont="1" applyFill="1" applyBorder="1" applyAlignment="1">
      <alignment horizontal="center"/>
    </xf>
    <xf numFmtId="10" fontId="3" fillId="0" borderId="0" xfId="2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6" borderId="6" xfId="0" applyFont="1" applyFill="1" applyBorder="1"/>
    <xf numFmtId="0" fontId="0" fillId="6" borderId="7" xfId="0" applyFill="1" applyBorder="1"/>
    <xf numFmtId="0" fontId="1" fillId="6" borderId="9" xfId="0" applyFont="1" applyFill="1" applyBorder="1"/>
    <xf numFmtId="0" fontId="0" fillId="6" borderId="0" xfId="0" applyFill="1" applyBorder="1"/>
    <xf numFmtId="0" fontId="3" fillId="0" borderId="9" xfId="0" applyFont="1" applyBorder="1"/>
    <xf numFmtId="10" fontId="1" fillId="0" borderId="0" xfId="2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9" fontId="1" fillId="0" borderId="12" xfId="2" applyFont="1" applyFill="1" applyBorder="1" applyAlignment="1">
      <alignment horizontal="center"/>
    </xf>
    <xf numFmtId="0" fontId="0" fillId="0" borderId="12" xfId="0" quotePrefix="1" applyBorder="1" applyAlignment="1">
      <alignment horizontal="right"/>
    </xf>
    <xf numFmtId="0" fontId="3" fillId="0" borderId="13" xfId="0" applyFont="1" applyBorder="1" applyAlignment="1">
      <alignment horizontal="center"/>
    </xf>
  </cellXfs>
  <cellStyles count="18">
    <cellStyle name="Comma" xfId="17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0"/>
  <sheetViews>
    <sheetView showGridLines="0" tabSelected="1" showRuler="0" topLeftCell="A42" zoomScale="126" zoomScaleNormal="90" zoomScaleSheetLayoutView="80" zoomScalePageLayoutView="77" workbookViewId="0">
      <selection activeCell="D106" sqref="D106"/>
    </sheetView>
  </sheetViews>
  <sheetFormatPr baseColWidth="10" defaultColWidth="11" defaultRowHeight="13" x14ac:dyDescent="0.15"/>
  <cols>
    <col min="1" max="1" width="2" customWidth="1"/>
    <col min="2" max="2" width="9.6640625" customWidth="1"/>
    <col min="3" max="3" width="27.1640625" customWidth="1"/>
    <col min="4" max="4" width="41.1640625" bestFit="1" customWidth="1"/>
    <col min="5" max="5" width="38.1640625" customWidth="1"/>
    <col min="6" max="6" width="11.5" style="93" customWidth="1"/>
    <col min="7" max="7" width="15" bestFit="1" customWidth="1"/>
  </cols>
  <sheetData>
    <row r="1" spans="2:7" ht="14" thickBot="1" x14ac:dyDescent="0.2">
      <c r="B1" s="1"/>
    </row>
    <row r="2" spans="2:7" ht="14" thickBot="1" x14ac:dyDescent="0.2">
      <c r="B2" s="119" t="s">
        <v>6</v>
      </c>
      <c r="C2" s="120"/>
      <c r="D2" s="32"/>
      <c r="E2" s="33"/>
      <c r="F2" s="92"/>
    </row>
    <row r="3" spans="2:7" x14ac:dyDescent="0.15">
      <c r="B3" s="121" t="s">
        <v>46</v>
      </c>
      <c r="C3" s="122"/>
      <c r="D3" s="34"/>
      <c r="E3" s="12" t="s">
        <v>8</v>
      </c>
      <c r="F3" s="101"/>
    </row>
    <row r="4" spans="2:7" ht="14" thickBot="1" x14ac:dyDescent="0.2">
      <c r="B4" s="121" t="s">
        <v>7</v>
      </c>
      <c r="C4" s="122"/>
      <c r="D4" s="34"/>
      <c r="E4" s="13">
        <v>0.02</v>
      </c>
      <c r="F4" s="91"/>
    </row>
    <row r="5" spans="2:7" x14ac:dyDescent="0.15">
      <c r="B5" s="35"/>
      <c r="C5" s="36"/>
      <c r="D5" s="34"/>
      <c r="E5" s="37"/>
      <c r="F5" s="91"/>
    </row>
    <row r="6" spans="2:7" x14ac:dyDescent="0.15">
      <c r="B6" s="70" t="s">
        <v>34</v>
      </c>
      <c r="C6" s="34"/>
      <c r="D6" s="34"/>
      <c r="E6" s="37"/>
      <c r="F6" s="91"/>
    </row>
    <row r="7" spans="2:7" x14ac:dyDescent="0.15">
      <c r="B7" s="123" t="s">
        <v>47</v>
      </c>
      <c r="C7" s="34"/>
      <c r="D7" s="34"/>
      <c r="E7" s="39"/>
      <c r="F7" s="92"/>
    </row>
    <row r="8" spans="2:7" x14ac:dyDescent="0.15">
      <c r="B8" s="52" t="s">
        <v>39</v>
      </c>
      <c r="C8" s="34"/>
      <c r="D8" s="34"/>
      <c r="E8" s="39"/>
      <c r="F8" s="92"/>
    </row>
    <row r="9" spans="2:7" x14ac:dyDescent="0.15">
      <c r="B9" s="52" t="s">
        <v>30</v>
      </c>
      <c r="C9" s="34"/>
      <c r="D9" s="34"/>
      <c r="E9" s="39"/>
      <c r="F9" s="92"/>
    </row>
    <row r="10" spans="2:7" ht="14" thickBot="1" x14ac:dyDescent="0.2">
      <c r="B10" s="38"/>
      <c r="C10" s="34"/>
      <c r="D10" s="34"/>
      <c r="E10" s="39"/>
      <c r="F10" s="92"/>
    </row>
    <row r="11" spans="2:7" ht="14" thickBot="1" x14ac:dyDescent="0.2">
      <c r="B11" s="3" t="s">
        <v>9</v>
      </c>
      <c r="C11" s="4" t="s">
        <v>10</v>
      </c>
      <c r="D11" s="4" t="s">
        <v>11</v>
      </c>
      <c r="E11" s="5"/>
      <c r="F11" s="108"/>
    </row>
    <row r="12" spans="2:7" x14ac:dyDescent="0.15">
      <c r="B12" s="38">
        <v>1</v>
      </c>
      <c r="C12" s="40">
        <f>E13/(1+E4)</f>
        <v>19607.843137254902</v>
      </c>
      <c r="D12" s="41" t="s">
        <v>12</v>
      </c>
      <c r="E12" s="42" t="s">
        <v>13</v>
      </c>
      <c r="F12" s="102"/>
    </row>
    <row r="13" spans="2:7" x14ac:dyDescent="0.15">
      <c r="B13" s="38"/>
      <c r="C13" s="43"/>
      <c r="D13" s="41" t="s">
        <v>14</v>
      </c>
      <c r="E13" s="44">
        <v>20000</v>
      </c>
      <c r="F13" s="103"/>
      <c r="G13" s="82"/>
    </row>
    <row r="14" spans="2:7" x14ac:dyDescent="0.15">
      <c r="B14" s="38"/>
      <c r="C14" s="43"/>
      <c r="D14" s="45" t="s">
        <v>15</v>
      </c>
      <c r="E14" s="42"/>
      <c r="F14" s="102"/>
    </row>
    <row r="15" spans="2:7" x14ac:dyDescent="0.15">
      <c r="B15" s="38"/>
      <c r="C15" s="43"/>
      <c r="D15" s="46" t="s">
        <v>28</v>
      </c>
      <c r="E15" s="42"/>
      <c r="F15" s="102"/>
    </row>
    <row r="16" spans="2:7" x14ac:dyDescent="0.15">
      <c r="B16" s="38"/>
      <c r="C16" s="43"/>
      <c r="D16" s="47" t="s">
        <v>35</v>
      </c>
      <c r="E16" s="42"/>
      <c r="F16" s="102"/>
      <c r="G16" s="82"/>
    </row>
    <row r="17" spans="2:7" x14ac:dyDescent="0.15">
      <c r="B17" s="74"/>
      <c r="C17" s="75"/>
      <c r="D17" s="76"/>
      <c r="E17" s="77"/>
      <c r="F17" s="102"/>
    </row>
    <row r="18" spans="2:7" x14ac:dyDescent="0.15">
      <c r="B18" s="38">
        <v>2</v>
      </c>
      <c r="C18" s="40">
        <f>E19*(1+E4)</f>
        <v>20400</v>
      </c>
      <c r="D18" s="41" t="s">
        <v>14</v>
      </c>
      <c r="E18" s="42" t="s">
        <v>13</v>
      </c>
      <c r="F18" s="102"/>
    </row>
    <row r="19" spans="2:7" x14ac:dyDescent="0.15">
      <c r="B19" s="38"/>
      <c r="C19" s="43"/>
      <c r="D19" s="41" t="s">
        <v>12</v>
      </c>
      <c r="E19" s="44">
        <v>20000</v>
      </c>
      <c r="F19" s="103"/>
      <c r="G19" s="82"/>
    </row>
    <row r="20" spans="2:7" x14ac:dyDescent="0.15">
      <c r="B20" s="38"/>
      <c r="C20" s="43"/>
      <c r="D20" s="46" t="s">
        <v>27</v>
      </c>
      <c r="E20" s="42"/>
      <c r="F20" s="102"/>
    </row>
    <row r="21" spans="2:7" x14ac:dyDescent="0.15">
      <c r="B21" s="38"/>
      <c r="C21" s="43"/>
      <c r="D21" s="46" t="s">
        <v>29</v>
      </c>
      <c r="E21" s="42"/>
      <c r="F21" s="102"/>
    </row>
    <row r="22" spans="2:7" x14ac:dyDescent="0.15">
      <c r="B22" s="38"/>
      <c r="C22" s="43"/>
      <c r="D22" s="47" t="s">
        <v>38</v>
      </c>
      <c r="E22" s="42"/>
      <c r="F22" s="102"/>
      <c r="G22" s="82"/>
    </row>
    <row r="23" spans="2:7" x14ac:dyDescent="0.15">
      <c r="B23" s="74"/>
      <c r="C23" s="75"/>
      <c r="D23" s="76"/>
      <c r="E23" s="77"/>
      <c r="F23" s="102"/>
    </row>
    <row r="24" spans="2:7" x14ac:dyDescent="0.15">
      <c r="B24" s="38">
        <v>3</v>
      </c>
      <c r="C24" s="40">
        <f>E24/(1+E4)^E26</f>
        <v>41017.414993757768</v>
      </c>
      <c r="D24" s="41" t="s">
        <v>14</v>
      </c>
      <c r="E24" s="44">
        <v>50000</v>
      </c>
      <c r="F24" s="103"/>
    </row>
    <row r="25" spans="2:7" x14ac:dyDescent="0.15">
      <c r="B25" s="38"/>
      <c r="C25" s="43"/>
      <c r="D25" s="41" t="s">
        <v>12</v>
      </c>
      <c r="E25" s="42" t="s">
        <v>13</v>
      </c>
      <c r="F25" s="102"/>
      <c r="G25" s="82"/>
    </row>
    <row r="26" spans="2:7" x14ac:dyDescent="0.15">
      <c r="B26" s="38"/>
      <c r="C26" s="43"/>
      <c r="D26" s="41" t="s">
        <v>16</v>
      </c>
      <c r="E26" s="42">
        <v>10</v>
      </c>
      <c r="F26" s="102"/>
      <c r="G26" s="82"/>
    </row>
    <row r="27" spans="2:7" x14ac:dyDescent="0.15">
      <c r="B27" s="38"/>
      <c r="C27" s="43"/>
      <c r="D27" s="48" t="s">
        <v>17</v>
      </c>
      <c r="E27" s="42"/>
      <c r="F27" s="102"/>
      <c r="G27" s="82"/>
    </row>
    <row r="28" spans="2:7" x14ac:dyDescent="0.15">
      <c r="B28" s="38"/>
      <c r="C28" s="43"/>
      <c r="D28" s="46" t="s">
        <v>28</v>
      </c>
      <c r="E28" s="42"/>
      <c r="F28" s="102"/>
      <c r="G28" s="82"/>
    </row>
    <row r="29" spans="2:7" x14ac:dyDescent="0.15">
      <c r="B29" s="38"/>
      <c r="C29" s="43"/>
      <c r="D29" s="47" t="s">
        <v>36</v>
      </c>
      <c r="E29" s="42"/>
      <c r="F29" s="102"/>
      <c r="G29" s="82"/>
    </row>
    <row r="30" spans="2:7" x14ac:dyDescent="0.15">
      <c r="B30" s="74"/>
      <c r="C30" s="78"/>
      <c r="D30" s="76"/>
      <c r="E30" s="77"/>
      <c r="F30" s="102"/>
      <c r="G30" s="82"/>
    </row>
    <row r="31" spans="2:7" x14ac:dyDescent="0.15">
      <c r="B31" s="38">
        <v>4</v>
      </c>
      <c r="C31" s="53">
        <f>1/(1+E4)^E31</f>
        <v>0.82034829987515534</v>
      </c>
      <c r="D31" s="41" t="s">
        <v>16</v>
      </c>
      <c r="E31" s="42">
        <v>10</v>
      </c>
      <c r="F31" s="102"/>
      <c r="G31" s="82"/>
    </row>
    <row r="32" spans="2:7" x14ac:dyDescent="0.15">
      <c r="B32" s="38"/>
      <c r="C32" s="43"/>
      <c r="D32" s="41" t="s">
        <v>48</v>
      </c>
      <c r="E32" s="54" t="s">
        <v>13</v>
      </c>
      <c r="F32" s="104"/>
      <c r="G32" s="84"/>
    </row>
    <row r="33" spans="2:7" x14ac:dyDescent="0.15">
      <c r="B33" s="38"/>
      <c r="C33" s="43"/>
      <c r="D33" s="45" t="s">
        <v>20</v>
      </c>
      <c r="E33" s="42"/>
      <c r="F33" s="102"/>
      <c r="G33" s="82"/>
    </row>
    <row r="34" spans="2:7" x14ac:dyDescent="0.15">
      <c r="B34" s="74"/>
      <c r="C34" s="75"/>
      <c r="D34" s="79"/>
      <c r="E34" s="80"/>
      <c r="F34" s="105"/>
      <c r="G34" s="82"/>
    </row>
    <row r="35" spans="2:7" x14ac:dyDescent="0.15">
      <c r="B35" s="63">
        <v>5</v>
      </c>
      <c r="C35" s="115">
        <f>10000/(1+E38)</f>
        <v>10204.081632653062</v>
      </c>
      <c r="D35" s="112" t="s">
        <v>12</v>
      </c>
      <c r="E35" s="113" t="s">
        <v>13</v>
      </c>
      <c r="F35" s="105"/>
      <c r="G35" s="82"/>
    </row>
    <row r="36" spans="2:7" x14ac:dyDescent="0.15">
      <c r="B36" s="63"/>
      <c r="C36" s="111"/>
      <c r="D36" s="112" t="s">
        <v>14</v>
      </c>
      <c r="E36" s="114">
        <v>10000</v>
      </c>
      <c r="F36" s="105"/>
      <c r="G36" s="82"/>
    </row>
    <row r="37" spans="2:7" x14ac:dyDescent="0.15">
      <c r="B37" s="63"/>
      <c r="C37" s="111"/>
      <c r="D37" s="112" t="s">
        <v>16</v>
      </c>
      <c r="E37" s="113">
        <v>1</v>
      </c>
      <c r="F37" s="105"/>
      <c r="G37" s="82"/>
    </row>
    <row r="38" spans="2:7" x14ac:dyDescent="0.15">
      <c r="B38" s="63"/>
      <c r="C38" s="111"/>
      <c r="D38" s="112" t="s">
        <v>40</v>
      </c>
      <c r="E38" s="116">
        <v>-0.02</v>
      </c>
      <c r="F38" s="105"/>
      <c r="G38" s="82"/>
    </row>
    <row r="39" spans="2:7" x14ac:dyDescent="0.15">
      <c r="B39" s="63"/>
      <c r="C39" s="111"/>
      <c r="D39" s="62" t="s">
        <v>44</v>
      </c>
      <c r="E39" s="116"/>
      <c r="F39" s="105"/>
      <c r="G39" s="82"/>
    </row>
    <row r="40" spans="2:7" x14ac:dyDescent="0.15">
      <c r="B40" s="63"/>
      <c r="C40" s="111"/>
      <c r="D40" s="46" t="s">
        <v>28</v>
      </c>
      <c r="E40" s="113"/>
      <c r="F40" s="105"/>
      <c r="G40" s="82"/>
    </row>
    <row r="41" spans="2:7" x14ac:dyDescent="0.15">
      <c r="B41" s="63"/>
      <c r="C41" s="111"/>
      <c r="D41" s="45" t="s">
        <v>41</v>
      </c>
      <c r="E41" s="113"/>
      <c r="F41" s="105"/>
      <c r="G41" s="82"/>
    </row>
    <row r="42" spans="2:7" x14ac:dyDescent="0.15">
      <c r="B42" s="74"/>
      <c r="C42" s="75"/>
      <c r="D42" s="76"/>
      <c r="E42" s="80"/>
      <c r="F42" s="105"/>
      <c r="G42" s="82"/>
    </row>
    <row r="43" spans="2:7" x14ac:dyDescent="0.15">
      <c r="B43" s="38" t="s">
        <v>21</v>
      </c>
      <c r="C43" s="49">
        <f>(E45-E44)/E44</f>
        <v>1110.1111111111111</v>
      </c>
      <c r="D43" s="72" t="s">
        <v>33</v>
      </c>
      <c r="E43" s="54" t="s">
        <v>13</v>
      </c>
      <c r="F43" s="104"/>
      <c r="G43" s="82"/>
    </row>
    <row r="44" spans="2:7" x14ac:dyDescent="0.15">
      <c r="B44" s="38"/>
      <c r="C44" s="43"/>
      <c r="D44" s="72" t="s">
        <v>12</v>
      </c>
      <c r="E44" s="73">
        <v>4500</v>
      </c>
      <c r="F44" s="104"/>
      <c r="G44" s="83"/>
    </row>
    <row r="45" spans="2:7" x14ac:dyDescent="0.15">
      <c r="B45" s="38"/>
      <c r="C45" s="43"/>
      <c r="D45" s="72" t="s">
        <v>14</v>
      </c>
      <c r="E45" s="73">
        <v>5000000</v>
      </c>
      <c r="F45" s="104"/>
    </row>
    <row r="46" spans="2:7" x14ac:dyDescent="0.15">
      <c r="B46" s="38"/>
      <c r="C46" s="43"/>
      <c r="D46" s="48" t="s">
        <v>37</v>
      </c>
      <c r="E46" s="54"/>
      <c r="F46" s="104"/>
    </row>
    <row r="47" spans="2:7" x14ac:dyDescent="0.15">
      <c r="B47" s="38" t="s">
        <v>22</v>
      </c>
      <c r="C47" s="49">
        <f>RATE(E49,0,-E47,E48)</f>
        <v>3.5687625903694495E-2</v>
      </c>
      <c r="D47" s="41" t="s">
        <v>12</v>
      </c>
      <c r="E47" s="44">
        <v>4500</v>
      </c>
      <c r="F47" s="103"/>
    </row>
    <row r="48" spans="2:7" x14ac:dyDescent="0.15">
      <c r="B48" s="38"/>
      <c r="C48" s="49"/>
      <c r="D48" s="41" t="s">
        <v>18</v>
      </c>
      <c r="E48" s="66">
        <v>5000000</v>
      </c>
      <c r="F48" s="102"/>
    </row>
    <row r="49" spans="2:7" x14ac:dyDescent="0.15">
      <c r="B49" s="38"/>
      <c r="C49" s="49"/>
      <c r="D49" s="41" t="s">
        <v>16</v>
      </c>
      <c r="E49" s="42">
        <v>200</v>
      </c>
      <c r="F49" s="102"/>
    </row>
    <row r="50" spans="2:7" x14ac:dyDescent="0.15">
      <c r="B50" s="38"/>
      <c r="C50" s="40"/>
      <c r="D50" s="46" t="s">
        <v>32</v>
      </c>
      <c r="E50" s="42"/>
      <c r="F50" s="102"/>
    </row>
    <row r="51" spans="2:7" x14ac:dyDescent="0.15">
      <c r="B51" s="38"/>
      <c r="C51" s="40"/>
      <c r="D51" s="46" t="s">
        <v>31</v>
      </c>
      <c r="E51" s="67" t="s">
        <v>13</v>
      </c>
      <c r="F51" s="106"/>
      <c r="G51" s="85"/>
    </row>
    <row r="52" spans="2:7" x14ac:dyDescent="0.15">
      <c r="B52" s="38" t="s">
        <v>23</v>
      </c>
      <c r="C52" s="40">
        <f>FV(E55,E54,0,-E52)</f>
        <v>77816613.668220162</v>
      </c>
      <c r="D52" s="41" t="s">
        <v>12</v>
      </c>
      <c r="E52" s="42">
        <v>4500</v>
      </c>
      <c r="F52" s="102"/>
    </row>
    <row r="53" spans="2:7" x14ac:dyDescent="0.15">
      <c r="B53" s="38"/>
      <c r="C53" s="40" t="s">
        <v>53</v>
      </c>
      <c r="D53" s="41" t="s">
        <v>18</v>
      </c>
      <c r="E53" s="67" t="s">
        <v>13</v>
      </c>
      <c r="F53" s="106"/>
    </row>
    <row r="54" spans="2:7" x14ac:dyDescent="0.15">
      <c r="B54" s="38"/>
      <c r="C54" s="43"/>
      <c r="D54" s="41" t="s">
        <v>16</v>
      </c>
      <c r="E54" s="54">
        <v>200</v>
      </c>
      <c r="F54" s="104"/>
    </row>
    <row r="55" spans="2:7" x14ac:dyDescent="0.15">
      <c r="B55" s="38"/>
      <c r="C55" s="43"/>
      <c r="D55" s="64" t="s">
        <v>24</v>
      </c>
      <c r="E55" s="68">
        <v>0.05</v>
      </c>
      <c r="F55" s="104"/>
      <c r="G55" s="86"/>
    </row>
    <row r="56" spans="2:7" x14ac:dyDescent="0.15">
      <c r="B56" s="38"/>
      <c r="C56" s="43"/>
      <c r="D56" s="62" t="s">
        <v>43</v>
      </c>
      <c r="E56" s="68"/>
      <c r="F56" s="104"/>
    </row>
    <row r="57" spans="2:7" x14ac:dyDescent="0.15">
      <c r="B57" s="52"/>
      <c r="C57" s="34"/>
      <c r="D57" s="46" t="s">
        <v>29</v>
      </c>
      <c r="E57" s="39"/>
      <c r="F57" s="92"/>
    </row>
    <row r="58" spans="2:7" s="14" customFormat="1" x14ac:dyDescent="0.15">
      <c r="B58" s="74"/>
      <c r="C58" s="75"/>
      <c r="D58" s="79"/>
      <c r="E58" s="77"/>
      <c r="F58" s="102"/>
    </row>
    <row r="59" spans="2:7" x14ac:dyDescent="0.15">
      <c r="B59" s="38" t="s">
        <v>42</v>
      </c>
      <c r="C59" s="40">
        <f>E60*(1+E62)^E61</f>
        <v>49561.44106684249</v>
      </c>
      <c r="D59" s="41" t="s">
        <v>14</v>
      </c>
      <c r="E59" s="42" t="s">
        <v>13</v>
      </c>
      <c r="F59" s="102"/>
    </row>
    <row r="60" spans="2:7" x14ac:dyDescent="0.15">
      <c r="B60" s="38"/>
      <c r="C60" s="43"/>
      <c r="D60" s="41" t="s">
        <v>12</v>
      </c>
      <c r="E60" s="44">
        <v>1000</v>
      </c>
      <c r="F60" s="103"/>
    </row>
    <row r="61" spans="2:7" x14ac:dyDescent="0.15">
      <c r="B61" s="38"/>
      <c r="C61" s="43"/>
      <c r="D61" s="41" t="s">
        <v>16</v>
      </c>
      <c r="E61" s="42">
        <v>80</v>
      </c>
      <c r="F61" s="102"/>
    </row>
    <row r="62" spans="2:7" x14ac:dyDescent="0.15">
      <c r="B62" s="38"/>
      <c r="C62" s="43"/>
      <c r="D62" s="50" t="s">
        <v>24</v>
      </c>
      <c r="E62" s="56">
        <v>0.05</v>
      </c>
      <c r="F62" s="107"/>
    </row>
    <row r="63" spans="2:7" x14ac:dyDescent="0.15">
      <c r="B63" s="38"/>
      <c r="C63" s="43"/>
      <c r="D63" s="46" t="s">
        <v>19</v>
      </c>
      <c r="E63" s="42"/>
      <c r="F63" s="102"/>
    </row>
    <row r="64" spans="2:7" x14ac:dyDescent="0.15">
      <c r="B64" s="38" t="s">
        <v>22</v>
      </c>
      <c r="C64" s="57">
        <f>E60*(1+E64)^E61</f>
        <v>2048400.214585477</v>
      </c>
      <c r="D64" s="51" t="s">
        <v>24</v>
      </c>
      <c r="E64" s="58">
        <v>0.1</v>
      </c>
      <c r="F64" s="102"/>
    </row>
    <row r="65" spans="2:7" x14ac:dyDescent="0.15">
      <c r="B65" s="38"/>
      <c r="C65" s="69"/>
      <c r="D65" s="65"/>
      <c r="E65" s="39"/>
      <c r="F65" s="92"/>
      <c r="G65" s="82"/>
    </row>
    <row r="66" spans="2:7" x14ac:dyDescent="0.15">
      <c r="B66" s="52"/>
      <c r="C66" s="55"/>
      <c r="D66" s="51"/>
      <c r="E66" s="42"/>
      <c r="F66" s="102"/>
    </row>
    <row r="67" spans="2:7" x14ac:dyDescent="0.15">
      <c r="B67" s="38" t="s">
        <v>23</v>
      </c>
      <c r="C67" s="118" t="s">
        <v>45</v>
      </c>
      <c r="D67" s="51"/>
      <c r="E67" s="42"/>
      <c r="F67" s="102"/>
    </row>
    <row r="68" spans="2:7" x14ac:dyDescent="0.15">
      <c r="B68" s="52"/>
      <c r="C68" s="55" t="s">
        <v>25</v>
      </c>
      <c r="D68" s="34"/>
      <c r="E68" s="39"/>
      <c r="F68" s="92"/>
    </row>
    <row r="69" spans="2:7" x14ac:dyDescent="0.15">
      <c r="B69" s="52"/>
      <c r="C69" s="118" t="s">
        <v>49</v>
      </c>
      <c r="D69" s="34"/>
      <c r="E69" s="39"/>
      <c r="F69" s="92"/>
    </row>
    <row r="70" spans="2:7" x14ac:dyDescent="0.15">
      <c r="B70" s="52"/>
      <c r="C70" s="118" t="s">
        <v>50</v>
      </c>
      <c r="D70" s="34"/>
      <c r="E70" s="39"/>
      <c r="F70" s="92"/>
    </row>
    <row r="71" spans="2:7" x14ac:dyDescent="0.15">
      <c r="B71" s="52"/>
      <c r="C71" s="55" t="s">
        <v>26</v>
      </c>
      <c r="D71" s="34"/>
      <c r="E71" s="39"/>
      <c r="F71" s="92"/>
    </row>
    <row r="72" spans="2:7" x14ac:dyDescent="0.15">
      <c r="B72" s="52"/>
      <c r="C72" s="118" t="s">
        <v>51</v>
      </c>
      <c r="D72" s="34"/>
      <c r="E72" s="39"/>
      <c r="F72" s="92"/>
    </row>
    <row r="73" spans="2:7" x14ac:dyDescent="0.15">
      <c r="B73" s="52"/>
      <c r="C73" s="55"/>
      <c r="D73" s="41" t="s">
        <v>14</v>
      </c>
      <c r="E73" s="42" t="s">
        <v>13</v>
      </c>
      <c r="F73" s="102"/>
    </row>
    <row r="74" spans="2:7" x14ac:dyDescent="0.15">
      <c r="B74" s="52"/>
      <c r="C74" s="55"/>
      <c r="D74" s="41" t="s">
        <v>12</v>
      </c>
      <c r="E74" s="44">
        <v>1000</v>
      </c>
      <c r="F74" s="103"/>
      <c r="G74" s="14"/>
    </row>
    <row r="75" spans="2:7" x14ac:dyDescent="0.15">
      <c r="B75" s="52"/>
      <c r="C75" s="55"/>
      <c r="D75" s="41" t="s">
        <v>16</v>
      </c>
      <c r="E75" s="42">
        <v>80</v>
      </c>
      <c r="F75" s="102"/>
      <c r="G75" s="14"/>
    </row>
    <row r="76" spans="2:7" x14ac:dyDescent="0.15">
      <c r="B76" s="52"/>
      <c r="C76" s="57">
        <f>E74*(1+E77)^E75</f>
        <v>406912.34713521041</v>
      </c>
      <c r="D76" s="46" t="s">
        <v>19</v>
      </c>
      <c r="E76" s="42"/>
      <c r="F76" s="102"/>
      <c r="G76" s="87"/>
    </row>
    <row r="77" spans="2:7" x14ac:dyDescent="0.15">
      <c r="B77" s="52"/>
      <c r="C77" s="55"/>
      <c r="D77" s="51" t="s">
        <v>24</v>
      </c>
      <c r="E77" s="59">
        <v>7.8E-2</v>
      </c>
      <c r="F77" s="102"/>
      <c r="G77" s="14"/>
    </row>
    <row r="78" spans="2:7" x14ac:dyDescent="0.15">
      <c r="B78" s="70"/>
      <c r="C78" s="110" t="s">
        <v>52</v>
      </c>
      <c r="D78" s="36"/>
      <c r="E78" s="71"/>
      <c r="F78" s="92"/>
      <c r="G78" s="14"/>
    </row>
    <row r="79" spans="2:7" x14ac:dyDescent="0.15">
      <c r="B79" s="74"/>
      <c r="C79" s="81"/>
      <c r="D79" s="76"/>
      <c r="E79" s="77"/>
      <c r="F79" s="102"/>
      <c r="G79" s="14"/>
    </row>
    <row r="80" spans="2:7" x14ac:dyDescent="0.15">
      <c r="B80" s="38">
        <v>8</v>
      </c>
      <c r="C80" s="117" t="s">
        <v>54</v>
      </c>
      <c r="D80" s="41"/>
      <c r="E80" s="42"/>
      <c r="F80" s="102"/>
      <c r="G80" s="14"/>
    </row>
    <row r="81" spans="2:7" x14ac:dyDescent="0.15">
      <c r="B81" s="38"/>
      <c r="C81" s="60"/>
      <c r="E81" s="42"/>
      <c r="F81" s="102"/>
      <c r="G81" s="14"/>
    </row>
    <row r="82" spans="2:7" x14ac:dyDescent="0.15">
      <c r="B82" s="52"/>
      <c r="C82" s="61"/>
      <c r="D82" s="41" t="s">
        <v>0</v>
      </c>
      <c r="E82" s="39"/>
      <c r="F82" s="102"/>
      <c r="G82" s="88"/>
    </row>
    <row r="83" spans="2:7" x14ac:dyDescent="0.15">
      <c r="B83" s="38" t="s">
        <v>2</v>
      </c>
      <c r="C83" s="49">
        <f>(1+E84/E85)^E85-1</f>
        <v>4.9500000000000099E-2</v>
      </c>
      <c r="D83" s="45" t="s">
        <v>1</v>
      </c>
      <c r="E83" s="42" t="s">
        <v>13</v>
      </c>
      <c r="F83" s="102"/>
      <c r="G83" s="14"/>
    </row>
    <row r="84" spans="2:7" x14ac:dyDescent="0.15">
      <c r="B84" s="52"/>
      <c r="C84" s="43"/>
      <c r="D84" s="41" t="s">
        <v>3</v>
      </c>
      <c r="E84" s="59">
        <v>4.9500000000000002E-2</v>
      </c>
      <c r="F84" s="102"/>
      <c r="G84" s="14"/>
    </row>
    <row r="85" spans="2:7" x14ac:dyDescent="0.15">
      <c r="B85" s="52"/>
      <c r="C85" s="43"/>
      <c r="D85" s="41" t="s">
        <v>4</v>
      </c>
      <c r="E85" s="42">
        <v>1</v>
      </c>
      <c r="F85" s="102"/>
      <c r="G85" s="14"/>
    </row>
    <row r="86" spans="2:7" x14ac:dyDescent="0.15">
      <c r="B86" s="38" t="s">
        <v>22</v>
      </c>
      <c r="C86" s="49">
        <f>(1+E87/E88)^E88-1</f>
        <v>4.9600249999999901E-2</v>
      </c>
      <c r="D86" s="41"/>
      <c r="E86" s="42"/>
      <c r="F86" s="102"/>
      <c r="G86" s="89"/>
    </row>
    <row r="87" spans="2:7" x14ac:dyDescent="0.15">
      <c r="B87" s="38"/>
      <c r="C87" s="34"/>
      <c r="D87" s="41" t="s">
        <v>3</v>
      </c>
      <c r="E87" s="59">
        <v>4.9000000000000002E-2</v>
      </c>
      <c r="F87" s="102"/>
      <c r="G87" s="14"/>
    </row>
    <row r="88" spans="2:7" x14ac:dyDescent="0.15">
      <c r="B88" s="38"/>
      <c r="C88" s="49">
        <f>EFFECT(E87,2)</f>
        <v>4.9600249999999901E-2</v>
      </c>
      <c r="D88" s="41" t="s">
        <v>4</v>
      </c>
      <c r="E88" s="42">
        <v>2</v>
      </c>
      <c r="F88" s="102"/>
      <c r="G88" s="14"/>
    </row>
    <row r="89" spans="2:7" x14ac:dyDescent="0.15">
      <c r="B89" s="52"/>
      <c r="C89" s="34"/>
      <c r="D89" s="100" t="s">
        <v>5</v>
      </c>
      <c r="E89" s="42"/>
      <c r="F89" s="102"/>
      <c r="G89" s="90"/>
    </row>
    <row r="90" spans="2:7" x14ac:dyDescent="0.15">
      <c r="B90" s="38" t="s">
        <v>23</v>
      </c>
      <c r="C90" s="49">
        <f>(1+E91/E92)^E92-1</f>
        <v>4.9700325545345647E-2</v>
      </c>
      <c r="D90" s="34"/>
      <c r="E90" s="39"/>
      <c r="F90" s="102"/>
      <c r="G90" s="14"/>
    </row>
    <row r="91" spans="2:7" x14ac:dyDescent="0.15">
      <c r="B91" s="52"/>
      <c r="C91" s="34"/>
      <c r="D91" s="41" t="s">
        <v>3</v>
      </c>
      <c r="E91" s="59">
        <v>4.8800000000000003E-2</v>
      </c>
      <c r="F91" s="102"/>
      <c r="G91" s="14"/>
    </row>
    <row r="92" spans="2:7" s="34" customFormat="1" x14ac:dyDescent="0.15">
      <c r="B92" s="63"/>
      <c r="C92" s="49">
        <f>EFFECT(E91,E92)</f>
        <v>4.9700325545345647E-2</v>
      </c>
      <c r="D92" s="41" t="s">
        <v>4</v>
      </c>
      <c r="E92" s="42">
        <v>4</v>
      </c>
      <c r="F92" s="102"/>
      <c r="G92" s="36"/>
    </row>
    <row r="93" spans="2:7" s="34" customFormat="1" ht="14" thickBot="1" x14ac:dyDescent="0.2">
      <c r="B93" s="109"/>
      <c r="C93" s="127"/>
      <c r="D93" s="128" t="s">
        <v>5</v>
      </c>
      <c r="E93" s="129"/>
      <c r="F93" s="102"/>
      <c r="G93" s="36"/>
    </row>
    <row r="94" spans="2:7" s="34" customFormat="1" x14ac:dyDescent="0.15">
      <c r="B94" s="111"/>
      <c r="C94" s="111"/>
      <c r="D94" s="112"/>
      <c r="E94" s="126"/>
      <c r="F94" s="102"/>
    </row>
    <row r="95" spans="2:7" s="34" customFormat="1" x14ac:dyDescent="0.15">
      <c r="B95" s="111"/>
      <c r="C95" s="111"/>
      <c r="D95" s="112"/>
      <c r="E95" s="125"/>
      <c r="F95" s="102"/>
    </row>
    <row r="96" spans="2:7" s="34" customFormat="1" x14ac:dyDescent="0.15">
      <c r="B96" s="111"/>
      <c r="C96" s="124"/>
      <c r="D96" s="100"/>
      <c r="F96" s="92"/>
    </row>
    <row r="97" spans="2:6" s="34" customFormat="1" x14ac:dyDescent="0.15">
      <c r="B97" s="111"/>
      <c r="C97" s="36"/>
      <c r="D97" s="36"/>
      <c r="E97" s="36"/>
      <c r="F97" s="104"/>
    </row>
    <row r="98" spans="2:6" x14ac:dyDescent="0.15">
      <c r="B98" s="7"/>
      <c r="C98" s="7"/>
      <c r="D98" s="9"/>
      <c r="E98" s="16"/>
      <c r="F98" s="92"/>
    </row>
    <row r="99" spans="2:6" x14ac:dyDescent="0.15">
      <c r="B99" s="7"/>
      <c r="C99" s="17"/>
      <c r="D99" s="15"/>
      <c r="E99" s="14"/>
      <c r="F99" s="92"/>
    </row>
    <row r="100" spans="2:6" x14ac:dyDescent="0.15">
      <c r="B100" s="7"/>
      <c r="C100" s="8"/>
      <c r="D100" s="9"/>
      <c r="E100" s="18"/>
      <c r="F100" s="94"/>
    </row>
    <row r="101" spans="2:6" x14ac:dyDescent="0.15">
      <c r="B101" s="7"/>
      <c r="C101" s="19"/>
      <c r="D101" s="43"/>
      <c r="E101" s="20"/>
      <c r="F101" s="95"/>
    </row>
    <row r="102" spans="2:6" x14ac:dyDescent="0.15">
      <c r="B102" s="7"/>
      <c r="C102" s="14"/>
      <c r="D102" s="9"/>
      <c r="E102" s="21"/>
      <c r="F102" s="96"/>
    </row>
    <row r="103" spans="2:6" x14ac:dyDescent="0.15">
      <c r="B103" s="7"/>
      <c r="C103" s="22"/>
      <c r="D103" s="23"/>
      <c r="E103" s="24"/>
      <c r="F103" s="97"/>
    </row>
    <row r="104" spans="2:6" x14ac:dyDescent="0.15">
      <c r="B104" s="7"/>
      <c r="C104" s="22"/>
      <c r="D104" s="14"/>
      <c r="E104" s="9"/>
      <c r="F104" s="98"/>
    </row>
    <row r="105" spans="2:6" x14ac:dyDescent="0.15">
      <c r="B105" s="7"/>
      <c r="C105" s="22"/>
      <c r="D105" s="22"/>
      <c r="E105" s="22"/>
      <c r="F105" s="99"/>
    </row>
    <row r="106" spans="2:6" x14ac:dyDescent="0.15">
      <c r="B106" s="7"/>
      <c r="C106" s="25"/>
      <c r="D106" s="26"/>
      <c r="E106" s="14"/>
    </row>
    <row r="107" spans="2:6" x14ac:dyDescent="0.15">
      <c r="B107" s="7"/>
      <c r="C107" s="22"/>
      <c r="D107" s="25"/>
      <c r="E107" s="14"/>
    </row>
    <row r="108" spans="2:6" x14ac:dyDescent="0.15">
      <c r="B108" s="7"/>
      <c r="C108" s="22"/>
      <c r="D108" s="14"/>
      <c r="E108" s="14"/>
    </row>
    <row r="109" spans="2:6" x14ac:dyDescent="0.15">
      <c r="B109" s="7"/>
      <c r="C109" s="22"/>
      <c r="D109" s="14"/>
      <c r="E109" s="14"/>
    </row>
    <row r="110" spans="2:6" x14ac:dyDescent="0.15">
      <c r="B110" s="7"/>
      <c r="C110" s="27"/>
      <c r="D110" s="28"/>
      <c r="E110" s="14"/>
    </row>
    <row r="111" spans="2:6" x14ac:dyDescent="0.15">
      <c r="B111" s="7"/>
      <c r="C111" s="27"/>
      <c r="D111" s="14"/>
      <c r="E111" s="14"/>
    </row>
    <row r="112" spans="2:6" x14ac:dyDescent="0.15">
      <c r="B112" s="7"/>
      <c r="C112" s="29"/>
      <c r="D112" s="30"/>
      <c r="E112" s="14"/>
    </row>
    <row r="113" spans="2:5" x14ac:dyDescent="0.15">
      <c r="B113" s="7"/>
      <c r="C113" s="31"/>
      <c r="D113" s="14"/>
      <c r="E113" s="14"/>
    </row>
    <row r="114" spans="2:5" x14ac:dyDescent="0.15">
      <c r="B114" s="2"/>
      <c r="C114" s="2"/>
      <c r="D114" s="10"/>
    </row>
    <row r="115" spans="2:5" x14ac:dyDescent="0.15">
      <c r="C115" s="6"/>
    </row>
    <row r="118" spans="2:5" x14ac:dyDescent="0.15">
      <c r="C118" s="11"/>
    </row>
    <row r="119" spans="2:5" x14ac:dyDescent="0.15">
      <c r="C119" s="11"/>
    </row>
    <row r="120" spans="2:5" x14ac:dyDescent="0.15">
      <c r="C120" s="11"/>
    </row>
  </sheetData>
  <phoneticPr fontId="4" type="noConversion"/>
  <pageMargins left="0.75" right="0.75" top="1" bottom="1" header="0.5" footer="0.5"/>
  <pageSetup scale="90" orientation="landscape" horizontalDpi="4294967292" verticalDpi="4294967292" r:id="rId1"/>
  <headerFooter alignWithMargins="0">
    <oddHeader>&amp;L&amp;"Verdana,Bold"Homework 1&amp;C&amp;"Verdana,Bold"Corporate Finance
Fall</oddHeader>
    <oddFooter>&amp;CPage &amp;P of &amp;N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1 Answers</vt:lpstr>
    </vt:vector>
  </TitlesOfParts>
  <Company>Fordham Law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2018-09-18T20:16:51Z</cp:lastPrinted>
  <dcterms:created xsi:type="dcterms:W3CDTF">2011-02-04T13:24:46Z</dcterms:created>
  <dcterms:modified xsi:type="dcterms:W3CDTF">2021-09-11T17:01:07Z</dcterms:modified>
</cp:coreProperties>
</file>