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date1904="1" showInkAnnotation="0" autoCompressPictures="0"/>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8_{0552DDB2-35C3-4241-A414-2C0D5741907A}" xr6:coauthVersionLast="45" xr6:coauthVersionMax="45" xr10:uidLastSave="{00000000-0000-0000-0000-000000000000}"/>
  <bookViews>
    <workbookView xWindow="13740" yWindow="460" windowWidth="23640" windowHeight="26400" tabRatio="500" xr2:uid="{00000000-000D-0000-FFFF-FFFF00000000}"/>
  </bookViews>
  <sheets>
    <sheet name="HW 5 Fall "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8" i="1" l="1"/>
  <c r="D42" i="1"/>
  <c r="C42" i="1"/>
  <c r="D41" i="1"/>
  <c r="C41" i="1"/>
  <c r="C51" i="1"/>
  <c r="C45" i="1"/>
  <c r="D38" i="1"/>
  <c r="C38" i="1"/>
  <c r="D35" i="1"/>
  <c r="F33" i="1"/>
  <c r="C35" i="1"/>
  <c r="E33" i="1"/>
  <c r="F32" i="1" l="1"/>
  <c r="E32" i="1"/>
  <c r="E31" i="1" l="1"/>
  <c r="F31" i="1"/>
  <c r="F11" i="1" l="1"/>
  <c r="F12" i="1"/>
  <c r="F13" i="1"/>
  <c r="F14" i="1"/>
  <c r="F15" i="1"/>
  <c r="F16" i="1"/>
  <c r="F17" i="1"/>
  <c r="F18" i="1"/>
  <c r="F19" i="1"/>
  <c r="F20" i="1"/>
  <c r="F21" i="1"/>
  <c r="F22" i="1"/>
  <c r="F23" i="1"/>
  <c r="F24" i="1"/>
  <c r="F25" i="1"/>
  <c r="F26" i="1"/>
  <c r="F27" i="1"/>
  <c r="F28" i="1"/>
  <c r="F29" i="1"/>
  <c r="F30" i="1"/>
  <c r="E11" i="1"/>
  <c r="E12" i="1"/>
  <c r="E13" i="1"/>
  <c r="E14" i="1"/>
  <c r="E15" i="1"/>
  <c r="E16" i="1"/>
  <c r="E17" i="1"/>
  <c r="E18" i="1"/>
  <c r="E19" i="1"/>
  <c r="E20" i="1"/>
  <c r="E21" i="1"/>
  <c r="E22" i="1"/>
  <c r="E23" i="1"/>
  <c r="E24" i="1"/>
  <c r="E25" i="1"/>
  <c r="E26" i="1"/>
  <c r="E27" i="1"/>
  <c r="E28" i="1"/>
  <c r="E29" i="1"/>
  <c r="E30" i="1"/>
  <c r="C119" i="1"/>
</calcChain>
</file>

<file path=xl/sharedStrings.xml><?xml version="1.0" encoding="utf-8"?>
<sst xmlns="http://schemas.openxmlformats.org/spreadsheetml/2006/main" count="73" uniqueCount="70">
  <si>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</si>
  <si>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</si>
  <si>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</si>
  <si>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</si>
  <si>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</si>
  <si>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</si>
  <si>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</si>
  <si>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</si>
  <si>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</si>
  <si>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</si>
  <si>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</si>
  <si>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</si>
  <si>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</si>
  <si>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</si>
  <si>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</si>
  <si>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</si>
  <si>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</si>
  <si>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</si>
  <si>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</si>
  <si>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</si>
  <si>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</si>
  <si>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</si>
  <si>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</si>
  <si>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</si>
  <si>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</si>
  <si>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</si>
  <si>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To use the CAPM to find E(r) (equity) , use the Beta (Equity) from (c)</t>
  </si>
  <si>
    <t>&lt;---5% + 1.25 * (4%)</t>
  </si>
  <si>
    <t xml:space="preserve">(e) </t>
  </si>
  <si>
    <t>E(r)</t>
  </si>
  <si>
    <t>&lt;---=0.03 + 1.1*(0.05)</t>
  </si>
  <si>
    <t>Wilshire</t>
  </si>
  <si>
    <t>BRIC</t>
  </si>
  <si>
    <t>Wilshire 5000</t>
  </si>
  <si>
    <t>BRIC (MSCI)</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</si>
  <si>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</si>
  <si>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</si>
  <si>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</si>
  <si>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</si>
  <si>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</si>
  <si>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</si>
  <si>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</si>
  <si>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</si>
  <si>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</si>
  <si>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</si>
  <si>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</si>
  <si>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</si>
  <si>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</si>
  <si>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</si>
  <si>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</si>
  <si>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</si>
  <si>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</si>
  <si>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E(r) = rf + Beta * (r market - rf), where rf is the risk-free rate and Beta is the covariance of project return with the market return divided by the market covariance with itself (which is its variance).   The beta is the only project specific input.</t>
  </si>
  <si>
    <t>both systematic and unsystematic risk.</t>
  </si>
  <si>
    <t>Question 1</t>
  </si>
  <si>
    <r>
      <t xml:space="preserve">Question </t>
    </r>
    <r>
      <rPr>
        <b/>
        <sz val="10"/>
        <rFont val="Verdana"/>
        <family val="2"/>
      </rPr>
      <t>2</t>
    </r>
  </si>
  <si>
    <t>which is eliminated in a diversified portfolio.  C is irrelevant, and E is a great movie.</t>
  </si>
  <si>
    <t xml:space="preserve"> A and B measure unique risk,</t>
  </si>
  <si>
    <t>have given you the higher accumulation?</t>
  </si>
  <si>
    <t>Homework 5</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</si>
  <si>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</si>
  <si>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</si>
  <si>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</si>
  <si>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</si>
  <si>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t xml:space="preserve">The beta of the firm's </t>
    </r>
    <r>
      <rPr>
        <b/>
        <sz val="10"/>
        <rFont val="Verdana"/>
        <family val="2"/>
      </rPr>
      <t>assets</t>
    </r>
    <r>
      <rPr>
        <sz val="10"/>
        <rFont val="Verdana"/>
        <family val="2"/>
      </rPr>
      <t xml:space="preserve"> stays the same</t>
    </r>
  </si>
  <si>
    <t>Fall 2020</t>
  </si>
  <si>
    <t>Note:  Line is hand drawn but the slope is intended to be 1.40</t>
  </si>
  <si>
    <r>
      <rPr>
        <b/>
        <sz val="10"/>
        <rFont val="Verdana"/>
        <family val="2"/>
      </rPr>
      <t>The firm's WACC stays the same: 8%.</t>
    </r>
    <r>
      <rPr>
        <sz val="10"/>
        <rFont val="Verdana"/>
        <family val="2"/>
      </rPr>
      <t xml:space="preserve">  100% Equity * (5% +.75*4%) [Before]; 40% Debt * 5% + 60% Equity * 10% [After]</t>
    </r>
  </si>
  <si>
    <t>the beta of the stock increases</t>
  </si>
  <si>
    <t>The beta of the firm stays the same, but since the stock is now riskier--the debtholders stand first in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</si>
</sst>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sz val="10"/>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0" fillId="0" borderId="0" xfId="0" applyBorder="1"/>
    <xf numFmtId="0" fontId="0" fillId="0" borderId="0" xfId="0" applyFill="1" applyBorder="1"/>
    <xf numFmtId="0" fontId="2" fillId="0" borderId="0" xfId="0" applyFont="1" applyFill="1" applyBorder="1" applyAlignment="1">
      <alignment horizontal="center"/>
    </xf>
    <xf numFmtId="0" fontId="1" fillId="0" borderId="0" xfId="0" applyFont="1" applyBorder="1"/>
    <xf numFmtId="0" fontId="0" fillId="0" borderId="0" xfId="0" applyBorder="1" applyAlignment="1">
      <alignment horizontal="center"/>
    </xf>
    <xf numFmtId="0" fontId="1" fillId="0" borderId="0" xfId="0" applyFont="1" applyBorder="1" applyAlignment="1">
      <alignment horizontal="center"/>
    </xf>
    <xf numFmtId="0" fontId="0" fillId="0" borderId="0" xfId="0" applyAlignment="1">
      <alignment horizontal="center"/>
    </xf>
    <xf numFmtId="0" fontId="0" fillId="0" borderId="0" xfId="0" applyFill="1" applyBorder="1" applyAlignment="1">
      <alignment horizontal="center"/>
    </xf>
    <xf numFmtId="2" fontId="0" fillId="0" borderId="0" xfId="0" applyNumberFormat="1" applyBorder="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0" fontId="0" fillId="0" borderId="1" xfId="0" applyFill="1" applyBorder="1"/>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Border="1" applyAlignment="1">
      <alignment vertical="top"/>
    </xf>
    <xf numFmtId="9" fontId="0" fillId="0" borderId="0" xfId="0" applyNumberFormat="1" applyBorder="1" applyAlignment="1">
      <alignment horizontal="center"/>
    </xf>
    <xf numFmtId="10" fontId="2" fillId="0" borderId="0" xfId="1" applyNumberFormat="1" applyFont="1" applyBorder="1" applyAlignment="1">
      <alignment horizontal="center"/>
    </xf>
    <xf numFmtId="164" fontId="0" fillId="0" borderId="0" xfId="0" applyNumberFormat="1" applyBorder="1" applyAlignment="1">
      <alignment horizontal="center"/>
    </xf>
    <xf numFmtId="0" fontId="0" fillId="0" borderId="0" xfId="0" applyBorder="1"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2" fillId="0" borderId="5" xfId="0" applyFont="1" applyFill="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4" fillId="0" borderId="0" xfId="0" applyFont="1" applyBorder="1" applyAlignment="1">
      <alignment horizontal="center"/>
    </xf>
    <xf numFmtId="0" fontId="5" fillId="0" borderId="0"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6" fillId="0" borderId="5" xfId="0" applyFont="1" applyBorder="1" applyAlignment="1">
      <alignment horizontal="center"/>
    </xf>
    <xf numFmtId="0" fontId="1" fillId="0" borderId="0" xfId="0" applyFont="1" applyAlignment="1">
      <alignment horizontal="left"/>
    </xf>
    <xf numFmtId="0" fontId="0" fillId="0" borderId="0" xfId="0"/>
    <xf numFmtId="0" fontId="1" fillId="2" borderId="2" xfId="0" applyFont="1" applyFill="1" applyBorder="1"/>
    <xf numFmtId="0" fontId="1" fillId="2" borderId="2" xfId="0" applyFont="1" applyFill="1" applyBorder="1" applyAlignment="1">
      <alignment horizontal="center"/>
    </xf>
    <xf numFmtId="0" fontId="0" fillId="0" borderId="0" xfId="0"/>
    <xf numFmtId="0" fontId="0" fillId="0" borderId="0" xfId="0"/>
    <xf numFmtId="0" fontId="0" fillId="0" borderId="1" xfId="0" applyBorder="1"/>
    <xf numFmtId="0" fontId="0" fillId="0" borderId="0" xfId="0"/>
    <xf numFmtId="0" fontId="0" fillId="0" borderId="1" xfId="0" applyBorder="1"/>
    <xf numFmtId="0" fontId="0" fillId="0" borderId="0" xfId="0" applyBorder="1" applyAlignment="1">
      <alignment horizontal="left" vertical="center" wrapText="1"/>
    </xf>
    <xf numFmtId="2" fontId="1" fillId="0" borderId="1" xfId="1" applyNumberFormat="1" applyFont="1" applyBorder="1" applyAlignment="1">
      <alignment horizontal="center"/>
    </xf>
    <xf numFmtId="0" fontId="6" fillId="0" borderId="0" xfId="0" applyFont="1" applyBorder="1"/>
    <xf numFmtId="0" fontId="0" fillId="0" borderId="0" xfId="0"/>
    <xf numFmtId="0" fontId="0" fillId="0" borderId="1" xfId="0" applyBorder="1"/>
    <xf numFmtId="0" fontId="0" fillId="0" borderId="0" xfId="0"/>
    <xf numFmtId="0" fontId="1" fillId="3" borderId="10" xfId="0" applyFont="1" applyFill="1" applyBorder="1" applyAlignment="1">
      <alignment horizontal="left"/>
    </xf>
    <xf numFmtId="0" fontId="1" fillId="3" borderId="4" xfId="0" applyFont="1" applyFill="1" applyBorder="1" applyAlignment="1">
      <alignment horizontal="center"/>
    </xf>
    <xf numFmtId="0" fontId="1" fillId="3" borderId="5" xfId="0" applyFont="1" applyFill="1" applyBorder="1" applyAlignment="1">
      <alignment horizontal="left"/>
    </xf>
    <xf numFmtId="0" fontId="1" fillId="3" borderId="7" xfId="0" applyFont="1" applyFill="1" applyBorder="1" applyAlignment="1">
      <alignment horizontal="center"/>
    </xf>
    <xf numFmtId="0" fontId="1" fillId="3" borderId="6" xfId="0" applyFont="1" applyFill="1" applyBorder="1" applyAlignment="1">
      <alignment horizontal="left"/>
    </xf>
    <xf numFmtId="0" fontId="1" fillId="3" borderId="8" xfId="0" applyFont="1" applyFill="1" applyBorder="1" applyAlignment="1">
      <alignment horizontal="center"/>
    </xf>
    <xf numFmtId="0" fontId="2" fillId="0" borderId="0" xfId="0" applyFont="1" applyBorder="1"/>
    <xf numFmtId="0" fontId="0" fillId="0" borderId="0" xfId="0"/>
    <xf numFmtId="0" fontId="0" fillId="0" borderId="9" xfId="0" applyBorder="1"/>
    <xf numFmtId="0" fontId="0" fillId="0" borderId="0" xfId="0" applyBorder="1" applyAlignment="1">
      <alignment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xf numFmtId="0" fontId="0" fillId="0" borderId="0" xfId="0" applyBorder="1"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1" fillId="3" borderId="11" xfId="0" applyFont="1" applyFill="1" applyBorder="1" applyAlignment="1">
      <alignment horizontal="center"/>
    </xf>
    <xf numFmtId="0" fontId="2" fillId="3" borderId="12" xfId="0" applyFont="1" applyFill="1" applyBorder="1" applyAlignment="1">
      <alignment horizontal="center"/>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Wilshire 5000 -BRIC Returns:  1998-2020</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'!$C$11:$C$33</c:f>
              <c:numCache>
                <c:formatCode>General</c:formatCode>
                <c:ptCount val="23"/>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10.93</c:v>
                </c:pt>
              </c:numCache>
            </c:numRef>
          </c:xVal>
          <c:yVal>
            <c:numRef>
              <c:f>'HW 5 Fall '!$D$11:$D$33</c:f>
              <c:numCache>
                <c:formatCode>0.00</c:formatCode>
                <c:ptCount val="23"/>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2.2400000000000002</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39957090431824838"/>
              <c:y val="0.92861071759951042"/>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BRIC Returns</a:t>
                </a:r>
              </a:p>
            </c:rich>
          </c:tx>
          <c:layout>
            <c:manualLayout>
              <c:xMode val="edge"/>
              <c:yMode val="edge"/>
              <c:x val="8.6118916871680499E-3"/>
              <c:y val="0.28788019063736625"/>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52</xdr:row>
      <xdr:rowOff>110067</xdr:rowOff>
    </xdr:from>
    <xdr:to>
      <xdr:col>5</xdr:col>
      <xdr:colOff>1295401</xdr:colOff>
      <xdr:row>70</xdr:row>
      <xdr:rowOff>0</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59</xdr:row>
      <xdr:rowOff>16934</xdr:rowOff>
    </xdr:from>
    <xdr:to>
      <xdr:col>5</xdr:col>
      <xdr:colOff>1320800</xdr:colOff>
      <xdr:row>66</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42067" y="9889067"/>
          <a:ext cx="4123266" cy="1253066"/>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804334</xdr:colOff>
      <xdr:row>35</xdr:row>
      <xdr:rowOff>93134</xdr:rowOff>
    </xdr:from>
    <xdr:to>
      <xdr:col>4</xdr:col>
      <xdr:colOff>0</xdr:colOff>
      <xdr:row>37</xdr:row>
      <xdr:rowOff>118533</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3742267" y="5215467"/>
          <a:ext cx="431800" cy="36406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795867</xdr:colOff>
      <xdr:row>35</xdr:row>
      <xdr:rowOff>143933</xdr:rowOff>
    </xdr:from>
    <xdr:to>
      <xdr:col>3</xdr:col>
      <xdr:colOff>1202268</xdr:colOff>
      <xdr:row>37</xdr:row>
      <xdr:rowOff>42333</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2717800" y="8195733"/>
          <a:ext cx="1422401" cy="237067"/>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51"/>
  <sheetViews>
    <sheetView showGridLines="0" tabSelected="1" topLeftCell="A57" zoomScale="108" zoomScaleNormal="150" zoomScalePageLayoutView="150" workbookViewId="0">
      <selection activeCell="D139" sqref="D139"/>
    </sheetView>
  </sheetViews>
  <sheetFormatPr baseColWidth="10" defaultColWidth="11" defaultRowHeight="13" x14ac:dyDescent="0.15"/>
  <cols>
    <col min="1" max="1" width="2.5" customWidth="1"/>
    <col min="2" max="2" width="19.1640625" customWidth="1"/>
    <col min="3" max="3" width="13" customWidth="1"/>
    <col min="4" max="4" width="15.5" customWidth="1"/>
    <col min="5" max="5" width="14.5" style="7" customWidth="1"/>
    <col min="6" max="6" width="21.6640625" style="7" customWidth="1"/>
    <col min="7" max="7" width="51" style="7" customWidth="1"/>
    <col min="8" max="8" width="7" customWidth="1"/>
    <col min="9" max="9" width="10" customWidth="1"/>
    <col min="11" max="11" width="17.5" customWidth="1"/>
  </cols>
  <sheetData>
    <row r="1" spans="2:14" ht="14" thickBot="1" x14ac:dyDescent="0.2"/>
    <row r="2" spans="2:14" x14ac:dyDescent="0.15">
      <c r="B2" s="64" t="s">
        <v>7</v>
      </c>
      <c r="C2" s="65"/>
    </row>
    <row r="3" spans="2:14" x14ac:dyDescent="0.15">
      <c r="B3" s="66" t="s">
        <v>65</v>
      </c>
      <c r="C3" s="67"/>
      <c r="F3" s="5"/>
      <c r="G3" s="5"/>
      <c r="H3" s="1"/>
      <c r="I3" s="1"/>
      <c r="J3" s="1"/>
      <c r="K3" s="1"/>
      <c r="L3" s="1"/>
      <c r="M3" s="1"/>
      <c r="N3" s="1"/>
    </row>
    <row r="4" spans="2:14" ht="14" thickBot="1" x14ac:dyDescent="0.2">
      <c r="B4" s="68" t="s">
        <v>59</v>
      </c>
      <c r="C4" s="69"/>
      <c r="F4" s="6"/>
      <c r="G4" s="5"/>
      <c r="H4" s="1"/>
      <c r="I4" s="1"/>
      <c r="J4" s="1"/>
      <c r="K4" s="1"/>
      <c r="L4" s="1"/>
      <c r="M4" s="1"/>
      <c r="N4" s="1"/>
    </row>
    <row r="5" spans="2:14" x14ac:dyDescent="0.15">
      <c r="B5" s="4"/>
      <c r="C5" s="35"/>
      <c r="D5" s="5"/>
      <c r="E5" s="5"/>
      <c r="F5" s="5"/>
      <c r="G5" s="5"/>
      <c r="H5" s="5"/>
      <c r="I5" s="5"/>
      <c r="J5" s="5"/>
      <c r="K5" s="5"/>
      <c r="L5" s="5"/>
      <c r="M5" s="3"/>
      <c r="N5" s="1"/>
    </row>
    <row r="6" spans="2:14" ht="14" thickBot="1" x14ac:dyDescent="0.2">
      <c r="B6" s="4"/>
      <c r="C6" s="5"/>
      <c r="D6" s="5"/>
      <c r="E6" s="5"/>
      <c r="F6" s="5"/>
      <c r="G6" s="5"/>
      <c r="H6" s="5"/>
      <c r="I6" s="5"/>
      <c r="J6" s="5"/>
      <c r="K6" s="5"/>
      <c r="L6" s="5"/>
      <c r="M6" s="3"/>
      <c r="N6" s="1"/>
    </row>
    <row r="7" spans="2:14" ht="14" thickBot="1" x14ac:dyDescent="0.2">
      <c r="B7" s="51" t="s">
        <v>54</v>
      </c>
      <c r="C7" s="84" t="s">
        <v>0</v>
      </c>
      <c r="D7" s="85"/>
      <c r="E7" s="22"/>
      <c r="F7" s="23"/>
      <c r="G7" s="5"/>
      <c r="H7" s="1"/>
      <c r="I7" s="1"/>
      <c r="J7" s="1"/>
      <c r="K7" s="1"/>
      <c r="L7" s="1"/>
      <c r="M7" s="2"/>
      <c r="N7" s="1"/>
    </row>
    <row r="8" spans="2:14" x14ac:dyDescent="0.15">
      <c r="B8" s="16"/>
      <c r="C8" s="1"/>
      <c r="D8" s="1"/>
      <c r="E8" s="5"/>
      <c r="F8" s="36"/>
    </row>
    <row r="9" spans="2:14" x14ac:dyDescent="0.15">
      <c r="B9" s="41"/>
      <c r="C9" s="42"/>
      <c r="D9" s="42"/>
      <c r="E9" s="43" t="s">
        <v>31</v>
      </c>
      <c r="F9" s="44" t="s">
        <v>32</v>
      </c>
    </row>
    <row r="10" spans="2:14" ht="14" thickBot="1" x14ac:dyDescent="0.2">
      <c r="B10" s="45" t="s">
        <v>6</v>
      </c>
      <c r="C10" s="46" t="s">
        <v>33</v>
      </c>
      <c r="D10" s="46" t="s">
        <v>34</v>
      </c>
      <c r="E10" s="46" t="s">
        <v>35</v>
      </c>
      <c r="F10" s="47" t="s">
        <v>36</v>
      </c>
    </row>
    <row r="11" spans="2:14" x14ac:dyDescent="0.15">
      <c r="B11" s="37">
        <v>1998</v>
      </c>
      <c r="C11" s="9">
        <v>23.43</v>
      </c>
      <c r="D11" s="9">
        <v>-47.243377416729118</v>
      </c>
      <c r="E11" s="5">
        <f>C11+100</f>
        <v>123.43</v>
      </c>
      <c r="F11" s="38">
        <f>D11+100</f>
        <v>52.756622583270882</v>
      </c>
    </row>
    <row r="12" spans="2:14" x14ac:dyDescent="0.15">
      <c r="B12" s="37">
        <v>1999</v>
      </c>
      <c r="C12" s="5">
        <v>23.56</v>
      </c>
      <c r="D12" s="9">
        <v>78.204148971922635</v>
      </c>
      <c r="E12" s="5">
        <f t="shared" ref="E12:E22" si="0">C12+100</f>
        <v>123.56</v>
      </c>
      <c r="F12" s="38">
        <f t="shared" ref="F12:F22" si="1">D12+100</f>
        <v>178.20414897192262</v>
      </c>
    </row>
    <row r="13" spans="2:14" x14ac:dyDescent="0.15">
      <c r="B13" s="37">
        <v>2000</v>
      </c>
      <c r="C13" s="5">
        <v>-10.89</v>
      </c>
      <c r="D13" s="9">
        <v>-22.796941434645461</v>
      </c>
      <c r="E13" s="5">
        <f t="shared" si="0"/>
        <v>89.11</v>
      </c>
      <c r="F13" s="38">
        <f t="shared" si="1"/>
        <v>77.203058565354539</v>
      </c>
    </row>
    <row r="14" spans="2:14" x14ac:dyDescent="0.15">
      <c r="B14" s="37">
        <v>2001</v>
      </c>
      <c r="C14" s="5">
        <v>-10.97</v>
      </c>
      <c r="D14" s="9">
        <v>-16.963869334458476</v>
      </c>
      <c r="E14" s="5">
        <f t="shared" si="0"/>
        <v>89.03</v>
      </c>
      <c r="F14" s="38">
        <f t="shared" si="1"/>
        <v>83.036130665541521</v>
      </c>
    </row>
    <row r="15" spans="2:14" x14ac:dyDescent="0.15">
      <c r="B15" s="37">
        <v>2002</v>
      </c>
      <c r="C15" s="5">
        <v>-20.86</v>
      </c>
      <c r="D15" s="9">
        <v>-15.179717586649556</v>
      </c>
      <c r="E15" s="5">
        <f t="shared" si="0"/>
        <v>79.14</v>
      </c>
      <c r="F15" s="38">
        <f t="shared" si="1"/>
        <v>84.820282413350441</v>
      </c>
    </row>
    <row r="16" spans="2:14" x14ac:dyDescent="0.15">
      <c r="B16" s="37">
        <v>2003</v>
      </c>
      <c r="C16" s="5">
        <v>31.64</v>
      </c>
      <c r="D16" s="9">
        <v>84.178332702736796</v>
      </c>
      <c r="E16" s="5">
        <f t="shared" si="0"/>
        <v>131.63999999999999</v>
      </c>
      <c r="F16" s="38">
        <f t="shared" si="1"/>
        <v>184.17833270273678</v>
      </c>
    </row>
    <row r="17" spans="2:7" x14ac:dyDescent="0.15">
      <c r="B17" s="37">
        <v>2004</v>
      </c>
      <c r="C17" s="5">
        <v>12.62</v>
      </c>
      <c r="D17" s="9">
        <v>13.632861985140543</v>
      </c>
      <c r="E17" s="5">
        <f t="shared" si="0"/>
        <v>112.62</v>
      </c>
      <c r="F17" s="38">
        <f t="shared" si="1"/>
        <v>113.63286198514055</v>
      </c>
    </row>
    <row r="18" spans="2:7" x14ac:dyDescent="0.15">
      <c r="B18" s="37">
        <v>2005</v>
      </c>
      <c r="C18" s="5">
        <v>6.32</v>
      </c>
      <c r="D18" s="9">
        <v>39.810929908478023</v>
      </c>
      <c r="E18" s="5">
        <f t="shared" si="0"/>
        <v>106.32</v>
      </c>
      <c r="F18" s="38">
        <f t="shared" si="1"/>
        <v>139.81092990847802</v>
      </c>
    </row>
    <row r="19" spans="2:7" x14ac:dyDescent="0.15">
      <c r="B19" s="37">
        <v>2006</v>
      </c>
      <c r="C19" s="5">
        <v>15.88</v>
      </c>
      <c r="D19" s="9">
        <v>52.868980528646695</v>
      </c>
      <c r="E19" s="5">
        <f t="shared" si="0"/>
        <v>115.88</v>
      </c>
      <c r="F19" s="38">
        <f t="shared" si="1"/>
        <v>152.86898052864669</v>
      </c>
    </row>
    <row r="20" spans="2:7" x14ac:dyDescent="0.15">
      <c r="B20" s="37">
        <v>2007</v>
      </c>
      <c r="C20" s="5">
        <v>5.73</v>
      </c>
      <c r="D20" s="9">
        <v>56.12263599004703</v>
      </c>
      <c r="E20" s="5">
        <f t="shared" si="0"/>
        <v>105.73</v>
      </c>
      <c r="F20" s="38">
        <f t="shared" si="1"/>
        <v>156.12263599004703</v>
      </c>
    </row>
    <row r="21" spans="2:7" x14ac:dyDescent="0.15">
      <c r="B21" s="39">
        <v>2008</v>
      </c>
      <c r="C21" s="8">
        <v>-37.340000000000003</v>
      </c>
      <c r="D21" s="9">
        <v>-60.266878568219731</v>
      </c>
      <c r="E21" s="5">
        <f t="shared" si="0"/>
        <v>62.66</v>
      </c>
      <c r="F21" s="38">
        <f t="shared" si="1"/>
        <v>39.733121431780269</v>
      </c>
    </row>
    <row r="22" spans="2:7" x14ac:dyDescent="0.15">
      <c r="B22" s="16">
        <v>2009</v>
      </c>
      <c r="C22" s="5">
        <v>29.42</v>
      </c>
      <c r="D22" s="9">
        <v>88.794763844619794</v>
      </c>
      <c r="E22" s="5">
        <f t="shared" si="0"/>
        <v>129.42000000000002</v>
      </c>
      <c r="F22" s="38">
        <f t="shared" si="1"/>
        <v>188.79476384461981</v>
      </c>
    </row>
    <row r="23" spans="2:7" x14ac:dyDescent="0.15">
      <c r="B23" s="16">
        <v>2010</v>
      </c>
      <c r="C23" s="5">
        <v>17.87</v>
      </c>
      <c r="D23" s="5">
        <v>7.27</v>
      </c>
      <c r="E23" s="5">
        <f>C23+100</f>
        <v>117.87</v>
      </c>
      <c r="F23" s="38">
        <f>D23+100</f>
        <v>107.27</v>
      </c>
    </row>
    <row r="24" spans="2:7" x14ac:dyDescent="0.15">
      <c r="B24" s="16">
        <v>2011</v>
      </c>
      <c r="C24" s="5">
        <v>0.59</v>
      </c>
      <c r="D24" s="5">
        <v>-22.67</v>
      </c>
      <c r="E24" s="5">
        <f t="shared" ref="E24:E26" si="2">C24+100</f>
        <v>100.59</v>
      </c>
      <c r="F24" s="38">
        <f t="shared" ref="F24:F26" si="3">D24+100</f>
        <v>77.33</v>
      </c>
    </row>
    <row r="25" spans="2:7" x14ac:dyDescent="0.15">
      <c r="B25" s="16">
        <v>2012</v>
      </c>
      <c r="C25" s="5">
        <v>16.12</v>
      </c>
      <c r="D25" s="5">
        <v>14.89</v>
      </c>
      <c r="E25" s="5">
        <f t="shared" si="2"/>
        <v>116.12</v>
      </c>
      <c r="F25" s="38">
        <f t="shared" si="3"/>
        <v>114.89</v>
      </c>
    </row>
    <row r="26" spans="2:7" x14ac:dyDescent="0.15">
      <c r="B26" s="16">
        <v>2013</v>
      </c>
      <c r="C26" s="5">
        <v>34.020000000000003</v>
      </c>
      <c r="D26" s="5">
        <v>-3.25</v>
      </c>
      <c r="E26" s="5">
        <f t="shared" si="2"/>
        <v>134.02000000000001</v>
      </c>
      <c r="F26" s="38">
        <f t="shared" si="3"/>
        <v>96.75</v>
      </c>
    </row>
    <row r="27" spans="2:7" s="50" customFormat="1" x14ac:dyDescent="0.15">
      <c r="B27" s="16">
        <v>2014</v>
      </c>
      <c r="C27" s="5">
        <v>12.07</v>
      </c>
      <c r="D27" s="5">
        <v>-2.56</v>
      </c>
      <c r="E27" s="5">
        <f t="shared" ref="E27:E30" si="4">C27+100</f>
        <v>112.07</v>
      </c>
      <c r="F27" s="38">
        <f t="shared" ref="F27:F30" si="5">D27+100</f>
        <v>97.44</v>
      </c>
      <c r="G27" s="7"/>
    </row>
    <row r="28" spans="2:7" s="54" customFormat="1" x14ac:dyDescent="0.15">
      <c r="B28" s="16">
        <v>2015</v>
      </c>
      <c r="C28" s="5">
        <v>-0.24</v>
      </c>
      <c r="D28" s="5">
        <v>-13.25</v>
      </c>
      <c r="E28" s="5">
        <f t="shared" si="4"/>
        <v>99.76</v>
      </c>
      <c r="F28" s="38">
        <f t="shared" si="5"/>
        <v>86.75</v>
      </c>
      <c r="G28" s="7"/>
    </row>
    <row r="29" spans="2:7" x14ac:dyDescent="0.15">
      <c r="B29" s="16">
        <v>2016</v>
      </c>
      <c r="C29" s="5">
        <v>13.04</v>
      </c>
      <c r="D29" s="5">
        <v>12.37</v>
      </c>
      <c r="E29" s="5">
        <f t="shared" si="4"/>
        <v>113.03999999999999</v>
      </c>
      <c r="F29" s="38">
        <f t="shared" si="5"/>
        <v>112.37</v>
      </c>
    </row>
    <row r="30" spans="2:7" s="54" customFormat="1" x14ac:dyDescent="0.15">
      <c r="B30" s="16">
        <v>2017</v>
      </c>
      <c r="C30" s="5">
        <v>21</v>
      </c>
      <c r="D30" s="5">
        <v>42.04</v>
      </c>
      <c r="E30" s="5">
        <f t="shared" si="4"/>
        <v>121</v>
      </c>
      <c r="F30" s="38">
        <f t="shared" si="5"/>
        <v>142.04</v>
      </c>
      <c r="G30" s="7"/>
    </row>
    <row r="31" spans="2:7" s="56" customFormat="1" x14ac:dyDescent="0.15">
      <c r="B31" s="16">
        <v>2018</v>
      </c>
      <c r="C31" s="5">
        <v>-5.29</v>
      </c>
      <c r="D31" s="5">
        <v>-13.23</v>
      </c>
      <c r="E31" s="5">
        <f t="shared" ref="E31:E33" si="6">C31+100</f>
        <v>94.71</v>
      </c>
      <c r="F31" s="38">
        <f t="shared" ref="F31:F33" si="7">D31+100</f>
        <v>86.77</v>
      </c>
      <c r="G31" s="7"/>
    </row>
    <row r="32" spans="2:7" s="53" customFormat="1" x14ac:dyDescent="0.15">
      <c r="B32" s="16">
        <v>2019</v>
      </c>
      <c r="C32" s="5">
        <v>30.23</v>
      </c>
      <c r="D32" s="5">
        <v>23.09</v>
      </c>
      <c r="E32" s="5">
        <f t="shared" si="6"/>
        <v>130.22999999999999</v>
      </c>
      <c r="F32" s="38">
        <f t="shared" si="7"/>
        <v>123.09</v>
      </c>
      <c r="G32" s="7"/>
    </row>
    <row r="33" spans="2:7" s="61" customFormat="1" x14ac:dyDescent="0.15">
      <c r="B33" s="16">
        <v>2020</v>
      </c>
      <c r="C33" s="5">
        <v>10.93</v>
      </c>
      <c r="D33" s="5">
        <v>2.2400000000000002</v>
      </c>
      <c r="E33" s="5">
        <f t="shared" si="6"/>
        <v>110.93</v>
      </c>
      <c r="F33" s="38">
        <f t="shared" si="7"/>
        <v>102.24</v>
      </c>
      <c r="G33" s="7"/>
    </row>
    <row r="34" spans="2:7" x14ac:dyDescent="0.15">
      <c r="B34" s="12" t="s">
        <v>12</v>
      </c>
      <c r="C34" s="1"/>
      <c r="D34" s="1"/>
      <c r="E34" s="5"/>
      <c r="F34" s="36"/>
    </row>
    <row r="35" spans="2:7" x14ac:dyDescent="0.15">
      <c r="B35" s="48" t="s">
        <v>37</v>
      </c>
      <c r="C35" s="9">
        <f>AVERAGE(C11:C33)</f>
        <v>9.5165217391304342</v>
      </c>
      <c r="D35" s="9">
        <f>AVERAGE(D11:D33)</f>
        <v>12.960950851777788</v>
      </c>
      <c r="E35" s="5"/>
      <c r="F35" s="36"/>
    </row>
    <row r="36" spans="2:7" x14ac:dyDescent="0.15">
      <c r="B36" s="16"/>
      <c r="C36" s="5"/>
      <c r="D36" s="5"/>
      <c r="E36" s="35" t="s">
        <v>51</v>
      </c>
      <c r="F36" s="36"/>
    </row>
    <row r="37" spans="2:7" x14ac:dyDescent="0.15">
      <c r="B37" s="12" t="s">
        <v>10</v>
      </c>
      <c r="C37" s="5"/>
      <c r="D37" s="5"/>
      <c r="E37" s="35" t="s">
        <v>58</v>
      </c>
      <c r="F37" s="36"/>
    </row>
    <row r="38" spans="2:7" x14ac:dyDescent="0.15">
      <c r="B38" s="48" t="s">
        <v>38</v>
      </c>
      <c r="C38" s="9">
        <f>GEOMEAN(E11:E33)-100</f>
        <v>7.9338709285841702</v>
      </c>
      <c r="D38" s="9">
        <f>GEOMEAN(F11:F33)-100</f>
        <v>5.7754058464629878</v>
      </c>
      <c r="E38" s="5"/>
      <c r="F38" s="36"/>
    </row>
    <row r="39" spans="2:7" x14ac:dyDescent="0.15">
      <c r="B39" s="16"/>
      <c r="C39" s="5"/>
      <c r="D39" s="5"/>
      <c r="E39" s="5"/>
      <c r="F39" s="36"/>
    </row>
    <row r="40" spans="2:7" x14ac:dyDescent="0.15">
      <c r="B40" s="12" t="s">
        <v>11</v>
      </c>
      <c r="C40" s="5"/>
      <c r="D40" s="5"/>
      <c r="E40" s="5"/>
      <c r="F40" s="36"/>
    </row>
    <row r="41" spans="2:7" x14ac:dyDescent="0.15">
      <c r="B41" s="48" t="s">
        <v>39</v>
      </c>
      <c r="C41" s="9">
        <f>_xlfn.VAR.S(C11:C33)</f>
        <v>317.96528735177867</v>
      </c>
      <c r="D41" s="9">
        <f>_xlfn.VAR.S(D11:D33)</f>
        <v>1611.5923475926197</v>
      </c>
      <c r="E41" s="5"/>
      <c r="F41" s="36"/>
    </row>
    <row r="42" spans="2:7" x14ac:dyDescent="0.15">
      <c r="B42" s="48" t="s">
        <v>40</v>
      </c>
      <c r="C42" s="9">
        <f>_xlfn.STDEV.S(C11:C33)</f>
        <v>17.831581179238668</v>
      </c>
      <c r="D42" s="9">
        <f>_xlfn.STDEV.S(D11:D33)</f>
        <v>40.144642825570386</v>
      </c>
      <c r="E42" s="5"/>
      <c r="F42" s="36"/>
    </row>
    <row r="43" spans="2:7" x14ac:dyDescent="0.15">
      <c r="B43" s="16"/>
      <c r="C43" s="5"/>
      <c r="D43" s="5"/>
      <c r="E43" s="5"/>
      <c r="F43" s="36"/>
    </row>
    <row r="44" spans="2:7" x14ac:dyDescent="0.15">
      <c r="B44" s="12" t="s">
        <v>13</v>
      </c>
      <c r="C44" s="5"/>
      <c r="D44" s="5"/>
      <c r="E44" s="5"/>
      <c r="F44" s="36"/>
    </row>
    <row r="45" spans="2:7" x14ac:dyDescent="0.15">
      <c r="B45" s="16" t="s">
        <v>9</v>
      </c>
      <c r="C45" s="9">
        <f>CORREL(C11:C33,D11:D33)</f>
        <v>0.62326416270206864</v>
      </c>
      <c r="D45" s="5"/>
      <c r="E45" s="5"/>
      <c r="F45" s="36"/>
    </row>
    <row r="46" spans="2:7" x14ac:dyDescent="0.15">
      <c r="B46" s="16"/>
      <c r="C46" s="5"/>
      <c r="D46" s="5"/>
      <c r="E46" s="5"/>
      <c r="F46" s="36"/>
    </row>
    <row r="47" spans="2:7" x14ac:dyDescent="0.15">
      <c r="B47" s="12" t="s">
        <v>14</v>
      </c>
      <c r="C47" s="5"/>
      <c r="D47" s="5"/>
      <c r="E47" s="5"/>
      <c r="F47" s="36"/>
    </row>
    <row r="48" spans="2:7" x14ac:dyDescent="0.15">
      <c r="B48" s="48" t="s">
        <v>41</v>
      </c>
      <c r="C48" s="9">
        <f>_xlfn.COVARIANCE.S(C11:C33,D11:D33)</f>
        <v>446.15894987271764</v>
      </c>
      <c r="D48" s="5"/>
      <c r="E48" s="5"/>
      <c r="F48" s="36"/>
    </row>
    <row r="49" spans="2:6" x14ac:dyDescent="0.15">
      <c r="B49" s="16"/>
      <c r="C49" s="9"/>
      <c r="D49" s="5"/>
      <c r="E49" s="5"/>
      <c r="F49" s="36"/>
    </row>
    <row r="50" spans="2:6" x14ac:dyDescent="0.15">
      <c r="B50" s="12" t="s">
        <v>15</v>
      </c>
      <c r="C50" s="9"/>
      <c r="D50" s="5"/>
      <c r="E50" s="5"/>
      <c r="F50" s="36"/>
    </row>
    <row r="51" spans="2:6" x14ac:dyDescent="0.15">
      <c r="B51" s="48" t="s">
        <v>42</v>
      </c>
      <c r="C51" s="9">
        <f>SLOPE(D11:D33,C11:C33)</f>
        <v>1.4031687345138175</v>
      </c>
      <c r="D51" s="5"/>
      <c r="E51" s="5"/>
      <c r="F51" s="36"/>
    </row>
    <row r="52" spans="2:6" ht="14" thickBot="1" x14ac:dyDescent="0.2">
      <c r="B52" s="21"/>
      <c r="C52" s="62"/>
      <c r="D52" s="62"/>
      <c r="E52" s="25"/>
      <c r="F52" s="40"/>
    </row>
    <row r="72" spans="2:9" x14ac:dyDescent="0.15">
      <c r="B72" s="49" t="s">
        <v>66</v>
      </c>
    </row>
    <row r="73" spans="2:9" ht="14" thickBot="1" x14ac:dyDescent="0.2"/>
    <row r="74" spans="2:9" ht="14" thickBot="1" x14ac:dyDescent="0.2">
      <c r="B74" s="52" t="s">
        <v>55</v>
      </c>
      <c r="C74" s="10"/>
      <c r="D74" s="10"/>
      <c r="E74" s="10"/>
      <c r="F74" s="10"/>
      <c r="G74" s="11"/>
    </row>
    <row r="75" spans="2:9" x14ac:dyDescent="0.15">
      <c r="B75" s="12" t="s">
        <v>16</v>
      </c>
      <c r="C75" s="80" t="s">
        <v>52</v>
      </c>
      <c r="D75" s="80"/>
      <c r="E75" s="80"/>
      <c r="F75" s="80"/>
      <c r="G75" s="81"/>
    </row>
    <row r="76" spans="2:9" x14ac:dyDescent="0.15">
      <c r="B76" s="13"/>
      <c r="C76" s="80"/>
      <c r="D76" s="80"/>
      <c r="E76" s="80"/>
      <c r="F76" s="80"/>
      <c r="G76" s="81"/>
    </row>
    <row r="77" spans="2:9" x14ac:dyDescent="0.15">
      <c r="B77" s="13"/>
      <c r="C77" s="80"/>
      <c r="D77" s="80"/>
      <c r="E77" s="80"/>
      <c r="F77" s="80"/>
      <c r="G77" s="81"/>
    </row>
    <row r="78" spans="2:9" ht="14" thickBot="1" x14ac:dyDescent="0.2">
      <c r="B78" s="14"/>
      <c r="C78" s="82"/>
      <c r="D78" s="82"/>
      <c r="E78" s="82"/>
      <c r="F78" s="82"/>
      <c r="G78" s="83"/>
    </row>
    <row r="80" spans="2:9" ht="14" thickBot="1" x14ac:dyDescent="0.2">
      <c r="G80" s="25"/>
      <c r="H80" s="1"/>
      <c r="I80" s="1"/>
    </row>
    <row r="81" spans="2:9" ht="14" thickBot="1" x14ac:dyDescent="0.2">
      <c r="B81" s="52" t="s">
        <v>43</v>
      </c>
      <c r="C81" s="10"/>
      <c r="D81" s="10"/>
      <c r="E81" s="10"/>
      <c r="F81" s="10"/>
      <c r="G81" s="11"/>
      <c r="H81" s="1"/>
    </row>
    <row r="82" spans="2:9" ht="13" customHeight="1" x14ac:dyDescent="0.15">
      <c r="B82" s="15"/>
      <c r="C82" s="86" t="s">
        <v>17</v>
      </c>
      <c r="D82" s="86"/>
      <c r="E82" s="86"/>
      <c r="F82" s="86"/>
      <c r="G82" s="87"/>
      <c r="H82" s="58"/>
    </row>
    <row r="83" spans="2:9" x14ac:dyDescent="0.15">
      <c r="B83" s="15"/>
      <c r="C83" s="86"/>
      <c r="D83" s="86"/>
      <c r="E83" s="86"/>
      <c r="F83" s="86"/>
      <c r="G83" s="87"/>
      <c r="H83" s="58"/>
    </row>
    <row r="84" spans="2:9" x14ac:dyDescent="0.15">
      <c r="B84" s="15"/>
      <c r="C84" s="86"/>
      <c r="D84" s="86"/>
      <c r="E84" s="86"/>
      <c r="F84" s="86"/>
      <c r="G84" s="87"/>
      <c r="H84" s="58"/>
    </row>
    <row r="85" spans="2:9" x14ac:dyDescent="0.15">
      <c r="B85" s="15"/>
      <c r="C85" s="86"/>
      <c r="D85" s="86"/>
      <c r="E85" s="86"/>
      <c r="F85" s="86"/>
      <c r="G85" s="87"/>
      <c r="H85" s="58"/>
    </row>
    <row r="86" spans="2:9" ht="14" thickBot="1" x14ac:dyDescent="0.2">
      <c r="B86" s="14"/>
      <c r="C86" s="88"/>
      <c r="D86" s="88"/>
      <c r="E86" s="88"/>
      <c r="F86" s="88"/>
      <c r="G86" s="89"/>
      <c r="H86" s="58"/>
      <c r="I86" s="1"/>
    </row>
    <row r="87" spans="2:9" ht="14" thickBot="1" x14ac:dyDescent="0.2"/>
    <row r="88" spans="2:9" ht="14" thickBot="1" x14ac:dyDescent="0.2">
      <c r="B88" s="52" t="s">
        <v>44</v>
      </c>
      <c r="C88" s="10"/>
      <c r="D88" s="10"/>
      <c r="E88" s="10"/>
      <c r="F88" s="10"/>
      <c r="G88" s="11"/>
    </row>
    <row r="89" spans="2:9" x14ac:dyDescent="0.15">
      <c r="B89" s="12" t="s">
        <v>18</v>
      </c>
      <c r="C89" s="71" t="s">
        <v>19</v>
      </c>
      <c r="D89" s="71"/>
      <c r="E89" s="71"/>
      <c r="F89"/>
      <c r="G89" s="17"/>
    </row>
    <row r="90" spans="2:9" x14ac:dyDescent="0.15">
      <c r="B90" s="16"/>
      <c r="C90" s="71" t="s">
        <v>20</v>
      </c>
      <c r="D90" s="71"/>
      <c r="E90" s="71"/>
      <c r="F90" s="71"/>
      <c r="G90" s="72"/>
    </row>
    <row r="91" spans="2:9" x14ac:dyDescent="0.15">
      <c r="B91" s="16"/>
      <c r="C91" s="71" t="s">
        <v>3</v>
      </c>
      <c r="D91" s="71"/>
      <c r="E91" s="71"/>
      <c r="F91" s="71"/>
      <c r="G91" s="72"/>
    </row>
    <row r="92" spans="2:9" ht="14" thickBot="1" x14ac:dyDescent="0.2">
      <c r="B92" s="18"/>
      <c r="C92" s="79" t="s">
        <v>53</v>
      </c>
      <c r="D92" s="79"/>
      <c r="E92" s="79"/>
      <c r="F92" s="19"/>
      <c r="G92" s="20"/>
    </row>
    <row r="93" spans="2:9" ht="14" thickBot="1" x14ac:dyDescent="0.2">
      <c r="B93" s="7"/>
      <c r="E93"/>
      <c r="F93"/>
      <c r="G93"/>
    </row>
    <row r="94" spans="2:9" ht="14" thickBot="1" x14ac:dyDescent="0.2">
      <c r="B94" s="52" t="s">
        <v>45</v>
      </c>
      <c r="C94" s="10"/>
      <c r="D94" s="10"/>
      <c r="E94" s="10"/>
      <c r="F94" s="10"/>
      <c r="G94" s="11"/>
    </row>
    <row r="95" spans="2:9" x14ac:dyDescent="0.15">
      <c r="B95" s="12" t="s">
        <v>4</v>
      </c>
      <c r="C95" s="71" t="s">
        <v>57</v>
      </c>
      <c r="D95" s="71"/>
      <c r="E95" s="71"/>
      <c r="F95"/>
      <c r="G95" s="17"/>
    </row>
    <row r="96" spans="2:9" x14ac:dyDescent="0.15">
      <c r="B96" s="13"/>
      <c r="C96" s="71" t="s">
        <v>56</v>
      </c>
      <c r="D96" s="71"/>
      <c r="E96" s="71"/>
      <c r="F96" s="71"/>
      <c r="G96" s="72"/>
    </row>
    <row r="97" spans="2:7" x14ac:dyDescent="0.15">
      <c r="B97" s="13"/>
      <c r="C97" s="71" t="s">
        <v>5</v>
      </c>
      <c r="D97" s="71"/>
      <c r="E97" s="71"/>
      <c r="F97" s="71"/>
      <c r="G97" s="72"/>
    </row>
    <row r="98" spans="2:7" ht="14" thickBot="1" x14ac:dyDescent="0.2">
      <c r="B98" s="21"/>
      <c r="C98" s="79" t="s">
        <v>21</v>
      </c>
      <c r="D98" s="79"/>
      <c r="E98" s="79"/>
      <c r="F98" s="19"/>
      <c r="G98" s="20"/>
    </row>
    <row r="99" spans="2:7" ht="14" thickBot="1" x14ac:dyDescent="0.2"/>
    <row r="100" spans="2:7" ht="14" thickBot="1" x14ac:dyDescent="0.2">
      <c r="B100" s="52" t="s">
        <v>46</v>
      </c>
      <c r="C100" s="10"/>
      <c r="D100" s="10"/>
      <c r="E100" s="10"/>
      <c r="F100" s="10"/>
      <c r="G100" s="11"/>
    </row>
    <row r="101" spans="2:7" x14ac:dyDescent="0.15">
      <c r="B101" s="12" t="s">
        <v>22</v>
      </c>
      <c r="C101" s="80" t="s">
        <v>23</v>
      </c>
      <c r="D101" s="80"/>
      <c r="E101" s="80"/>
      <c r="F101" s="80"/>
      <c r="G101" s="81"/>
    </row>
    <row r="102" spans="2:7" x14ac:dyDescent="0.15">
      <c r="B102" s="15"/>
      <c r="C102" s="80"/>
      <c r="D102" s="80"/>
      <c r="E102" s="80"/>
      <c r="F102" s="80"/>
      <c r="G102" s="81"/>
    </row>
    <row r="103" spans="2:7" x14ac:dyDescent="0.15">
      <c r="B103" s="15"/>
      <c r="C103" s="80"/>
      <c r="D103" s="80"/>
      <c r="E103" s="80"/>
      <c r="F103" s="80"/>
      <c r="G103" s="81"/>
    </row>
    <row r="104" spans="2:7" x14ac:dyDescent="0.15">
      <c r="B104" s="15"/>
      <c r="C104" s="80"/>
      <c r="D104" s="80"/>
      <c r="E104" s="80"/>
      <c r="F104" s="80"/>
      <c r="G104" s="81"/>
    </row>
    <row r="105" spans="2:7" ht="14" thickBot="1" x14ac:dyDescent="0.2">
      <c r="B105" s="14"/>
      <c r="C105" s="82"/>
      <c r="D105" s="82"/>
      <c r="E105" s="82"/>
      <c r="F105" s="82"/>
      <c r="G105" s="83"/>
    </row>
    <row r="106" spans="2:7" ht="14" thickBot="1" x14ac:dyDescent="0.2"/>
    <row r="107" spans="2:7" ht="14" thickBot="1" x14ac:dyDescent="0.2">
      <c r="B107" s="52" t="s">
        <v>47</v>
      </c>
      <c r="C107" s="10"/>
      <c r="D107" s="10"/>
      <c r="E107" s="22"/>
      <c r="F107" s="22"/>
      <c r="G107" s="23"/>
    </row>
    <row r="108" spans="2:7" x14ac:dyDescent="0.15">
      <c r="B108" s="12" t="s">
        <v>25</v>
      </c>
      <c r="C108" s="73" t="s">
        <v>60</v>
      </c>
      <c r="D108" s="73"/>
      <c r="E108" s="74"/>
      <c r="F108" s="74"/>
      <c r="G108" s="75"/>
    </row>
    <row r="109" spans="2:7" x14ac:dyDescent="0.15">
      <c r="B109" s="13"/>
      <c r="C109" s="73"/>
      <c r="D109" s="73"/>
      <c r="E109" s="74"/>
      <c r="F109" s="74"/>
      <c r="G109" s="75"/>
    </row>
    <row r="110" spans="2:7" x14ac:dyDescent="0.15">
      <c r="B110" s="13"/>
      <c r="C110" s="73"/>
      <c r="D110" s="73"/>
      <c r="E110" s="74"/>
      <c r="F110" s="74"/>
      <c r="G110" s="75"/>
    </row>
    <row r="111" spans="2:7" x14ac:dyDescent="0.15">
      <c r="B111" s="13"/>
      <c r="C111" s="73"/>
      <c r="D111" s="73"/>
      <c r="E111" s="74"/>
      <c r="F111" s="74"/>
      <c r="G111" s="75"/>
    </row>
    <row r="112" spans="2:7" ht="14" thickBot="1" x14ac:dyDescent="0.2">
      <c r="B112" s="21"/>
      <c r="C112" s="76"/>
      <c r="D112" s="76"/>
      <c r="E112" s="77"/>
      <c r="F112" s="77"/>
      <c r="G112" s="78"/>
    </row>
    <row r="114" spans="2:12" s="56" customFormat="1" ht="14" thickBot="1" x14ac:dyDescent="0.2">
      <c r="E114" s="7"/>
      <c r="F114" s="7"/>
      <c r="G114" s="7"/>
    </row>
    <row r="115" spans="2:12" s="56" customFormat="1" ht="14" thickBot="1" x14ac:dyDescent="0.2">
      <c r="B115" s="52" t="s">
        <v>48</v>
      </c>
      <c r="C115" s="10"/>
      <c r="D115" s="10"/>
      <c r="E115" s="11"/>
      <c r="F115" s="7"/>
      <c r="G115" s="7"/>
    </row>
    <row r="116" spans="2:12" s="56" customFormat="1" ht="14" thickBot="1" x14ac:dyDescent="0.2">
      <c r="B116" s="24" t="s">
        <v>61</v>
      </c>
      <c r="C116" s="59">
        <v>0.66</v>
      </c>
      <c r="D116" s="57" t="s">
        <v>63</v>
      </c>
      <c r="E116" s="20"/>
      <c r="F116" s="7"/>
      <c r="G116" s="7"/>
    </row>
    <row r="117" spans="2:12" s="56" customFormat="1" ht="14" thickBot="1" x14ac:dyDescent="0.2">
      <c r="E117" s="7"/>
      <c r="F117" s="7"/>
      <c r="G117" s="7"/>
    </row>
    <row r="118" spans="2:12" ht="14" thickBot="1" x14ac:dyDescent="0.2">
      <c r="B118" s="52" t="s">
        <v>49</v>
      </c>
      <c r="C118" s="10"/>
      <c r="D118" s="10"/>
      <c r="E118" s="11"/>
      <c r="F118" s="5"/>
      <c r="G118" s="5"/>
      <c r="H118" s="1"/>
    </row>
    <row r="119" spans="2:12" ht="14" thickBot="1" x14ac:dyDescent="0.2">
      <c r="B119" s="24" t="s">
        <v>29</v>
      </c>
      <c r="C119" s="28">
        <f>0.03 + 1.1*(0.05)</f>
        <v>8.5000000000000006E-2</v>
      </c>
      <c r="D119" s="19" t="s">
        <v>30</v>
      </c>
      <c r="E119" s="20"/>
      <c r="F119" s="5"/>
      <c r="G119" s="5"/>
      <c r="H119" s="1"/>
    </row>
    <row r="120" spans="2:12" x14ac:dyDescent="0.15">
      <c r="B120" s="1"/>
      <c r="C120" s="1"/>
      <c r="D120" s="1"/>
      <c r="E120" s="5"/>
      <c r="F120" s="5"/>
      <c r="G120" s="5"/>
      <c r="H120" s="1"/>
    </row>
    <row r="121" spans="2:12" ht="14" thickBot="1" x14ac:dyDescent="0.2">
      <c r="H121" s="1"/>
      <c r="I121" s="1"/>
    </row>
    <row r="122" spans="2:12" ht="14" thickBot="1" x14ac:dyDescent="0.2">
      <c r="B122" s="52" t="s">
        <v>62</v>
      </c>
      <c r="C122" s="10"/>
      <c r="D122" s="10"/>
      <c r="E122" s="10"/>
      <c r="F122" s="10"/>
      <c r="G122" s="11"/>
      <c r="H122" s="1"/>
      <c r="I122" s="1"/>
      <c r="J122" s="1"/>
      <c r="K122" s="1"/>
      <c r="L122" s="1"/>
    </row>
    <row r="123" spans="2:12" x14ac:dyDescent="0.15">
      <c r="B123" s="12" t="s">
        <v>24</v>
      </c>
      <c r="C123" s="70" t="s">
        <v>69</v>
      </c>
      <c r="D123" s="1"/>
      <c r="E123" s="1"/>
      <c r="F123" s="1"/>
      <c r="G123" s="17"/>
      <c r="H123" s="1"/>
      <c r="I123" s="1"/>
      <c r="J123" s="1"/>
      <c r="K123" s="1"/>
      <c r="L123" s="1"/>
    </row>
    <row r="124" spans="2:12" s="63" customFormat="1" x14ac:dyDescent="0.15">
      <c r="B124" s="12"/>
      <c r="C124" s="4" t="s">
        <v>68</v>
      </c>
      <c r="D124" s="4"/>
      <c r="E124" s="1"/>
      <c r="F124" s="1"/>
      <c r="G124" s="17"/>
      <c r="H124" s="1"/>
      <c r="I124" s="1"/>
      <c r="J124" s="1"/>
      <c r="K124" s="1"/>
      <c r="L124" s="1"/>
    </row>
    <row r="125" spans="2:12" x14ac:dyDescent="0.15">
      <c r="B125" s="12" t="s">
        <v>18</v>
      </c>
      <c r="C125" s="60" t="s">
        <v>64</v>
      </c>
      <c r="D125" s="1"/>
      <c r="E125" s="1"/>
      <c r="F125" s="1"/>
      <c r="G125" s="17"/>
      <c r="H125" s="1"/>
      <c r="I125" s="1"/>
      <c r="J125" s="1"/>
      <c r="K125" s="1"/>
      <c r="L125" s="1"/>
    </row>
    <row r="126" spans="2:12" x14ac:dyDescent="0.15">
      <c r="B126" s="12" t="s">
        <v>22</v>
      </c>
      <c r="C126" s="1" t="s">
        <v>50</v>
      </c>
      <c r="D126" s="1"/>
      <c r="E126" s="1"/>
      <c r="F126" s="1"/>
      <c r="G126" s="17"/>
      <c r="H126" s="1"/>
      <c r="I126" s="1"/>
      <c r="J126" s="1"/>
      <c r="K126" s="1"/>
      <c r="L126" s="1"/>
    </row>
    <row r="127" spans="2:12" x14ac:dyDescent="0.15">
      <c r="B127" s="29"/>
      <c r="C127" s="1" t="s">
        <v>1</v>
      </c>
      <c r="D127" s="1"/>
      <c r="E127" s="1"/>
      <c r="F127" s="1"/>
      <c r="G127" s="17"/>
      <c r="H127" s="1"/>
      <c r="I127" s="1"/>
      <c r="J127" s="1"/>
      <c r="K127" s="1"/>
      <c r="L127" s="1"/>
    </row>
    <row r="128" spans="2:12" x14ac:dyDescent="0.15">
      <c r="B128" s="29"/>
      <c r="C128" s="1" t="s">
        <v>2</v>
      </c>
      <c r="D128" s="1"/>
      <c r="E128" s="1"/>
      <c r="F128" s="1"/>
      <c r="G128" s="17"/>
      <c r="H128" s="1"/>
      <c r="I128" s="1"/>
      <c r="J128" s="1"/>
      <c r="K128" s="1"/>
      <c r="L128" s="1"/>
    </row>
    <row r="129" spans="2:12" x14ac:dyDescent="0.15">
      <c r="B129" s="12" t="s">
        <v>4</v>
      </c>
      <c r="C129" s="1" t="s">
        <v>26</v>
      </c>
      <c r="D129" s="1"/>
      <c r="E129" s="1"/>
      <c r="F129" s="1"/>
      <c r="G129" s="17"/>
      <c r="H129" s="1"/>
      <c r="I129" s="1"/>
      <c r="J129" s="1"/>
      <c r="K129" s="1"/>
      <c r="L129" s="1"/>
    </row>
    <row r="130" spans="2:12" x14ac:dyDescent="0.15">
      <c r="B130" s="26">
        <v>0.1</v>
      </c>
      <c r="C130" s="1" t="s">
        <v>27</v>
      </c>
      <c r="D130" s="1"/>
      <c r="E130" s="1"/>
      <c r="F130" s="1"/>
      <c r="G130" s="17"/>
      <c r="H130" s="1"/>
      <c r="I130" s="1"/>
      <c r="J130" s="1"/>
      <c r="K130" s="1"/>
      <c r="L130" s="1"/>
    </row>
    <row r="131" spans="2:12" x14ac:dyDescent="0.15">
      <c r="B131" s="30" t="s">
        <v>28</v>
      </c>
      <c r="C131" s="70" t="s">
        <v>67</v>
      </c>
      <c r="D131" s="1"/>
      <c r="E131" s="1"/>
      <c r="F131" s="1"/>
      <c r="G131" s="17"/>
      <c r="H131" s="1"/>
      <c r="I131" s="1"/>
      <c r="J131" s="1"/>
      <c r="K131" s="1"/>
      <c r="L131" s="1"/>
    </row>
    <row r="132" spans="2:12" ht="14" thickBot="1" x14ac:dyDescent="0.2">
      <c r="B132" s="14"/>
      <c r="C132" s="27" t="s">
        <v>8</v>
      </c>
      <c r="D132" s="55"/>
      <c r="E132" s="55"/>
      <c r="F132" s="55"/>
      <c r="G132" s="20"/>
      <c r="H132" s="1"/>
      <c r="I132" s="1"/>
      <c r="J132" s="1"/>
      <c r="K132" s="1"/>
      <c r="L132" s="1"/>
    </row>
    <row r="134" spans="2:12" x14ac:dyDescent="0.15">
      <c r="B134" s="32"/>
      <c r="C134" s="1"/>
      <c r="D134" s="1"/>
      <c r="E134" s="1"/>
      <c r="F134" s="1"/>
      <c r="G134" s="1"/>
      <c r="H134" s="1"/>
      <c r="I134" s="1"/>
      <c r="J134" s="1"/>
    </row>
    <row r="135" spans="2:12" x14ac:dyDescent="0.15">
      <c r="B135" s="5"/>
      <c r="C135" s="1"/>
      <c r="D135" s="1"/>
      <c r="E135" s="1"/>
      <c r="F135" s="1"/>
      <c r="G135" s="1"/>
      <c r="H135" s="1"/>
      <c r="I135" s="1"/>
      <c r="J135" s="1"/>
    </row>
    <row r="136" spans="2:12" x14ac:dyDescent="0.15">
      <c r="B136" s="5"/>
      <c r="C136" s="1"/>
      <c r="D136" s="1"/>
      <c r="E136" s="1"/>
      <c r="F136" s="1"/>
      <c r="G136" s="1"/>
      <c r="H136" s="1"/>
      <c r="I136" s="1"/>
      <c r="J136" s="1"/>
    </row>
    <row r="137" spans="2:12" x14ac:dyDescent="0.15">
      <c r="B137" s="6"/>
      <c r="C137" s="1"/>
      <c r="D137" s="1"/>
      <c r="E137" s="1"/>
      <c r="F137" s="1"/>
      <c r="G137" s="1"/>
      <c r="H137" s="1"/>
      <c r="I137" s="1"/>
      <c r="J137" s="1"/>
    </row>
    <row r="138" spans="2:12" x14ac:dyDescent="0.15">
      <c r="B138" s="5"/>
      <c r="C138" s="1"/>
      <c r="D138" s="1"/>
      <c r="E138" s="1"/>
      <c r="F138" s="1"/>
      <c r="G138" s="1"/>
      <c r="H138" s="1"/>
      <c r="I138" s="1"/>
      <c r="J138" s="1"/>
    </row>
    <row r="139" spans="2:12" x14ac:dyDescent="0.15">
      <c r="B139" s="33"/>
      <c r="C139" s="1"/>
      <c r="D139" s="1"/>
      <c r="E139" s="1"/>
      <c r="F139" s="1"/>
      <c r="G139" s="1"/>
      <c r="H139" s="1"/>
      <c r="I139" s="1"/>
      <c r="J139" s="1"/>
    </row>
    <row r="140" spans="2:12" x14ac:dyDescent="0.15">
      <c r="B140" s="34"/>
      <c r="C140" s="1"/>
      <c r="D140" s="1"/>
      <c r="E140" s="1"/>
      <c r="F140" s="1"/>
      <c r="G140" s="1"/>
      <c r="H140" s="1"/>
      <c r="I140" s="1"/>
      <c r="J140" s="1"/>
    </row>
    <row r="141" spans="2:12" x14ac:dyDescent="0.15">
      <c r="B141" s="6"/>
      <c r="C141" s="1"/>
      <c r="D141" s="1"/>
      <c r="E141" s="1"/>
      <c r="F141" s="1"/>
      <c r="G141" s="1"/>
      <c r="H141" s="1"/>
      <c r="I141" s="1"/>
      <c r="J141" s="1"/>
    </row>
    <row r="142" spans="2:12" x14ac:dyDescent="0.15">
      <c r="B142" s="5"/>
      <c r="C142" s="1"/>
      <c r="D142" s="1"/>
      <c r="E142" s="1"/>
      <c r="F142" s="1"/>
      <c r="G142" s="1"/>
      <c r="H142" s="1"/>
      <c r="I142" s="1"/>
      <c r="J142" s="1"/>
    </row>
    <row r="143" spans="2:12" x14ac:dyDescent="0.15">
      <c r="B143" s="33"/>
      <c r="C143" s="1"/>
      <c r="D143" s="1"/>
      <c r="E143" s="1"/>
      <c r="F143" s="1"/>
      <c r="G143" s="1"/>
      <c r="H143" s="1"/>
      <c r="I143" s="1"/>
      <c r="J143" s="1"/>
    </row>
    <row r="144" spans="2:12" x14ac:dyDescent="0.15">
      <c r="B144" s="34"/>
      <c r="C144" s="1"/>
      <c r="D144" s="1"/>
      <c r="E144" s="1"/>
      <c r="F144" s="1"/>
      <c r="G144" s="1"/>
      <c r="H144" s="1"/>
      <c r="I144" s="1"/>
      <c r="J144" s="1"/>
    </row>
    <row r="145" spans="2:10" x14ac:dyDescent="0.15">
      <c r="B145" s="6"/>
      <c r="C145" s="31"/>
      <c r="D145" s="31"/>
      <c r="E145" s="31"/>
      <c r="F145" s="31"/>
      <c r="G145" s="31"/>
      <c r="H145" s="31"/>
      <c r="I145" s="31"/>
      <c r="J145" s="31"/>
    </row>
    <row r="146" spans="2:10" x14ac:dyDescent="0.15">
      <c r="B146" s="35"/>
      <c r="C146" s="31"/>
      <c r="D146" s="31"/>
      <c r="E146" s="31"/>
      <c r="F146" s="31"/>
      <c r="G146" s="31"/>
      <c r="H146" s="31"/>
      <c r="I146" s="31"/>
      <c r="J146" s="31"/>
    </row>
    <row r="147" spans="2:10" x14ac:dyDescent="0.15">
      <c r="B147" s="35"/>
      <c r="C147" s="31"/>
      <c r="D147" s="31"/>
      <c r="E147" s="31"/>
      <c r="F147" s="31"/>
      <c r="G147" s="31"/>
      <c r="H147" s="31"/>
      <c r="I147" s="31"/>
      <c r="J147" s="31"/>
    </row>
    <row r="148" spans="2:10" x14ac:dyDescent="0.15">
      <c r="B148" s="35"/>
      <c r="C148" s="31"/>
      <c r="D148" s="31"/>
      <c r="E148" s="31"/>
      <c r="F148" s="31"/>
      <c r="G148" s="31"/>
      <c r="H148" s="31"/>
      <c r="I148" s="31"/>
      <c r="J148" s="31"/>
    </row>
    <row r="149" spans="2:10" x14ac:dyDescent="0.15">
      <c r="B149" s="35"/>
      <c r="C149" s="31"/>
      <c r="D149" s="31"/>
      <c r="E149" s="31"/>
      <c r="F149" s="31"/>
      <c r="G149" s="31"/>
      <c r="H149" s="31"/>
      <c r="I149" s="31"/>
      <c r="J149" s="31"/>
    </row>
    <row r="150" spans="2:10" x14ac:dyDescent="0.15">
      <c r="B150" s="35"/>
      <c r="C150" s="31"/>
      <c r="D150" s="31"/>
      <c r="E150" s="31"/>
      <c r="F150" s="31"/>
      <c r="G150" s="31"/>
      <c r="H150" s="31"/>
      <c r="I150" s="31"/>
      <c r="J150" s="31"/>
    </row>
    <row r="151" spans="2:10" x14ac:dyDescent="0.15">
      <c r="B151" s="35"/>
      <c r="C151" s="31"/>
      <c r="D151" s="31"/>
      <c r="E151" s="31"/>
      <c r="F151" s="31"/>
      <c r="G151" s="31"/>
      <c r="H151" s="31"/>
      <c r="I151" s="31"/>
      <c r="J151" s="31"/>
    </row>
  </sheetData>
  <mergeCells count="13">
    <mergeCell ref="C7:D7"/>
    <mergeCell ref="C75:G78"/>
    <mergeCell ref="C89:E89"/>
    <mergeCell ref="C90:G90"/>
    <mergeCell ref="C82:G86"/>
    <mergeCell ref="C91:G91"/>
    <mergeCell ref="C108:G112"/>
    <mergeCell ref="C92:E92"/>
    <mergeCell ref="C95:E95"/>
    <mergeCell ref="C96:G96"/>
    <mergeCell ref="C97:G97"/>
    <mergeCell ref="C98:E98"/>
    <mergeCell ref="C101:G105"/>
  </mergeCells>
  <phoneticPr fontId="3" type="noConversion"/>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HW 5 Fall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dcterms:created xsi:type="dcterms:W3CDTF">2008-02-22T13:43:33Z</dcterms:created>
  <dcterms:modified xsi:type="dcterms:W3CDTF">2020-11-10T15:12:39Z</dcterms:modified>
</cp:coreProperties>
</file>