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10860" yWindow="-28000" windowWidth="25600" windowHeight="26100" activeTab="2"/>
  </bookViews>
  <sheets>
    <sheet name="2015" sheetId="1" r:id="rId1"/>
    <sheet name="2017" sheetId="7" r:id="rId2"/>
    <sheet name="2018" sheetId="2" r:id="rId3"/>
    <sheet name="Exercises" sheetId="8" r:id="rId4"/>
  </sheets>
  <definedNames>
    <definedName name="DOM" localSheetId="1">'2015'!#REF!</definedName>
    <definedName name="DOS" localSheetId="1">'2015'!#REF!</definedName>
    <definedName name="_xlnm.Print_Area" localSheetId="0">'2015'!$A$1:$L$44</definedName>
    <definedName name="_xlnm.Print_Area" localSheetId="1">'2017'!$A$1:$L$44</definedName>
    <definedName name="_xlnm.Print_Area" localSheetId="2">'2018'!$A$1:$L$44</definedName>
    <definedName name="_xlnm.Print_Area" localSheetId="3">Exercises!$A$1:$F$36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2" l="1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B8" i="7"/>
  <c r="D8" i="7"/>
  <c r="B9" i="7"/>
  <c r="D9" i="7"/>
  <c r="B10" i="7"/>
  <c r="D10" i="7"/>
  <c r="B11" i="7"/>
  <c r="D11" i="7"/>
  <c r="B12" i="7"/>
  <c r="D12" i="7"/>
  <c r="F12" i="7"/>
  <c r="I12" i="7"/>
  <c r="G12" i="7"/>
  <c r="J12" i="7"/>
  <c r="J11" i="7"/>
  <c r="J10" i="7"/>
  <c r="J9" i="7"/>
  <c r="J8" i="7"/>
  <c r="J44" i="1"/>
  <c r="J43" i="1"/>
  <c r="J42" i="1"/>
  <c r="J41" i="1"/>
  <c r="J40" i="1"/>
  <c r="J39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F38" i="1"/>
  <c r="I38" i="1"/>
  <c r="G38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39" i="1"/>
  <c r="B40" i="1"/>
  <c r="B41" i="1"/>
  <c r="B42" i="1"/>
  <c r="B43" i="1"/>
  <c r="B44" i="1"/>
  <c r="A8" i="1"/>
  <c r="F28" i="8"/>
  <c r="E28" i="8"/>
  <c r="C28" i="8"/>
  <c r="B28" i="8"/>
  <c r="F22" i="8"/>
  <c r="E22" i="8"/>
  <c r="C22" i="8"/>
  <c r="B22" i="8"/>
  <c r="F16" i="8"/>
  <c r="E16" i="8"/>
  <c r="C16" i="8"/>
  <c r="B16" i="8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44" i="1"/>
  <c r="G43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1" i="7"/>
  <c r="G10" i="7"/>
  <c r="G8" i="7"/>
  <c r="G9" i="7"/>
  <c r="F5" i="8"/>
  <c r="F6" i="8"/>
  <c r="F10" i="8"/>
  <c r="E5" i="8"/>
  <c r="E6" i="8"/>
  <c r="E10" i="8"/>
  <c r="C6" i="8"/>
  <c r="C5" i="8"/>
  <c r="C10" i="8"/>
  <c r="B5" i="8"/>
  <c r="B6" i="8"/>
  <c r="B10" i="8"/>
  <c r="D6" i="8"/>
  <c r="A6" i="8"/>
  <c r="D5" i="8"/>
  <c r="A5" i="8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I44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1" i="7"/>
  <c r="I10" i="7"/>
  <c r="I9" i="7"/>
  <c r="I8" i="7"/>
  <c r="A8" i="2"/>
  <c r="I38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K38" i="2"/>
  <c r="K39" i="2"/>
  <c r="K40" i="2"/>
  <c r="K41" i="2"/>
  <c r="K42" i="2"/>
  <c r="K43" i="2"/>
  <c r="K44" i="2"/>
  <c r="I44" i="2"/>
  <c r="D39" i="2"/>
  <c r="D40" i="2"/>
  <c r="D41" i="2"/>
  <c r="D42" i="2"/>
  <c r="D43" i="2"/>
  <c r="D44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I43" i="2"/>
  <c r="I42" i="2"/>
  <c r="I41" i="2"/>
  <c r="I40" i="2"/>
  <c r="I39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44" i="1"/>
  <c r="I43" i="1"/>
  <c r="I42" i="1"/>
  <c r="I41" i="1"/>
  <c r="I40" i="1"/>
  <c r="I39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D39" i="1"/>
  <c r="D40" i="1"/>
  <c r="D41" i="1"/>
  <c r="D42" i="1"/>
  <c r="D43" i="1"/>
  <c r="D4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</calcChain>
</file>

<file path=xl/sharedStrings.xml><?xml version="1.0" encoding="utf-8"?>
<sst xmlns="http://schemas.openxmlformats.org/spreadsheetml/2006/main" count="81" uniqueCount="33">
  <si>
    <t>Vesting date</t>
  </si>
  <si>
    <t>Memo</t>
  </si>
  <si>
    <t>Exercised to date</t>
    <phoneticPr fontId="0" type="noConversion"/>
  </si>
  <si>
    <t>Vested to date</t>
    <phoneticPr fontId="0" type="noConversion"/>
  </si>
  <si>
    <t>Vesting start date</t>
  </si>
  <si>
    <t>Vesting start date</t>
    <phoneticPr fontId="0" type="noConversion"/>
  </si>
  <si>
    <t>Exercise price per share</t>
  </si>
  <si>
    <t>Exercise price per share</t>
    <phoneticPr fontId="8"/>
  </si>
  <si>
    <t>Number of option shares</t>
  </si>
  <si>
    <t>Number of option shares</t>
    <phoneticPr fontId="0" type="noConversion"/>
  </si>
  <si>
    <t>Total value</t>
    <phoneticPr fontId="0" type="noConversion"/>
  </si>
  <si>
    <t>Exercises</t>
    <phoneticPr fontId="0" type="noConversion"/>
  </si>
  <si>
    <t>Date</t>
    <phoneticPr fontId="0" type="noConversion"/>
  </si>
  <si>
    <t>Quantity</t>
    <phoneticPr fontId="0" type="noConversion"/>
  </si>
  <si>
    <t>Share value</t>
    <phoneticPr fontId="0" type="noConversion"/>
  </si>
  <si>
    <t>Income</t>
    <phoneticPr fontId="0" type="noConversion"/>
  </si>
  <si>
    <t>Total cost</t>
    <phoneticPr fontId="0" type="noConversion"/>
  </si>
  <si>
    <t>2015 NSO Grant</t>
    <phoneticPr fontId="0" type="noConversion"/>
  </si>
  <si>
    <t>Instructions</t>
    <phoneticPr fontId="0" type="noConversion"/>
  </si>
  <si>
    <r>
      <t xml:space="preserve">In the upper left, enter the </t>
    </r>
    <r>
      <rPr>
        <i/>
        <sz val="12"/>
        <rFont val="Arial"/>
      </rPr>
      <t>Number of option shares</t>
    </r>
    <r>
      <rPr>
        <sz val="12"/>
        <rFont val="Arial"/>
      </rPr>
      <t xml:space="preserve">, </t>
    </r>
    <r>
      <rPr>
        <i/>
        <sz val="12"/>
        <rFont val="Arial"/>
      </rPr>
      <t>Exercise price per share</t>
    </r>
    <r>
      <rPr>
        <sz val="12"/>
        <rFont val="Arial"/>
      </rPr>
      <t xml:space="preserve"> and </t>
    </r>
    <r>
      <rPr>
        <i/>
        <sz val="12"/>
        <rFont val="Arial"/>
      </rPr>
      <t>Vesting start date</t>
    </r>
    <r>
      <rPr>
        <sz val="12"/>
        <rFont val="Arial"/>
      </rPr>
      <t xml:space="preserve">.  These appear on your </t>
    </r>
    <r>
      <rPr>
        <i/>
        <sz val="12"/>
        <rFont val="Arial"/>
      </rPr>
      <t>Notice of Stock Option Grant</t>
    </r>
    <r>
      <rPr>
        <sz val="12"/>
        <rFont val="Arial"/>
      </rPr>
      <t>.</t>
    </r>
    <phoneticPr fontId="0" type="noConversion"/>
  </si>
  <si>
    <t>When you exercise, enter tha date and quantity or your exercise.  Enter the value of each share on the date of exercise.</t>
    <phoneticPr fontId="0" type="noConversion"/>
  </si>
  <si>
    <t>Tip: You can only exercise whole shares, so use the Excel INT() function to round down fractional shares.</t>
    <phoneticPr fontId="0" type="noConversion"/>
  </si>
  <si>
    <t>Cells containing '-', representing zero, are automatically calculated.</t>
    <phoneticPr fontId="0" type="noConversion"/>
  </si>
  <si>
    <t>Shares vested</t>
    <phoneticPr fontId="0" type="noConversion"/>
  </si>
  <si>
    <t>Shares unvested</t>
    <phoneticPr fontId="0" type="noConversion"/>
  </si>
  <si>
    <t>2018 NSO Grant</t>
    <phoneticPr fontId="0" type="noConversion"/>
  </si>
  <si>
    <t>2017 NSO Grant</t>
    <phoneticPr fontId="0" type="noConversion"/>
  </si>
  <si>
    <t>NSO Exercises</t>
    <phoneticPr fontId="0" type="noConversion"/>
  </si>
  <si>
    <t>All 2018</t>
    <phoneticPr fontId="8"/>
  </si>
  <si>
    <t>All 2019</t>
    <phoneticPr fontId="8"/>
  </si>
  <si>
    <t>All 2020</t>
    <phoneticPr fontId="8"/>
  </si>
  <si>
    <t>All 2021</t>
    <phoneticPr fontId="8"/>
  </si>
  <si>
    <t>If the share value on the date of exercise is higher than the Exercise price per share, you owe tax on the Exercise Income shown.  Ouch!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</si>
</sst>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76" formatCode="_(* #,##0_);_(* \(#,##0\);_(* &quot;-&quot;??_);_(@_)"/>
  </numFmts>
  <fonts count="10" x14ac:knownFonts="1">
    <font>
      <sz val="12"/>
      <name val="Times New Roman"/>
    </font>
    <font>
      <sz val="12"/>
      <name val="Times New Roman"/>
    </font>
    <font>
      <b/>
      <sz val="16"/>
      <name val="Arial"/>
    </font>
    <font>
      <sz val="12"/>
      <name val="Arial"/>
    </font>
    <font>
      <b/>
      <sz val="12"/>
      <name val="Arial"/>
    </font>
    <font>
      <i/>
      <sz val="12"/>
      <name val="Arial"/>
    </font>
    <font>
      <u/>
      <sz val="12"/>
      <color theme="10"/>
      <name val="Times New Roman"/>
    </font>
    <font>
      <u/>
      <sz val="12"/>
      <color theme="11"/>
      <name val="Times New Roman"/>
    </font>
    <font>
      <sz val="6"/>
      <name val="Times New Roman"/>
    </font>
    <font>
      <b/>
      <sz val="14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8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4" fillId="0" borderId="0" xfId="0" applyFont="1"/>
    <xf numFmtId="0" fontId="4" fillId="0" borderId="0" xfId="0" applyFont="1" applyAlignment="1"/>
    <xf numFmtId="43" fontId="3" fillId="0" borderId="0" xfId="1" applyFont="1"/>
    <xf numFmtId="43" fontId="4" fillId="0" borderId="1" xfId="1" applyFont="1" applyBorder="1" applyAlignment="1">
      <alignment horizontal="center" wrapText="1"/>
    </xf>
    <xf numFmtId="43" fontId="3" fillId="0" borderId="2" xfId="1" applyFont="1" applyBorder="1"/>
    <xf numFmtId="43" fontId="3" fillId="0" borderId="3" xfId="1" applyFont="1" applyBorder="1"/>
    <xf numFmtId="43" fontId="3" fillId="0" borderId="0" xfId="1" applyFont="1" applyAlignment="1">
      <alignment vertical="top" wrapText="1"/>
    </xf>
    <xf numFmtId="43" fontId="3" fillId="0" borderId="0" xfId="1" applyFont="1" applyAlignment="1">
      <alignment horizontal="right" vertical="top" wrapText="1"/>
    </xf>
    <xf numFmtId="43" fontId="3" fillId="0" borderId="2" xfId="1" applyFont="1" applyBorder="1" applyAlignment="1">
      <alignment vertical="top" wrapText="1"/>
    </xf>
    <xf numFmtId="43" fontId="3" fillId="0" borderId="3" xfId="1" applyFont="1" applyBorder="1" applyAlignment="1">
      <alignment vertical="top" wrapText="1"/>
    </xf>
    <xf numFmtId="14" fontId="4" fillId="0" borderId="0" xfId="1" applyNumberFormat="1" applyFont="1" applyAlignment="1">
      <alignment vertical="top" wrapText="1"/>
    </xf>
    <xf numFmtId="14" fontId="3" fillId="0" borderId="0" xfId="1" applyNumberFormat="1" applyFont="1" applyAlignment="1">
      <alignment vertical="top" wrapText="1"/>
    </xf>
    <xf numFmtId="14" fontId="3" fillId="0" borderId="0" xfId="1" applyNumberFormat="1" applyFont="1"/>
    <xf numFmtId="14" fontId="4" fillId="0" borderId="1" xfId="1" applyNumberFormat="1" applyFont="1" applyBorder="1" applyAlignment="1">
      <alignment horizontal="center" wrapText="1"/>
    </xf>
    <xf numFmtId="14" fontId="3" fillId="0" borderId="3" xfId="1" applyNumberFormat="1" applyFont="1" applyBorder="1" applyAlignment="1">
      <alignment vertical="top" wrapText="1"/>
    </xf>
    <xf numFmtId="176" fontId="3" fillId="0" borderId="0" xfId="1" applyNumberFormat="1" applyFont="1"/>
    <xf numFmtId="176" fontId="4" fillId="0" borderId="1" xfId="1" applyNumberFormat="1" applyFont="1" applyBorder="1" applyAlignment="1">
      <alignment horizontal="center" wrapText="1"/>
    </xf>
    <xf numFmtId="176" fontId="3" fillId="0" borderId="2" xfId="1" applyNumberFormat="1" applyFont="1" applyBorder="1"/>
    <xf numFmtId="176" fontId="3" fillId="0" borderId="3" xfId="1" applyNumberFormat="1" applyFont="1" applyBorder="1"/>
    <xf numFmtId="43" fontId="9" fillId="0" borderId="0" xfId="1" applyFont="1"/>
    <xf numFmtId="176" fontId="3" fillId="0" borderId="0" xfId="0" applyNumberFormat="1" applyFont="1"/>
    <xf numFmtId="176" fontId="4" fillId="0" borderId="0" xfId="1" applyNumberFormat="1" applyFont="1" applyAlignment="1">
      <alignment vertical="top" wrapText="1"/>
    </xf>
    <xf numFmtId="8" fontId="4" fillId="0" borderId="0" xfId="1" applyNumberFormat="1" applyFont="1" applyAlignment="1">
      <alignment vertical="top" wrapText="1"/>
    </xf>
    <xf numFmtId="14" fontId="4" fillId="0" borderId="0" xfId="1" applyNumberFormat="1" applyFont="1" applyAlignment="1">
      <alignment vertical="top"/>
    </xf>
    <xf numFmtId="14" fontId="4" fillId="0" borderId="0" xfId="0" applyNumberFormat="1" applyFont="1" applyAlignment="1">
      <alignment vertical="top"/>
    </xf>
    <xf numFmtId="176" fontId="4" fillId="0" borderId="2" xfId="1" applyNumberFormat="1" applyFont="1" applyBorder="1"/>
    <xf numFmtId="43" fontId="4" fillId="0" borderId="2" xfId="1" applyFont="1" applyBorder="1"/>
    <xf numFmtId="14" fontId="3" fillId="0" borderId="2" xfId="1" applyNumberFormat="1" applyFont="1" applyBorder="1" applyAlignment="1">
      <alignment vertical="top" wrapText="1"/>
    </xf>
    <xf numFmtId="14" fontId="3" fillId="0" borderId="5" xfId="1" applyNumberFormat="1" applyFont="1" applyBorder="1" applyAlignment="1">
      <alignment vertical="top" wrapText="1"/>
    </xf>
    <xf numFmtId="14" fontId="4" fillId="0" borderId="5" xfId="1" applyNumberFormat="1" applyFont="1" applyBorder="1" applyAlignment="1">
      <alignment vertical="top" wrapText="1"/>
    </xf>
    <xf numFmtId="4" fontId="4" fillId="0" borderId="1" xfId="0" applyNumberFormat="1" applyFont="1" applyBorder="1" applyAlignment="1">
      <alignment horizontal="center" wrapText="1"/>
    </xf>
    <xf numFmtId="176" fontId="4" fillId="0" borderId="4" xfId="1" applyNumberFormat="1" applyFont="1" applyBorder="1" applyAlignment="1">
      <alignment horizontal="center" wrapText="1"/>
    </xf>
    <xf numFmtId="176" fontId="4" fillId="0" borderId="3" xfId="1" applyNumberFormat="1" applyFont="1" applyBorder="1" applyAlignment="1">
      <alignment horizontal="center" wrapText="1"/>
    </xf>
    <xf numFmtId="43" fontId="2" fillId="0" borderId="0" xfId="1" applyFont="1" applyAlignment="1">
      <alignment vertical="top" wrapText="1"/>
    </xf>
    <xf numFmtId="14" fontId="4" fillId="0" borderId="1" xfId="1" applyNumberFormat="1" applyFont="1" applyBorder="1" applyAlignment="1">
      <alignment horizontal="center" wrapText="1"/>
    </xf>
    <xf numFmtId="43" fontId="4" fillId="0" borderId="1" xfId="1" applyFont="1" applyBorder="1" applyAlignment="1">
      <alignment horizontal="center" wrapText="1"/>
    </xf>
  </cellXfs>
  <cellStyles count="8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3"/>
  <sheetViews>
    <sheetView showZeros="0" workbookViewId="0">
      <pane ySplit="7" topLeftCell="A8" activePane="bottomLeft" state="frozen"/>
      <selection pane="bottomLeft" activeCell="B53" sqref="B53"/>
    </sheetView>
  </sheetViews>
  <sheetFormatPr baseColWidth="10" defaultColWidth="8.83203125" defaultRowHeight="15" x14ac:dyDescent="0"/>
  <cols>
    <col min="1" max="1" width="11.1640625" style="16" customWidth="1"/>
    <col min="2" max="2" width="11.83203125" style="6" customWidth="1"/>
    <col min="3" max="4" width="12.1640625" style="6" customWidth="1"/>
    <col min="5" max="5" width="10.33203125" style="15" customWidth="1"/>
    <col min="6" max="6" width="10.33203125" style="19" customWidth="1"/>
    <col min="7" max="7" width="12.1640625" style="6" customWidth="1"/>
    <col min="8" max="8" width="12.83203125" style="6" customWidth="1"/>
    <col min="9" max="10" width="12.1640625" style="6" customWidth="1"/>
    <col min="11" max="11" width="12.1640625" style="19" customWidth="1"/>
    <col min="12" max="12" width="30.1640625" style="1" customWidth="1"/>
    <col min="13" max="16384" width="8.83203125" style="1"/>
  </cols>
  <sheetData>
    <row r="1" spans="1:13" ht="25" customHeight="1">
      <c r="A1" s="37" t="s">
        <v>17</v>
      </c>
      <c r="B1" s="37"/>
      <c r="C1" s="37"/>
      <c r="D1" s="10"/>
    </row>
    <row r="2" spans="1:13">
      <c r="A2" s="28" t="s">
        <v>8</v>
      </c>
      <c r="B2" s="28"/>
      <c r="C2" s="28"/>
      <c r="D2" s="25">
        <v>1000</v>
      </c>
      <c r="E2" s="10"/>
      <c r="F2" s="10"/>
      <c r="G2" s="15"/>
      <c r="H2" s="19"/>
      <c r="K2" s="6"/>
      <c r="L2" s="6"/>
      <c r="M2" s="19"/>
    </row>
    <row r="3" spans="1:13">
      <c r="A3" s="28" t="s">
        <v>6</v>
      </c>
      <c r="B3" s="28"/>
      <c r="C3" s="28"/>
      <c r="D3" s="26">
        <v>0.1</v>
      </c>
      <c r="E3" s="11"/>
      <c r="F3" s="11"/>
      <c r="G3" s="15"/>
      <c r="H3" s="19"/>
      <c r="K3" s="6"/>
      <c r="L3" s="6"/>
      <c r="M3" s="19"/>
    </row>
    <row r="4" spans="1:13">
      <c r="A4" s="28" t="s">
        <v>4</v>
      </c>
      <c r="B4" s="28"/>
      <c r="C4" s="28"/>
      <c r="D4" s="14">
        <v>42048</v>
      </c>
      <c r="E4" s="6"/>
      <c r="F4" s="10"/>
      <c r="G4" s="15"/>
      <c r="H4" s="19"/>
      <c r="K4" s="6"/>
      <c r="L4" s="6"/>
      <c r="M4" s="19"/>
    </row>
    <row r="5" spans="1:13">
      <c r="A5" s="14"/>
      <c r="B5" s="10"/>
      <c r="D5" s="10"/>
    </row>
    <row r="6" spans="1:13" s="5" customFormat="1" ht="15" customHeight="1">
      <c r="A6" s="38" t="s">
        <v>0</v>
      </c>
      <c r="B6" s="39" t="s">
        <v>23</v>
      </c>
      <c r="C6" s="39" t="s">
        <v>24</v>
      </c>
      <c r="D6" s="39" t="s">
        <v>3</v>
      </c>
      <c r="E6" s="39" t="s">
        <v>11</v>
      </c>
      <c r="F6" s="39"/>
      <c r="G6" s="39"/>
      <c r="H6" s="39"/>
      <c r="I6" s="39"/>
      <c r="J6" s="39"/>
      <c r="K6" s="35" t="s">
        <v>2</v>
      </c>
      <c r="L6" s="34" t="s">
        <v>1</v>
      </c>
    </row>
    <row r="7" spans="1:13" s="5" customFormat="1" ht="15" customHeight="1">
      <c r="A7" s="38"/>
      <c r="B7" s="39"/>
      <c r="C7" s="39"/>
      <c r="D7" s="39"/>
      <c r="E7" s="17" t="s">
        <v>12</v>
      </c>
      <c r="F7" s="20" t="s">
        <v>13</v>
      </c>
      <c r="G7" s="7" t="s">
        <v>16</v>
      </c>
      <c r="H7" s="7" t="s">
        <v>14</v>
      </c>
      <c r="I7" s="7" t="s">
        <v>10</v>
      </c>
      <c r="J7" s="7" t="s">
        <v>15</v>
      </c>
      <c r="K7" s="36"/>
      <c r="L7" s="34"/>
    </row>
    <row r="8" spans="1:13">
      <c r="A8" s="31">
        <f>IF(DATE(YEAR(D4)+1,MONTH(D4),DAY(D4)-1)&gt;EOMONTH(D4,12),EOMONTH(D4,12), DATE(YEAR(D4)+1,MONTH(D4),DAY(D4)-1))</f>
        <v>42412</v>
      </c>
      <c r="B8" s="12">
        <f>0.25*D$2</f>
        <v>250</v>
      </c>
      <c r="C8" s="12">
        <f>D2-B8</f>
        <v>750</v>
      </c>
      <c r="D8" s="12">
        <f>B8</f>
        <v>250</v>
      </c>
      <c r="F8" s="21"/>
      <c r="G8" s="8">
        <f>F8*D$3</f>
        <v>0</v>
      </c>
      <c r="H8" s="8"/>
      <c r="I8" s="8">
        <f t="shared" ref="I8:I37" si="0">F8*H8</f>
        <v>0</v>
      </c>
      <c r="J8" s="8">
        <f>I8-G8</f>
        <v>0</v>
      </c>
      <c r="K8" s="21">
        <f>F8</f>
        <v>0</v>
      </c>
      <c r="L8" s="2"/>
    </row>
    <row r="9" spans="1:13">
      <c r="A9" s="31">
        <f>IF(DATE(YEAR(A8),MONTH(A8)+1,DAY(A$8))&gt;EOMONTH(A8,1),EOMONTH(A8,1), DATE(YEAR(A8),MONTH(A8)+1,DAY(A$8)))</f>
        <v>42441</v>
      </c>
      <c r="B9" s="12">
        <f>(D$2-B8)/36</f>
        <v>20.833333333333332</v>
      </c>
      <c r="C9" s="12">
        <f>C8-B9</f>
        <v>729.16666666666663</v>
      </c>
      <c r="D9" s="12">
        <f>D8+B9</f>
        <v>270.83333333333331</v>
      </c>
      <c r="F9" s="21"/>
      <c r="G9" s="8">
        <f>F9*D$3</f>
        <v>0</v>
      </c>
      <c r="H9" s="8"/>
      <c r="I9" s="8">
        <f t="shared" si="0"/>
        <v>0</v>
      </c>
      <c r="J9" s="8">
        <f t="shared" ref="J9:J44" si="1">I9-G9</f>
        <v>0</v>
      </c>
      <c r="K9" s="21">
        <f>K8+F9</f>
        <v>0</v>
      </c>
      <c r="L9" s="2"/>
    </row>
    <row r="10" spans="1:13">
      <c r="A10" s="31">
        <f t="shared" ref="A10:A44" si="2">IF(DATE(YEAR(A9),MONTH(A9)+1,DAY(A$8))&gt;EOMONTH(A9,1),EOMONTH(A9,1), DATE(YEAR(A9),MONTH(A9)+1,DAY(A$8)))</f>
        <v>42472</v>
      </c>
      <c r="B10" s="12">
        <f>B9</f>
        <v>20.833333333333332</v>
      </c>
      <c r="C10" s="12">
        <f t="shared" ref="C10:C44" si="3">C9-B10</f>
        <v>708.33333333333326</v>
      </c>
      <c r="D10" s="12">
        <f t="shared" ref="D10:D44" si="4">D9+B10</f>
        <v>291.66666666666663</v>
      </c>
      <c r="F10" s="21"/>
      <c r="G10" s="8">
        <f t="shared" ref="G10:G44" si="5">F10*D$3</f>
        <v>0</v>
      </c>
      <c r="H10" s="8"/>
      <c r="I10" s="8">
        <f t="shared" si="0"/>
        <v>0</v>
      </c>
      <c r="J10" s="8">
        <f t="shared" si="1"/>
        <v>0</v>
      </c>
      <c r="K10" s="21">
        <f t="shared" ref="K10:K44" si="6">K9+F10</f>
        <v>0</v>
      </c>
      <c r="L10" s="2"/>
    </row>
    <row r="11" spans="1:13">
      <c r="A11" s="31">
        <f t="shared" si="2"/>
        <v>42502</v>
      </c>
      <c r="B11" s="12">
        <f t="shared" ref="B11:B44" si="7">B10</f>
        <v>20.833333333333332</v>
      </c>
      <c r="C11" s="12">
        <f t="shared" si="3"/>
        <v>687.49999999999989</v>
      </c>
      <c r="D11" s="12">
        <f t="shared" si="4"/>
        <v>312.49999999999994</v>
      </c>
      <c r="F11" s="21"/>
      <c r="G11" s="8">
        <f t="shared" si="5"/>
        <v>0</v>
      </c>
      <c r="H11" s="8"/>
      <c r="I11" s="8">
        <f t="shared" si="0"/>
        <v>0</v>
      </c>
      <c r="J11" s="8">
        <f t="shared" si="1"/>
        <v>0</v>
      </c>
      <c r="K11" s="21">
        <f t="shared" si="6"/>
        <v>0</v>
      </c>
      <c r="L11" s="2"/>
    </row>
    <row r="12" spans="1:13">
      <c r="A12" s="31">
        <f t="shared" si="2"/>
        <v>42533</v>
      </c>
      <c r="B12" s="12">
        <f t="shared" si="7"/>
        <v>20.833333333333332</v>
      </c>
      <c r="C12" s="12">
        <f t="shared" si="3"/>
        <v>666.66666666666652</v>
      </c>
      <c r="D12" s="12">
        <f t="shared" si="4"/>
        <v>333.33333333333326</v>
      </c>
      <c r="F12" s="21"/>
      <c r="G12" s="8">
        <f t="shared" si="5"/>
        <v>0</v>
      </c>
      <c r="H12" s="8"/>
      <c r="I12" s="8">
        <f t="shared" si="0"/>
        <v>0</v>
      </c>
      <c r="J12" s="8">
        <f t="shared" si="1"/>
        <v>0</v>
      </c>
      <c r="K12" s="21">
        <f t="shared" si="6"/>
        <v>0</v>
      </c>
      <c r="L12" s="2"/>
    </row>
    <row r="13" spans="1:13">
      <c r="A13" s="31">
        <f t="shared" si="2"/>
        <v>42563</v>
      </c>
      <c r="B13" s="12">
        <f t="shared" si="7"/>
        <v>20.833333333333332</v>
      </c>
      <c r="C13" s="12">
        <f t="shared" si="3"/>
        <v>645.83333333333314</v>
      </c>
      <c r="D13" s="12">
        <f t="shared" si="4"/>
        <v>354.16666666666657</v>
      </c>
      <c r="F13" s="21"/>
      <c r="G13" s="8">
        <f t="shared" si="5"/>
        <v>0</v>
      </c>
      <c r="H13" s="8"/>
      <c r="I13" s="8">
        <f t="shared" si="0"/>
        <v>0</v>
      </c>
      <c r="J13" s="8">
        <f t="shared" si="1"/>
        <v>0</v>
      </c>
      <c r="K13" s="21">
        <f t="shared" si="6"/>
        <v>0</v>
      </c>
      <c r="L13" s="2"/>
    </row>
    <row r="14" spans="1:13">
      <c r="A14" s="31">
        <f t="shared" si="2"/>
        <v>42594</v>
      </c>
      <c r="B14" s="12">
        <f t="shared" si="7"/>
        <v>20.833333333333332</v>
      </c>
      <c r="C14" s="12">
        <f t="shared" si="3"/>
        <v>624.99999999999977</v>
      </c>
      <c r="D14" s="12">
        <f t="shared" si="4"/>
        <v>374.99999999999989</v>
      </c>
      <c r="F14" s="21"/>
      <c r="G14" s="8">
        <f t="shared" si="5"/>
        <v>0</v>
      </c>
      <c r="H14" s="8"/>
      <c r="I14" s="8">
        <f t="shared" si="0"/>
        <v>0</v>
      </c>
      <c r="J14" s="8">
        <f t="shared" si="1"/>
        <v>0</v>
      </c>
      <c r="K14" s="21">
        <f t="shared" si="6"/>
        <v>0</v>
      </c>
      <c r="L14" s="2"/>
    </row>
    <row r="15" spans="1:13">
      <c r="A15" s="31">
        <f t="shared" si="2"/>
        <v>42625</v>
      </c>
      <c r="B15" s="12">
        <f t="shared" si="7"/>
        <v>20.833333333333332</v>
      </c>
      <c r="C15" s="12">
        <f t="shared" si="3"/>
        <v>604.1666666666664</v>
      </c>
      <c r="D15" s="12">
        <f t="shared" si="4"/>
        <v>395.8333333333332</v>
      </c>
      <c r="F15" s="21"/>
      <c r="G15" s="8">
        <f t="shared" si="5"/>
        <v>0</v>
      </c>
      <c r="H15" s="8"/>
      <c r="I15" s="8">
        <f t="shared" si="0"/>
        <v>0</v>
      </c>
      <c r="J15" s="8">
        <f t="shared" si="1"/>
        <v>0</v>
      </c>
      <c r="K15" s="21">
        <f t="shared" si="6"/>
        <v>0</v>
      </c>
      <c r="L15" s="2"/>
    </row>
    <row r="16" spans="1:13">
      <c r="A16" s="31">
        <f t="shared" si="2"/>
        <v>42655</v>
      </c>
      <c r="B16" s="12">
        <f t="shared" si="7"/>
        <v>20.833333333333332</v>
      </c>
      <c r="C16" s="12">
        <f t="shared" si="3"/>
        <v>583.33333333333303</v>
      </c>
      <c r="D16" s="12">
        <f t="shared" si="4"/>
        <v>416.66666666666652</v>
      </c>
      <c r="F16" s="21"/>
      <c r="G16" s="8">
        <f t="shared" si="5"/>
        <v>0</v>
      </c>
      <c r="H16" s="8"/>
      <c r="I16" s="8">
        <f t="shared" si="0"/>
        <v>0</v>
      </c>
      <c r="J16" s="8">
        <f t="shared" si="1"/>
        <v>0</v>
      </c>
      <c r="K16" s="21">
        <f t="shared" si="6"/>
        <v>0</v>
      </c>
      <c r="L16" s="2"/>
    </row>
    <row r="17" spans="1:12">
      <c r="A17" s="31">
        <f t="shared" si="2"/>
        <v>42686</v>
      </c>
      <c r="B17" s="12">
        <f t="shared" si="7"/>
        <v>20.833333333333332</v>
      </c>
      <c r="C17" s="12">
        <f t="shared" si="3"/>
        <v>562.49999999999966</v>
      </c>
      <c r="D17" s="12">
        <f t="shared" si="4"/>
        <v>437.49999999999983</v>
      </c>
      <c r="F17" s="21"/>
      <c r="G17" s="8">
        <f t="shared" si="5"/>
        <v>0</v>
      </c>
      <c r="H17" s="8"/>
      <c r="I17" s="8">
        <f t="shared" si="0"/>
        <v>0</v>
      </c>
      <c r="J17" s="8">
        <f t="shared" si="1"/>
        <v>0</v>
      </c>
      <c r="K17" s="21">
        <f t="shared" si="6"/>
        <v>0</v>
      </c>
      <c r="L17" s="2"/>
    </row>
    <row r="18" spans="1:12">
      <c r="A18" s="31">
        <f t="shared" si="2"/>
        <v>42716</v>
      </c>
      <c r="B18" s="12">
        <f t="shared" si="7"/>
        <v>20.833333333333332</v>
      </c>
      <c r="C18" s="12">
        <f t="shared" si="3"/>
        <v>541.66666666666629</v>
      </c>
      <c r="D18" s="12">
        <f t="shared" si="4"/>
        <v>458.33333333333314</v>
      </c>
      <c r="F18" s="21"/>
      <c r="G18" s="8">
        <f t="shared" si="5"/>
        <v>0</v>
      </c>
      <c r="H18" s="8"/>
      <c r="I18" s="8">
        <f t="shared" si="0"/>
        <v>0</v>
      </c>
      <c r="J18" s="8">
        <f t="shared" si="1"/>
        <v>0</v>
      </c>
      <c r="K18" s="21">
        <f t="shared" si="6"/>
        <v>0</v>
      </c>
      <c r="L18" s="2"/>
    </row>
    <row r="19" spans="1:12">
      <c r="A19" s="31">
        <f t="shared" si="2"/>
        <v>42747</v>
      </c>
      <c r="B19" s="12">
        <f t="shared" si="7"/>
        <v>20.833333333333332</v>
      </c>
      <c r="C19" s="12">
        <f t="shared" si="3"/>
        <v>520.83333333333292</v>
      </c>
      <c r="D19" s="12">
        <f t="shared" si="4"/>
        <v>479.16666666666646</v>
      </c>
      <c r="F19" s="21"/>
      <c r="G19" s="8">
        <f t="shared" si="5"/>
        <v>0</v>
      </c>
      <c r="H19" s="8"/>
      <c r="I19" s="8">
        <f t="shared" si="0"/>
        <v>0</v>
      </c>
      <c r="J19" s="8">
        <f t="shared" si="1"/>
        <v>0</v>
      </c>
      <c r="K19" s="21">
        <f t="shared" si="6"/>
        <v>0</v>
      </c>
      <c r="L19" s="2"/>
    </row>
    <row r="20" spans="1:12">
      <c r="A20" s="31">
        <f t="shared" si="2"/>
        <v>42778</v>
      </c>
      <c r="B20" s="12">
        <f t="shared" si="7"/>
        <v>20.833333333333332</v>
      </c>
      <c r="C20" s="12">
        <f t="shared" si="3"/>
        <v>499.9999999999996</v>
      </c>
      <c r="D20" s="12">
        <f t="shared" si="4"/>
        <v>499.99999999999977</v>
      </c>
      <c r="F20" s="21"/>
      <c r="G20" s="8">
        <f t="shared" si="5"/>
        <v>0</v>
      </c>
      <c r="H20" s="8"/>
      <c r="I20" s="8">
        <f t="shared" si="0"/>
        <v>0</v>
      </c>
      <c r="J20" s="8">
        <f t="shared" si="1"/>
        <v>0</v>
      </c>
      <c r="K20" s="21">
        <f t="shared" si="6"/>
        <v>0</v>
      </c>
      <c r="L20" s="2"/>
    </row>
    <row r="21" spans="1:12">
      <c r="A21" s="31">
        <f t="shared" si="2"/>
        <v>42806</v>
      </c>
      <c r="B21" s="12">
        <f t="shared" si="7"/>
        <v>20.833333333333332</v>
      </c>
      <c r="C21" s="12">
        <f t="shared" si="3"/>
        <v>479.16666666666629</v>
      </c>
      <c r="D21" s="12">
        <f t="shared" si="4"/>
        <v>520.83333333333314</v>
      </c>
      <c r="F21" s="21"/>
      <c r="G21" s="8">
        <f t="shared" si="5"/>
        <v>0</v>
      </c>
      <c r="H21" s="8"/>
      <c r="I21" s="8">
        <f t="shared" si="0"/>
        <v>0</v>
      </c>
      <c r="J21" s="8">
        <f t="shared" si="1"/>
        <v>0</v>
      </c>
      <c r="K21" s="21">
        <f t="shared" si="6"/>
        <v>0</v>
      </c>
      <c r="L21" s="2"/>
    </row>
    <row r="22" spans="1:12">
      <c r="A22" s="31">
        <f t="shared" si="2"/>
        <v>42837</v>
      </c>
      <c r="B22" s="12">
        <f t="shared" si="7"/>
        <v>20.833333333333332</v>
      </c>
      <c r="C22" s="12">
        <f t="shared" si="3"/>
        <v>458.33333333333297</v>
      </c>
      <c r="D22" s="12">
        <f t="shared" si="4"/>
        <v>541.66666666666652</v>
      </c>
      <c r="F22" s="21"/>
      <c r="G22" s="8">
        <f t="shared" si="5"/>
        <v>0</v>
      </c>
      <c r="H22" s="8"/>
      <c r="I22" s="8">
        <f t="shared" si="0"/>
        <v>0</v>
      </c>
      <c r="J22" s="8">
        <f t="shared" si="1"/>
        <v>0</v>
      </c>
      <c r="K22" s="21">
        <f t="shared" si="6"/>
        <v>0</v>
      </c>
      <c r="L22" s="2"/>
    </row>
    <row r="23" spans="1:12">
      <c r="A23" s="31">
        <f t="shared" si="2"/>
        <v>42867</v>
      </c>
      <c r="B23" s="12">
        <f t="shared" si="7"/>
        <v>20.833333333333332</v>
      </c>
      <c r="C23" s="12">
        <f t="shared" si="3"/>
        <v>437.49999999999966</v>
      </c>
      <c r="D23" s="12">
        <f t="shared" si="4"/>
        <v>562.49999999999989</v>
      </c>
      <c r="F23" s="21"/>
      <c r="G23" s="8">
        <f t="shared" si="5"/>
        <v>0</v>
      </c>
      <c r="H23" s="8"/>
      <c r="I23" s="8">
        <f t="shared" si="0"/>
        <v>0</v>
      </c>
      <c r="J23" s="8">
        <f t="shared" si="1"/>
        <v>0</v>
      </c>
      <c r="K23" s="21">
        <f t="shared" si="6"/>
        <v>0</v>
      </c>
      <c r="L23" s="2"/>
    </row>
    <row r="24" spans="1:12">
      <c r="A24" s="31">
        <f t="shared" si="2"/>
        <v>42898</v>
      </c>
      <c r="B24" s="12">
        <f t="shared" si="7"/>
        <v>20.833333333333332</v>
      </c>
      <c r="C24" s="12">
        <f t="shared" si="3"/>
        <v>416.66666666666634</v>
      </c>
      <c r="D24" s="12">
        <f t="shared" si="4"/>
        <v>583.33333333333326</v>
      </c>
      <c r="F24" s="21"/>
      <c r="G24" s="8">
        <f t="shared" si="5"/>
        <v>0</v>
      </c>
      <c r="H24" s="8"/>
      <c r="I24" s="8">
        <f t="shared" si="0"/>
        <v>0</v>
      </c>
      <c r="J24" s="8">
        <f t="shared" si="1"/>
        <v>0</v>
      </c>
      <c r="K24" s="21">
        <f t="shared" si="6"/>
        <v>0</v>
      </c>
      <c r="L24" s="2"/>
    </row>
    <row r="25" spans="1:12">
      <c r="A25" s="31">
        <f t="shared" si="2"/>
        <v>42928</v>
      </c>
      <c r="B25" s="12">
        <f t="shared" si="7"/>
        <v>20.833333333333332</v>
      </c>
      <c r="C25" s="12">
        <f t="shared" si="3"/>
        <v>395.83333333333303</v>
      </c>
      <c r="D25" s="12">
        <f t="shared" si="4"/>
        <v>604.16666666666663</v>
      </c>
      <c r="F25" s="21"/>
      <c r="G25" s="8">
        <f t="shared" si="5"/>
        <v>0</v>
      </c>
      <c r="H25" s="8"/>
      <c r="I25" s="8">
        <f t="shared" si="0"/>
        <v>0</v>
      </c>
      <c r="J25" s="8">
        <f t="shared" si="1"/>
        <v>0</v>
      </c>
      <c r="K25" s="21">
        <f t="shared" si="6"/>
        <v>0</v>
      </c>
      <c r="L25" s="2"/>
    </row>
    <row r="26" spans="1:12">
      <c r="A26" s="31">
        <f t="shared" si="2"/>
        <v>42959</v>
      </c>
      <c r="B26" s="12">
        <f t="shared" si="7"/>
        <v>20.833333333333332</v>
      </c>
      <c r="C26" s="12">
        <f t="shared" si="3"/>
        <v>374.99999999999972</v>
      </c>
      <c r="D26" s="12">
        <f t="shared" si="4"/>
        <v>625</v>
      </c>
      <c r="F26" s="21"/>
      <c r="G26" s="8">
        <f t="shared" si="5"/>
        <v>0</v>
      </c>
      <c r="H26" s="8"/>
      <c r="I26" s="8">
        <f t="shared" si="0"/>
        <v>0</v>
      </c>
      <c r="J26" s="8">
        <f t="shared" si="1"/>
        <v>0</v>
      </c>
      <c r="K26" s="21">
        <f t="shared" si="6"/>
        <v>0</v>
      </c>
      <c r="L26" s="2"/>
    </row>
    <row r="27" spans="1:12">
      <c r="A27" s="31">
        <f t="shared" si="2"/>
        <v>42990</v>
      </c>
      <c r="B27" s="12">
        <f t="shared" si="7"/>
        <v>20.833333333333332</v>
      </c>
      <c r="C27" s="12">
        <f t="shared" si="3"/>
        <v>354.1666666666664</v>
      </c>
      <c r="D27" s="12">
        <f t="shared" si="4"/>
        <v>645.83333333333337</v>
      </c>
      <c r="F27" s="21"/>
      <c r="G27" s="8">
        <f t="shared" si="5"/>
        <v>0</v>
      </c>
      <c r="H27" s="8"/>
      <c r="I27" s="8">
        <f t="shared" si="0"/>
        <v>0</v>
      </c>
      <c r="J27" s="8">
        <f t="shared" si="1"/>
        <v>0</v>
      </c>
      <c r="K27" s="21">
        <f t="shared" si="6"/>
        <v>0</v>
      </c>
      <c r="L27" s="2"/>
    </row>
    <row r="28" spans="1:12">
      <c r="A28" s="31">
        <f t="shared" si="2"/>
        <v>43020</v>
      </c>
      <c r="B28" s="12">
        <f t="shared" si="7"/>
        <v>20.833333333333332</v>
      </c>
      <c r="C28" s="12">
        <f t="shared" si="3"/>
        <v>333.33333333333309</v>
      </c>
      <c r="D28" s="12">
        <f t="shared" si="4"/>
        <v>666.66666666666674</v>
      </c>
      <c r="F28" s="21"/>
      <c r="G28" s="8">
        <f t="shared" si="5"/>
        <v>0</v>
      </c>
      <c r="H28" s="8"/>
      <c r="I28" s="8">
        <f t="shared" si="0"/>
        <v>0</v>
      </c>
      <c r="J28" s="8">
        <f t="shared" si="1"/>
        <v>0</v>
      </c>
      <c r="K28" s="21">
        <f t="shared" si="6"/>
        <v>0</v>
      </c>
      <c r="L28" s="2"/>
    </row>
    <row r="29" spans="1:12">
      <c r="A29" s="31">
        <f t="shared" si="2"/>
        <v>43051</v>
      </c>
      <c r="B29" s="12">
        <f t="shared" si="7"/>
        <v>20.833333333333332</v>
      </c>
      <c r="C29" s="12">
        <f t="shared" si="3"/>
        <v>312.49999999999977</v>
      </c>
      <c r="D29" s="12">
        <f t="shared" si="4"/>
        <v>687.50000000000011</v>
      </c>
      <c r="F29" s="21"/>
      <c r="G29" s="8">
        <f t="shared" si="5"/>
        <v>0</v>
      </c>
      <c r="H29" s="8"/>
      <c r="I29" s="8">
        <f t="shared" si="0"/>
        <v>0</v>
      </c>
      <c r="J29" s="8">
        <f t="shared" si="1"/>
        <v>0</v>
      </c>
      <c r="K29" s="21">
        <f t="shared" si="6"/>
        <v>0</v>
      </c>
      <c r="L29" s="2"/>
    </row>
    <row r="30" spans="1:12">
      <c r="A30" s="31">
        <f t="shared" si="2"/>
        <v>43081</v>
      </c>
      <c r="B30" s="12">
        <f t="shared" si="7"/>
        <v>20.833333333333332</v>
      </c>
      <c r="C30" s="12">
        <f t="shared" si="3"/>
        <v>291.66666666666646</v>
      </c>
      <c r="D30" s="12">
        <f t="shared" si="4"/>
        <v>708.33333333333348</v>
      </c>
      <c r="F30" s="21"/>
      <c r="G30" s="8">
        <f t="shared" si="5"/>
        <v>0</v>
      </c>
      <c r="H30" s="8"/>
      <c r="I30" s="8">
        <f t="shared" si="0"/>
        <v>0</v>
      </c>
      <c r="J30" s="8">
        <f t="shared" si="1"/>
        <v>0</v>
      </c>
      <c r="K30" s="21">
        <f t="shared" si="6"/>
        <v>0</v>
      </c>
      <c r="L30" s="2"/>
    </row>
    <row r="31" spans="1:12">
      <c r="A31" s="31">
        <f t="shared" si="2"/>
        <v>43112</v>
      </c>
      <c r="B31" s="12">
        <f t="shared" si="7"/>
        <v>20.833333333333332</v>
      </c>
      <c r="C31" s="12">
        <f t="shared" si="3"/>
        <v>270.83333333333314</v>
      </c>
      <c r="D31" s="12">
        <f t="shared" si="4"/>
        <v>729.16666666666686</v>
      </c>
      <c r="F31" s="21"/>
      <c r="G31" s="8">
        <f t="shared" si="5"/>
        <v>0</v>
      </c>
      <c r="H31" s="8"/>
      <c r="I31" s="8">
        <f t="shared" si="0"/>
        <v>0</v>
      </c>
      <c r="J31" s="8">
        <f t="shared" si="1"/>
        <v>0</v>
      </c>
      <c r="K31" s="21">
        <f t="shared" si="6"/>
        <v>0</v>
      </c>
      <c r="L31" s="2"/>
    </row>
    <row r="32" spans="1:12">
      <c r="A32" s="31">
        <f t="shared" si="2"/>
        <v>43143</v>
      </c>
      <c r="B32" s="12">
        <f t="shared" si="7"/>
        <v>20.833333333333332</v>
      </c>
      <c r="C32" s="12">
        <f t="shared" si="3"/>
        <v>249.9999999999998</v>
      </c>
      <c r="D32" s="12">
        <f t="shared" si="4"/>
        <v>750.00000000000023</v>
      </c>
      <c r="F32" s="21"/>
      <c r="G32" s="8">
        <f t="shared" si="5"/>
        <v>0</v>
      </c>
      <c r="H32" s="8"/>
      <c r="I32" s="8">
        <f t="shared" si="0"/>
        <v>0</v>
      </c>
      <c r="J32" s="8">
        <f t="shared" si="1"/>
        <v>0</v>
      </c>
      <c r="K32" s="21">
        <f t="shared" si="6"/>
        <v>0</v>
      </c>
      <c r="L32" s="2"/>
    </row>
    <row r="33" spans="1:12">
      <c r="A33" s="31">
        <f t="shared" si="2"/>
        <v>43171</v>
      </c>
      <c r="B33" s="12">
        <f t="shared" si="7"/>
        <v>20.833333333333332</v>
      </c>
      <c r="C33" s="12">
        <f t="shared" si="3"/>
        <v>229.16666666666646</v>
      </c>
      <c r="D33" s="12">
        <f t="shared" si="4"/>
        <v>770.8333333333336</v>
      </c>
      <c r="F33" s="21"/>
      <c r="G33" s="8">
        <f t="shared" si="5"/>
        <v>0</v>
      </c>
      <c r="H33" s="8"/>
      <c r="I33" s="8">
        <f t="shared" si="0"/>
        <v>0</v>
      </c>
      <c r="J33" s="8">
        <f t="shared" si="1"/>
        <v>0</v>
      </c>
      <c r="K33" s="21">
        <f t="shared" si="6"/>
        <v>0</v>
      </c>
      <c r="L33" s="2"/>
    </row>
    <row r="34" spans="1:12">
      <c r="A34" s="31">
        <f t="shared" si="2"/>
        <v>43202</v>
      </c>
      <c r="B34" s="12">
        <f t="shared" si="7"/>
        <v>20.833333333333332</v>
      </c>
      <c r="C34" s="12">
        <f t="shared" si="3"/>
        <v>208.33333333333312</v>
      </c>
      <c r="D34" s="12">
        <f t="shared" si="4"/>
        <v>791.66666666666697</v>
      </c>
      <c r="F34" s="21"/>
      <c r="G34" s="8">
        <f t="shared" si="5"/>
        <v>0</v>
      </c>
      <c r="H34" s="8"/>
      <c r="I34" s="8">
        <f t="shared" si="0"/>
        <v>0</v>
      </c>
      <c r="J34" s="8">
        <f t="shared" si="1"/>
        <v>0</v>
      </c>
      <c r="K34" s="21">
        <f t="shared" si="6"/>
        <v>0</v>
      </c>
      <c r="L34" s="2"/>
    </row>
    <row r="35" spans="1:12">
      <c r="A35" s="31">
        <f t="shared" si="2"/>
        <v>43232</v>
      </c>
      <c r="B35" s="12">
        <f t="shared" si="7"/>
        <v>20.833333333333332</v>
      </c>
      <c r="C35" s="12">
        <f t="shared" si="3"/>
        <v>187.49999999999977</v>
      </c>
      <c r="D35" s="12">
        <f t="shared" si="4"/>
        <v>812.50000000000034</v>
      </c>
      <c r="F35" s="21"/>
      <c r="G35" s="8">
        <f t="shared" si="5"/>
        <v>0</v>
      </c>
      <c r="H35" s="8"/>
      <c r="I35" s="8">
        <f t="shared" si="0"/>
        <v>0</v>
      </c>
      <c r="J35" s="8">
        <f t="shared" si="1"/>
        <v>0</v>
      </c>
      <c r="K35" s="21">
        <f t="shared" si="6"/>
        <v>0</v>
      </c>
      <c r="L35" s="2"/>
    </row>
    <row r="36" spans="1:12">
      <c r="A36" s="31">
        <f t="shared" si="2"/>
        <v>43263</v>
      </c>
      <c r="B36" s="12">
        <f t="shared" si="7"/>
        <v>20.833333333333332</v>
      </c>
      <c r="C36" s="12">
        <f t="shared" si="3"/>
        <v>166.66666666666643</v>
      </c>
      <c r="D36" s="12">
        <f t="shared" si="4"/>
        <v>833.33333333333371</v>
      </c>
      <c r="F36" s="21"/>
      <c r="G36" s="8">
        <f t="shared" si="5"/>
        <v>0</v>
      </c>
      <c r="H36" s="8"/>
      <c r="I36" s="8">
        <f t="shared" si="0"/>
        <v>0</v>
      </c>
      <c r="J36" s="8">
        <f t="shared" si="1"/>
        <v>0</v>
      </c>
      <c r="K36" s="21">
        <f t="shared" si="6"/>
        <v>0</v>
      </c>
      <c r="L36" s="2"/>
    </row>
    <row r="37" spans="1:12">
      <c r="A37" s="31">
        <f t="shared" si="2"/>
        <v>43293</v>
      </c>
      <c r="B37" s="12">
        <f t="shared" si="7"/>
        <v>20.833333333333332</v>
      </c>
      <c r="C37" s="12">
        <f t="shared" si="3"/>
        <v>145.83333333333309</v>
      </c>
      <c r="D37" s="12">
        <f t="shared" si="4"/>
        <v>854.16666666666708</v>
      </c>
      <c r="F37" s="21"/>
      <c r="G37" s="8">
        <f t="shared" si="5"/>
        <v>0</v>
      </c>
      <c r="H37" s="8"/>
      <c r="I37" s="8">
        <f t="shared" si="0"/>
        <v>0</v>
      </c>
      <c r="J37" s="8">
        <f t="shared" si="1"/>
        <v>0</v>
      </c>
      <c r="K37" s="21">
        <f t="shared" si="6"/>
        <v>0</v>
      </c>
      <c r="L37" s="2"/>
    </row>
    <row r="38" spans="1:12">
      <c r="A38" s="31">
        <f t="shared" si="2"/>
        <v>43324</v>
      </c>
      <c r="B38" s="12">
        <f t="shared" si="7"/>
        <v>20.833333333333332</v>
      </c>
      <c r="C38" s="12">
        <f t="shared" si="3"/>
        <v>124.99999999999976</v>
      </c>
      <c r="D38" s="12">
        <f t="shared" si="4"/>
        <v>875.00000000000045</v>
      </c>
      <c r="E38" s="15">
        <v>43345</v>
      </c>
      <c r="F38" s="21">
        <f>INT(D38)</f>
        <v>875</v>
      </c>
      <c r="G38" s="8">
        <f t="shared" si="5"/>
        <v>87.5</v>
      </c>
      <c r="H38" s="8">
        <v>0.41</v>
      </c>
      <c r="I38" s="8">
        <f>F38*H38</f>
        <v>358.75</v>
      </c>
      <c r="J38" s="8">
        <f t="shared" si="1"/>
        <v>271.25</v>
      </c>
      <c r="K38" s="21">
        <f t="shared" si="6"/>
        <v>875</v>
      </c>
      <c r="L38" s="2"/>
    </row>
    <row r="39" spans="1:12">
      <c r="A39" s="31">
        <f t="shared" si="2"/>
        <v>43355</v>
      </c>
      <c r="B39" s="12">
        <f t="shared" si="7"/>
        <v>20.833333333333332</v>
      </c>
      <c r="C39" s="12">
        <f t="shared" si="3"/>
        <v>104.16666666666643</v>
      </c>
      <c r="D39" s="12">
        <f t="shared" si="4"/>
        <v>895.83333333333383</v>
      </c>
      <c r="F39" s="21"/>
      <c r="G39" s="8">
        <f t="shared" si="5"/>
        <v>0</v>
      </c>
      <c r="H39" s="8"/>
      <c r="I39" s="8">
        <f t="shared" ref="I39:I44" si="8">F39*H39</f>
        <v>0</v>
      </c>
      <c r="J39" s="8">
        <f t="shared" si="1"/>
        <v>0</v>
      </c>
      <c r="K39" s="21">
        <f t="shared" si="6"/>
        <v>875</v>
      </c>
      <c r="L39" s="2"/>
    </row>
    <row r="40" spans="1:12">
      <c r="A40" s="31">
        <f t="shared" si="2"/>
        <v>43385</v>
      </c>
      <c r="B40" s="12">
        <f t="shared" si="7"/>
        <v>20.833333333333332</v>
      </c>
      <c r="C40" s="12">
        <f t="shared" si="3"/>
        <v>83.333333333333101</v>
      </c>
      <c r="D40" s="12">
        <f t="shared" si="4"/>
        <v>916.6666666666672</v>
      </c>
      <c r="F40" s="21"/>
      <c r="G40" s="8">
        <f t="shared" si="5"/>
        <v>0</v>
      </c>
      <c r="H40" s="8"/>
      <c r="I40" s="8">
        <f t="shared" si="8"/>
        <v>0</v>
      </c>
      <c r="J40" s="8">
        <f t="shared" si="1"/>
        <v>0</v>
      </c>
      <c r="K40" s="21">
        <f t="shared" si="6"/>
        <v>875</v>
      </c>
      <c r="L40" s="2"/>
    </row>
    <row r="41" spans="1:12">
      <c r="A41" s="31">
        <f t="shared" si="2"/>
        <v>43416</v>
      </c>
      <c r="B41" s="12">
        <f t="shared" si="7"/>
        <v>20.833333333333332</v>
      </c>
      <c r="C41" s="12">
        <f t="shared" si="3"/>
        <v>62.499999999999773</v>
      </c>
      <c r="D41" s="12">
        <f t="shared" si="4"/>
        <v>937.50000000000057</v>
      </c>
      <c r="F41" s="21"/>
      <c r="G41" s="8">
        <f t="shared" si="5"/>
        <v>0</v>
      </c>
      <c r="H41" s="8"/>
      <c r="I41" s="8">
        <f t="shared" si="8"/>
        <v>0</v>
      </c>
      <c r="J41" s="8">
        <f t="shared" si="1"/>
        <v>0</v>
      </c>
      <c r="K41" s="21">
        <f t="shared" si="6"/>
        <v>875</v>
      </c>
      <c r="L41" s="2"/>
    </row>
    <row r="42" spans="1:12">
      <c r="A42" s="31">
        <f t="shared" si="2"/>
        <v>43446</v>
      </c>
      <c r="B42" s="12">
        <f t="shared" si="7"/>
        <v>20.833333333333332</v>
      </c>
      <c r="C42" s="12">
        <f t="shared" si="3"/>
        <v>41.666666666666444</v>
      </c>
      <c r="D42" s="12">
        <f t="shared" si="4"/>
        <v>958.33333333333394</v>
      </c>
      <c r="F42" s="21"/>
      <c r="G42" s="8">
        <f t="shared" si="5"/>
        <v>0</v>
      </c>
      <c r="H42" s="8"/>
      <c r="I42" s="8">
        <f t="shared" si="8"/>
        <v>0</v>
      </c>
      <c r="J42" s="8">
        <f t="shared" si="1"/>
        <v>0</v>
      </c>
      <c r="K42" s="21">
        <f t="shared" si="6"/>
        <v>875</v>
      </c>
      <c r="L42" s="2"/>
    </row>
    <row r="43" spans="1:12">
      <c r="A43" s="31">
        <f t="shared" si="2"/>
        <v>43477</v>
      </c>
      <c r="B43" s="12">
        <f t="shared" si="7"/>
        <v>20.833333333333332</v>
      </c>
      <c r="C43" s="12">
        <f t="shared" si="3"/>
        <v>20.833333333333112</v>
      </c>
      <c r="D43" s="12">
        <f t="shared" si="4"/>
        <v>979.16666666666731</v>
      </c>
      <c r="F43" s="21"/>
      <c r="G43" s="8">
        <f t="shared" si="5"/>
        <v>0</v>
      </c>
      <c r="H43" s="8"/>
      <c r="I43" s="8">
        <f t="shared" si="8"/>
        <v>0</v>
      </c>
      <c r="J43" s="8">
        <f t="shared" si="1"/>
        <v>0</v>
      </c>
      <c r="K43" s="21">
        <f t="shared" si="6"/>
        <v>875</v>
      </c>
      <c r="L43" s="2"/>
    </row>
    <row r="44" spans="1:12">
      <c r="A44" s="18">
        <f t="shared" si="2"/>
        <v>43508</v>
      </c>
      <c r="B44" s="13">
        <f t="shared" si="7"/>
        <v>20.833333333333332</v>
      </c>
      <c r="C44" s="13">
        <f t="shared" si="3"/>
        <v>-2.2026824808563106E-13</v>
      </c>
      <c r="D44" s="13">
        <f t="shared" si="4"/>
        <v>1000.0000000000007</v>
      </c>
      <c r="E44" s="18"/>
      <c r="F44" s="22"/>
      <c r="G44" s="9">
        <f t="shared" si="5"/>
        <v>0</v>
      </c>
      <c r="H44" s="9"/>
      <c r="I44" s="9">
        <f t="shared" si="8"/>
        <v>0</v>
      </c>
      <c r="J44" s="9">
        <f t="shared" si="1"/>
        <v>0</v>
      </c>
      <c r="K44" s="22">
        <f t="shared" si="6"/>
        <v>875</v>
      </c>
      <c r="L44" s="3"/>
    </row>
    <row r="48" spans="1:12" ht="17">
      <c r="B48" s="23" t="s">
        <v>18</v>
      </c>
    </row>
    <row r="49" spans="2:11" s="1" customFormat="1">
      <c r="B49" s="6" t="s">
        <v>19</v>
      </c>
      <c r="C49" s="6"/>
      <c r="K49" s="24"/>
    </row>
    <row r="50" spans="2:11" s="1" customFormat="1">
      <c r="B50" s="6" t="s">
        <v>22</v>
      </c>
      <c r="C50" s="6"/>
      <c r="K50" s="24"/>
    </row>
    <row r="51" spans="2:11" s="1" customFormat="1">
      <c r="B51" s="6" t="s">
        <v>20</v>
      </c>
      <c r="C51" s="6"/>
      <c r="K51" s="24"/>
    </row>
    <row r="52" spans="2:11" s="1" customFormat="1">
      <c r="B52" s="6"/>
      <c r="C52" s="6" t="s">
        <v>21</v>
      </c>
      <c r="K52" s="24"/>
    </row>
    <row r="53" spans="2:11" s="1" customFormat="1">
      <c r="B53" s="6" t="s">
        <v>32</v>
      </c>
      <c r="C53" s="6"/>
      <c r="K53" s="24"/>
    </row>
  </sheetData>
  <mergeCells count="8">
    <mergeCell ref="L6:L7"/>
    <mergeCell ref="K6:K7"/>
    <mergeCell ref="A1:C1"/>
    <mergeCell ref="A6:A7"/>
    <mergeCell ref="B6:B7"/>
    <mergeCell ref="C6:C7"/>
    <mergeCell ref="D6:D7"/>
    <mergeCell ref="E6:J6"/>
  </mergeCells>
  <phoneticPr fontId="0" type="noConversion"/>
  <pageMargins left="0.75" right="0.75" top="1" bottom="1" header="0.5" footer="0.5"/>
  <pageSetup scale="69" orientation="landscape" verticalDpi="0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3"/>
  <sheetViews>
    <sheetView workbookViewId="0">
      <selection activeCell="B53" sqref="B53"/>
    </sheetView>
  </sheetViews>
  <sheetFormatPr baseColWidth="10" defaultColWidth="8.83203125" defaultRowHeight="15" x14ac:dyDescent="0"/>
  <cols>
    <col min="1" max="1" width="11.1640625" style="16" customWidth="1"/>
    <col min="2" max="2" width="11.83203125" style="6" customWidth="1"/>
    <col min="3" max="4" width="12.1640625" style="6" customWidth="1"/>
    <col min="5" max="5" width="10.33203125" style="15" customWidth="1"/>
    <col min="6" max="6" width="10.33203125" style="19" customWidth="1"/>
    <col min="7" max="7" width="12.1640625" style="6" customWidth="1"/>
    <col min="8" max="8" width="12.83203125" style="6" customWidth="1"/>
    <col min="9" max="10" width="12.1640625" style="6" customWidth="1"/>
    <col min="11" max="11" width="12.1640625" style="19" customWidth="1"/>
    <col min="12" max="12" width="30.1640625" style="1" customWidth="1"/>
    <col min="13" max="16384" width="8.83203125" style="1"/>
  </cols>
  <sheetData>
    <row r="1" spans="1:13" ht="25" customHeight="1">
      <c r="A1" s="37" t="s">
        <v>26</v>
      </c>
      <c r="B1" s="37"/>
      <c r="C1" s="37"/>
      <c r="D1" s="10"/>
    </row>
    <row r="2" spans="1:13" ht="15" customHeight="1">
      <c r="A2" s="27" t="s">
        <v>9</v>
      </c>
      <c r="B2" s="27"/>
      <c r="C2" s="27"/>
      <c r="D2" s="25">
        <v>220</v>
      </c>
      <c r="E2" s="10"/>
      <c r="F2" s="10"/>
      <c r="G2" s="15"/>
      <c r="H2" s="19"/>
      <c r="K2" s="6"/>
      <c r="L2" s="6"/>
      <c r="M2" s="19"/>
    </row>
    <row r="3" spans="1:13" ht="15" customHeight="1">
      <c r="A3" s="27" t="s">
        <v>7</v>
      </c>
      <c r="B3" s="27"/>
      <c r="C3" s="27"/>
      <c r="D3" s="26">
        <v>0.14000000000000001</v>
      </c>
      <c r="E3" s="11"/>
      <c r="F3" s="11"/>
      <c r="G3" s="15"/>
      <c r="H3" s="19"/>
      <c r="K3" s="6"/>
      <c r="L3" s="6"/>
      <c r="M3" s="19"/>
    </row>
    <row r="4" spans="1:13" ht="15" customHeight="1">
      <c r="A4" s="27" t="s">
        <v>5</v>
      </c>
      <c r="B4" s="27"/>
      <c r="C4" s="27"/>
      <c r="D4" s="14">
        <v>42851</v>
      </c>
      <c r="E4" s="6"/>
      <c r="F4" s="10"/>
      <c r="G4" s="15"/>
      <c r="H4" s="19"/>
      <c r="K4" s="6"/>
      <c r="L4" s="6"/>
      <c r="M4" s="19"/>
    </row>
    <row r="5" spans="1:13">
      <c r="A5" s="14"/>
      <c r="B5" s="10"/>
      <c r="D5" s="10"/>
    </row>
    <row r="6" spans="1:13" s="5" customFormat="1" ht="15" customHeight="1">
      <c r="A6" s="38" t="s">
        <v>0</v>
      </c>
      <c r="B6" s="39" t="s">
        <v>23</v>
      </c>
      <c r="C6" s="39" t="s">
        <v>24</v>
      </c>
      <c r="D6" s="39" t="s">
        <v>3</v>
      </c>
      <c r="E6" s="39" t="s">
        <v>11</v>
      </c>
      <c r="F6" s="39"/>
      <c r="G6" s="39"/>
      <c r="H6" s="39"/>
      <c r="I6" s="39"/>
      <c r="J6" s="39"/>
      <c r="K6" s="35" t="s">
        <v>2</v>
      </c>
      <c r="L6" s="34" t="s">
        <v>1</v>
      </c>
    </row>
    <row r="7" spans="1:13" s="5" customFormat="1" ht="15" customHeight="1">
      <c r="A7" s="38"/>
      <c r="B7" s="39"/>
      <c r="C7" s="39"/>
      <c r="D7" s="39"/>
      <c r="E7" s="17" t="s">
        <v>12</v>
      </c>
      <c r="F7" s="20" t="s">
        <v>13</v>
      </c>
      <c r="G7" s="7" t="s">
        <v>16</v>
      </c>
      <c r="H7" s="7" t="s">
        <v>14</v>
      </c>
      <c r="I7" s="7" t="s">
        <v>10</v>
      </c>
      <c r="J7" s="7" t="s">
        <v>15</v>
      </c>
      <c r="K7" s="36"/>
      <c r="L7" s="34"/>
    </row>
    <row r="8" spans="1:13">
      <c r="A8" s="31">
        <f>IF(DATE(YEAR(D4)+1,MONTH(D4),DAY(D4)-1)&gt;EOMONTH(D4,12),EOMONTH(D4,12), DATE(YEAR(D4)+1,MONTH(D4),DAY(D4)-1))</f>
        <v>43215</v>
      </c>
      <c r="B8" s="12">
        <f>0.25*D$2</f>
        <v>55</v>
      </c>
      <c r="C8" s="12">
        <f>D2-B8</f>
        <v>165</v>
      </c>
      <c r="D8" s="12">
        <f>B8</f>
        <v>55</v>
      </c>
      <c r="F8" s="21"/>
      <c r="G8" s="8">
        <f>F8*D$3</f>
        <v>0</v>
      </c>
      <c r="H8" s="8"/>
      <c r="I8" s="8">
        <f t="shared" ref="I8:I44" si="0">F8*H8</f>
        <v>0</v>
      </c>
      <c r="J8" s="8">
        <f>I8-G8</f>
        <v>0</v>
      </c>
      <c r="K8" s="21">
        <f>F8</f>
        <v>0</v>
      </c>
      <c r="L8" s="2"/>
    </row>
    <row r="9" spans="1:13">
      <c r="A9" s="31">
        <f>IF(DATE(YEAR(A8),MONTH(A8)+1,DAY(A$8))&gt;EOMONTH(A8,1),EOMONTH(A8,1), DATE(YEAR(A8),MONTH(A8)+1,DAY(A$8)))</f>
        <v>43245</v>
      </c>
      <c r="B9" s="12">
        <f>(D$2-B8)/36</f>
        <v>4.583333333333333</v>
      </c>
      <c r="C9" s="12">
        <f>C8-B9</f>
        <v>160.41666666666666</v>
      </c>
      <c r="D9" s="12">
        <f>D8+B9</f>
        <v>59.583333333333336</v>
      </c>
      <c r="F9" s="21"/>
      <c r="G9" s="8">
        <f>F9*D$3</f>
        <v>0</v>
      </c>
      <c r="H9" s="8"/>
      <c r="I9" s="8">
        <f t="shared" si="0"/>
        <v>0</v>
      </c>
      <c r="J9" s="8">
        <f t="shared" ref="J9:J44" si="1">I9-G9</f>
        <v>0</v>
      </c>
      <c r="K9" s="21">
        <f>K8+F9</f>
        <v>0</v>
      </c>
      <c r="L9" s="2"/>
    </row>
    <row r="10" spans="1:13">
      <c r="A10" s="31">
        <f t="shared" ref="A10:A44" si="2">IF(DATE(YEAR(A9),MONTH(A9)+1,DAY(A$8))&gt;EOMONTH(A9,1),EOMONTH(A9,1), DATE(YEAR(A9),MONTH(A9)+1,DAY(A$8)))</f>
        <v>43276</v>
      </c>
      <c r="B10" s="12">
        <f>B9</f>
        <v>4.583333333333333</v>
      </c>
      <c r="C10" s="12">
        <f t="shared" ref="C10:C44" si="3">C9-B10</f>
        <v>155.83333333333331</v>
      </c>
      <c r="D10" s="12">
        <f t="shared" ref="D10:D44" si="4">D9+B10</f>
        <v>64.166666666666671</v>
      </c>
      <c r="F10" s="21"/>
      <c r="G10" s="8">
        <f t="shared" ref="G10:G44" si="5">F10*D$3</f>
        <v>0</v>
      </c>
      <c r="H10" s="8"/>
      <c r="I10" s="8">
        <f t="shared" si="0"/>
        <v>0</v>
      </c>
      <c r="J10" s="8">
        <f t="shared" si="1"/>
        <v>0</v>
      </c>
      <c r="K10" s="21">
        <f t="shared" ref="K10:K44" si="6">K9+F10</f>
        <v>0</v>
      </c>
      <c r="L10" s="2"/>
    </row>
    <row r="11" spans="1:13">
      <c r="A11" s="31">
        <f t="shared" si="2"/>
        <v>43306</v>
      </c>
      <c r="B11" s="12">
        <f t="shared" ref="B11:B44" si="7">B10</f>
        <v>4.583333333333333</v>
      </c>
      <c r="C11" s="12">
        <f t="shared" si="3"/>
        <v>151.24999999999997</v>
      </c>
      <c r="D11" s="12">
        <f t="shared" si="4"/>
        <v>68.75</v>
      </c>
      <c r="F11" s="21"/>
      <c r="G11" s="8">
        <f t="shared" si="5"/>
        <v>0</v>
      </c>
      <c r="H11" s="8"/>
      <c r="I11" s="8">
        <f t="shared" si="0"/>
        <v>0</v>
      </c>
      <c r="J11" s="8">
        <f t="shared" si="1"/>
        <v>0</v>
      </c>
      <c r="K11" s="21">
        <f t="shared" si="6"/>
        <v>0</v>
      </c>
      <c r="L11" s="2"/>
    </row>
    <row r="12" spans="1:13">
      <c r="A12" s="31">
        <f t="shared" si="2"/>
        <v>43337</v>
      </c>
      <c r="B12" s="12">
        <f t="shared" si="7"/>
        <v>4.583333333333333</v>
      </c>
      <c r="C12" s="12">
        <f t="shared" si="3"/>
        <v>146.66666666666663</v>
      </c>
      <c r="D12" s="12">
        <f t="shared" si="4"/>
        <v>73.333333333333329</v>
      </c>
      <c r="E12" s="15">
        <v>43347</v>
      </c>
      <c r="F12" s="21">
        <f>INT(D12)</f>
        <v>73</v>
      </c>
      <c r="G12" s="8">
        <f t="shared" si="5"/>
        <v>10.220000000000001</v>
      </c>
      <c r="H12" s="8">
        <v>0.41</v>
      </c>
      <c r="I12" s="8">
        <f t="shared" si="0"/>
        <v>29.93</v>
      </c>
      <c r="J12" s="8">
        <f t="shared" si="1"/>
        <v>19.71</v>
      </c>
      <c r="K12" s="21">
        <f t="shared" si="6"/>
        <v>73</v>
      </c>
      <c r="L12" s="2"/>
    </row>
    <row r="13" spans="1:13">
      <c r="A13" s="31">
        <f t="shared" si="2"/>
        <v>43368</v>
      </c>
      <c r="B13" s="12">
        <f t="shared" si="7"/>
        <v>4.583333333333333</v>
      </c>
      <c r="C13" s="12">
        <f t="shared" si="3"/>
        <v>142.08333333333329</v>
      </c>
      <c r="D13" s="12">
        <f t="shared" si="4"/>
        <v>77.916666666666657</v>
      </c>
      <c r="F13" s="21"/>
      <c r="G13" s="8">
        <f t="shared" si="5"/>
        <v>0</v>
      </c>
      <c r="H13" s="8"/>
      <c r="I13" s="8">
        <f t="shared" si="0"/>
        <v>0</v>
      </c>
      <c r="J13" s="8">
        <f t="shared" si="1"/>
        <v>0</v>
      </c>
      <c r="K13" s="21">
        <f t="shared" si="6"/>
        <v>73</v>
      </c>
      <c r="L13" s="2"/>
    </row>
    <row r="14" spans="1:13">
      <c r="A14" s="31">
        <f t="shared" si="2"/>
        <v>43398</v>
      </c>
      <c r="B14" s="12">
        <f t="shared" si="7"/>
        <v>4.583333333333333</v>
      </c>
      <c r="C14" s="12">
        <f t="shared" si="3"/>
        <v>137.49999999999994</v>
      </c>
      <c r="D14" s="12">
        <f t="shared" si="4"/>
        <v>82.499999999999986</v>
      </c>
      <c r="F14" s="21"/>
      <c r="G14" s="8">
        <f t="shared" si="5"/>
        <v>0</v>
      </c>
      <c r="H14" s="8"/>
      <c r="I14" s="8">
        <f t="shared" si="0"/>
        <v>0</v>
      </c>
      <c r="J14" s="8">
        <f t="shared" si="1"/>
        <v>0</v>
      </c>
      <c r="K14" s="21">
        <f t="shared" si="6"/>
        <v>73</v>
      </c>
      <c r="L14" s="2"/>
    </row>
    <row r="15" spans="1:13">
      <c r="A15" s="31">
        <f t="shared" si="2"/>
        <v>43429</v>
      </c>
      <c r="B15" s="12">
        <f t="shared" si="7"/>
        <v>4.583333333333333</v>
      </c>
      <c r="C15" s="12">
        <f t="shared" si="3"/>
        <v>132.9166666666666</v>
      </c>
      <c r="D15" s="12">
        <f t="shared" si="4"/>
        <v>87.083333333333314</v>
      </c>
      <c r="F15" s="21"/>
      <c r="G15" s="8">
        <f t="shared" si="5"/>
        <v>0</v>
      </c>
      <c r="H15" s="8"/>
      <c r="I15" s="8">
        <f t="shared" si="0"/>
        <v>0</v>
      </c>
      <c r="J15" s="8">
        <f t="shared" si="1"/>
        <v>0</v>
      </c>
      <c r="K15" s="21">
        <f t="shared" si="6"/>
        <v>73</v>
      </c>
      <c r="L15" s="2"/>
    </row>
    <row r="16" spans="1:13">
      <c r="A16" s="31">
        <f t="shared" si="2"/>
        <v>43459</v>
      </c>
      <c r="B16" s="12">
        <f t="shared" si="7"/>
        <v>4.583333333333333</v>
      </c>
      <c r="C16" s="12">
        <f t="shared" si="3"/>
        <v>128.33333333333326</v>
      </c>
      <c r="D16" s="12">
        <f t="shared" si="4"/>
        <v>91.666666666666643</v>
      </c>
      <c r="F16" s="21"/>
      <c r="G16" s="8">
        <f t="shared" si="5"/>
        <v>0</v>
      </c>
      <c r="H16" s="8"/>
      <c r="I16" s="8">
        <f t="shared" si="0"/>
        <v>0</v>
      </c>
      <c r="J16" s="8">
        <f t="shared" si="1"/>
        <v>0</v>
      </c>
      <c r="K16" s="21">
        <f t="shared" si="6"/>
        <v>73</v>
      </c>
      <c r="L16" s="2"/>
    </row>
    <row r="17" spans="1:12">
      <c r="A17" s="31">
        <f t="shared" si="2"/>
        <v>43490</v>
      </c>
      <c r="B17" s="12">
        <f t="shared" si="7"/>
        <v>4.583333333333333</v>
      </c>
      <c r="C17" s="12">
        <f t="shared" si="3"/>
        <v>123.74999999999993</v>
      </c>
      <c r="D17" s="12">
        <f t="shared" si="4"/>
        <v>96.249999999999972</v>
      </c>
      <c r="F17" s="21"/>
      <c r="G17" s="8">
        <f t="shared" si="5"/>
        <v>0</v>
      </c>
      <c r="H17" s="8"/>
      <c r="I17" s="8">
        <f t="shared" si="0"/>
        <v>0</v>
      </c>
      <c r="J17" s="8">
        <f t="shared" si="1"/>
        <v>0</v>
      </c>
      <c r="K17" s="21">
        <f t="shared" si="6"/>
        <v>73</v>
      </c>
      <c r="L17" s="2"/>
    </row>
    <row r="18" spans="1:12">
      <c r="A18" s="31">
        <f t="shared" si="2"/>
        <v>43521</v>
      </c>
      <c r="B18" s="12">
        <f t="shared" si="7"/>
        <v>4.583333333333333</v>
      </c>
      <c r="C18" s="12">
        <f t="shared" si="3"/>
        <v>119.1666666666666</v>
      </c>
      <c r="D18" s="12">
        <f t="shared" si="4"/>
        <v>100.8333333333333</v>
      </c>
      <c r="F18" s="21"/>
      <c r="G18" s="8">
        <f t="shared" si="5"/>
        <v>0</v>
      </c>
      <c r="H18" s="8"/>
      <c r="I18" s="8">
        <f t="shared" si="0"/>
        <v>0</v>
      </c>
      <c r="J18" s="8">
        <f t="shared" si="1"/>
        <v>0</v>
      </c>
      <c r="K18" s="21">
        <f t="shared" si="6"/>
        <v>73</v>
      </c>
      <c r="L18" s="2"/>
    </row>
    <row r="19" spans="1:12">
      <c r="A19" s="31">
        <f t="shared" si="2"/>
        <v>43549</v>
      </c>
      <c r="B19" s="12">
        <f t="shared" si="7"/>
        <v>4.583333333333333</v>
      </c>
      <c r="C19" s="12">
        <f t="shared" si="3"/>
        <v>114.58333333333327</v>
      </c>
      <c r="D19" s="12">
        <f t="shared" si="4"/>
        <v>105.41666666666663</v>
      </c>
      <c r="F19" s="21"/>
      <c r="G19" s="8">
        <f t="shared" si="5"/>
        <v>0</v>
      </c>
      <c r="H19" s="8"/>
      <c r="I19" s="8">
        <f t="shared" si="0"/>
        <v>0</v>
      </c>
      <c r="J19" s="8">
        <f t="shared" si="1"/>
        <v>0</v>
      </c>
      <c r="K19" s="21">
        <f t="shared" si="6"/>
        <v>73</v>
      </c>
      <c r="L19" s="2"/>
    </row>
    <row r="20" spans="1:12">
      <c r="A20" s="31">
        <f t="shared" si="2"/>
        <v>43580</v>
      </c>
      <c r="B20" s="12">
        <f t="shared" si="7"/>
        <v>4.583333333333333</v>
      </c>
      <c r="C20" s="12">
        <f t="shared" si="3"/>
        <v>109.99999999999994</v>
      </c>
      <c r="D20" s="12">
        <f t="shared" si="4"/>
        <v>109.99999999999996</v>
      </c>
      <c r="F20" s="21"/>
      <c r="G20" s="8">
        <f t="shared" si="5"/>
        <v>0</v>
      </c>
      <c r="H20" s="8"/>
      <c r="I20" s="8">
        <f t="shared" si="0"/>
        <v>0</v>
      </c>
      <c r="J20" s="8">
        <f t="shared" si="1"/>
        <v>0</v>
      </c>
      <c r="K20" s="21">
        <f t="shared" si="6"/>
        <v>73</v>
      </c>
      <c r="L20" s="2"/>
    </row>
    <row r="21" spans="1:12">
      <c r="A21" s="31">
        <f t="shared" si="2"/>
        <v>43610</v>
      </c>
      <c r="B21" s="12">
        <f t="shared" si="7"/>
        <v>4.583333333333333</v>
      </c>
      <c r="C21" s="12">
        <f t="shared" si="3"/>
        <v>105.41666666666661</v>
      </c>
      <c r="D21" s="12">
        <f t="shared" si="4"/>
        <v>114.58333333333329</v>
      </c>
      <c r="F21" s="21"/>
      <c r="G21" s="8">
        <f t="shared" si="5"/>
        <v>0</v>
      </c>
      <c r="H21" s="8"/>
      <c r="I21" s="8">
        <f t="shared" si="0"/>
        <v>0</v>
      </c>
      <c r="J21" s="8">
        <f t="shared" si="1"/>
        <v>0</v>
      </c>
      <c r="K21" s="21">
        <f t="shared" si="6"/>
        <v>73</v>
      </c>
      <c r="L21" s="2"/>
    </row>
    <row r="22" spans="1:12">
      <c r="A22" s="31">
        <f t="shared" si="2"/>
        <v>43641</v>
      </c>
      <c r="B22" s="12">
        <f t="shared" si="7"/>
        <v>4.583333333333333</v>
      </c>
      <c r="C22" s="12">
        <f t="shared" si="3"/>
        <v>100.83333333333329</v>
      </c>
      <c r="D22" s="12">
        <f t="shared" si="4"/>
        <v>119.16666666666661</v>
      </c>
      <c r="F22" s="21"/>
      <c r="G22" s="8">
        <f t="shared" si="5"/>
        <v>0</v>
      </c>
      <c r="H22" s="8"/>
      <c r="I22" s="8">
        <f t="shared" si="0"/>
        <v>0</v>
      </c>
      <c r="J22" s="8">
        <f t="shared" si="1"/>
        <v>0</v>
      </c>
      <c r="K22" s="21">
        <f t="shared" si="6"/>
        <v>73</v>
      </c>
      <c r="L22" s="2"/>
    </row>
    <row r="23" spans="1:12">
      <c r="A23" s="31">
        <f t="shared" si="2"/>
        <v>43671</v>
      </c>
      <c r="B23" s="12">
        <f t="shared" si="7"/>
        <v>4.583333333333333</v>
      </c>
      <c r="C23" s="12">
        <f t="shared" si="3"/>
        <v>96.249999999999957</v>
      </c>
      <c r="D23" s="12">
        <f t="shared" si="4"/>
        <v>123.74999999999994</v>
      </c>
      <c r="F23" s="21"/>
      <c r="G23" s="8">
        <f t="shared" si="5"/>
        <v>0</v>
      </c>
      <c r="H23" s="8"/>
      <c r="I23" s="8">
        <f t="shared" si="0"/>
        <v>0</v>
      </c>
      <c r="J23" s="8">
        <f t="shared" si="1"/>
        <v>0</v>
      </c>
      <c r="K23" s="21">
        <f t="shared" si="6"/>
        <v>73</v>
      </c>
      <c r="L23" s="2"/>
    </row>
    <row r="24" spans="1:12">
      <c r="A24" s="31">
        <f t="shared" si="2"/>
        <v>43702</v>
      </c>
      <c r="B24" s="12">
        <f t="shared" si="7"/>
        <v>4.583333333333333</v>
      </c>
      <c r="C24" s="12">
        <f t="shared" si="3"/>
        <v>91.666666666666629</v>
      </c>
      <c r="D24" s="12">
        <f t="shared" si="4"/>
        <v>128.33333333333329</v>
      </c>
      <c r="F24" s="21"/>
      <c r="G24" s="8">
        <f t="shared" si="5"/>
        <v>0</v>
      </c>
      <c r="H24" s="8"/>
      <c r="I24" s="8">
        <f t="shared" si="0"/>
        <v>0</v>
      </c>
      <c r="J24" s="8">
        <f t="shared" si="1"/>
        <v>0</v>
      </c>
      <c r="K24" s="21">
        <f t="shared" si="6"/>
        <v>73</v>
      </c>
      <c r="L24" s="2"/>
    </row>
    <row r="25" spans="1:12">
      <c r="A25" s="31">
        <f t="shared" si="2"/>
        <v>43733</v>
      </c>
      <c r="B25" s="12">
        <f t="shared" si="7"/>
        <v>4.583333333333333</v>
      </c>
      <c r="C25" s="12">
        <f t="shared" si="3"/>
        <v>87.0833333333333</v>
      </c>
      <c r="D25" s="12">
        <f t="shared" si="4"/>
        <v>132.91666666666663</v>
      </c>
      <c r="F25" s="21"/>
      <c r="G25" s="8">
        <f t="shared" si="5"/>
        <v>0</v>
      </c>
      <c r="H25" s="8"/>
      <c r="I25" s="8">
        <f t="shared" si="0"/>
        <v>0</v>
      </c>
      <c r="J25" s="8">
        <f t="shared" si="1"/>
        <v>0</v>
      </c>
      <c r="K25" s="21">
        <f t="shared" si="6"/>
        <v>73</v>
      </c>
      <c r="L25" s="2"/>
    </row>
    <row r="26" spans="1:12">
      <c r="A26" s="31">
        <f t="shared" si="2"/>
        <v>43763</v>
      </c>
      <c r="B26" s="12">
        <f t="shared" si="7"/>
        <v>4.583333333333333</v>
      </c>
      <c r="C26" s="12">
        <f t="shared" si="3"/>
        <v>82.499999999999972</v>
      </c>
      <c r="D26" s="12">
        <f t="shared" si="4"/>
        <v>137.49999999999997</v>
      </c>
      <c r="F26" s="21"/>
      <c r="G26" s="8">
        <f t="shared" si="5"/>
        <v>0</v>
      </c>
      <c r="H26" s="8"/>
      <c r="I26" s="8">
        <f t="shared" si="0"/>
        <v>0</v>
      </c>
      <c r="J26" s="8">
        <f t="shared" si="1"/>
        <v>0</v>
      </c>
      <c r="K26" s="21">
        <f t="shared" si="6"/>
        <v>73</v>
      </c>
      <c r="L26" s="2"/>
    </row>
    <row r="27" spans="1:12">
      <c r="A27" s="31">
        <f t="shared" si="2"/>
        <v>43794</v>
      </c>
      <c r="B27" s="12">
        <f t="shared" si="7"/>
        <v>4.583333333333333</v>
      </c>
      <c r="C27" s="12">
        <f t="shared" si="3"/>
        <v>77.916666666666643</v>
      </c>
      <c r="D27" s="12">
        <f t="shared" si="4"/>
        <v>142.08333333333331</v>
      </c>
      <c r="F27" s="21"/>
      <c r="G27" s="8">
        <f t="shared" si="5"/>
        <v>0</v>
      </c>
      <c r="H27" s="8"/>
      <c r="I27" s="8">
        <f t="shared" si="0"/>
        <v>0</v>
      </c>
      <c r="J27" s="8">
        <f t="shared" si="1"/>
        <v>0</v>
      </c>
      <c r="K27" s="21">
        <f t="shared" si="6"/>
        <v>73</v>
      </c>
      <c r="L27" s="2"/>
    </row>
    <row r="28" spans="1:12">
      <c r="A28" s="31">
        <f t="shared" si="2"/>
        <v>43824</v>
      </c>
      <c r="B28" s="12">
        <f t="shared" si="7"/>
        <v>4.583333333333333</v>
      </c>
      <c r="C28" s="12">
        <f t="shared" si="3"/>
        <v>73.333333333333314</v>
      </c>
      <c r="D28" s="12">
        <f t="shared" si="4"/>
        <v>146.66666666666666</v>
      </c>
      <c r="F28" s="21"/>
      <c r="G28" s="8">
        <f t="shared" si="5"/>
        <v>0</v>
      </c>
      <c r="H28" s="8"/>
      <c r="I28" s="8">
        <f t="shared" si="0"/>
        <v>0</v>
      </c>
      <c r="J28" s="8">
        <f t="shared" si="1"/>
        <v>0</v>
      </c>
      <c r="K28" s="21">
        <f t="shared" si="6"/>
        <v>73</v>
      </c>
      <c r="L28" s="2"/>
    </row>
    <row r="29" spans="1:12">
      <c r="A29" s="31">
        <f t="shared" si="2"/>
        <v>43855</v>
      </c>
      <c r="B29" s="12">
        <f t="shared" si="7"/>
        <v>4.583333333333333</v>
      </c>
      <c r="C29" s="12">
        <f t="shared" si="3"/>
        <v>68.749999999999986</v>
      </c>
      <c r="D29" s="12">
        <f t="shared" si="4"/>
        <v>151.25</v>
      </c>
      <c r="F29" s="21"/>
      <c r="G29" s="8">
        <f t="shared" si="5"/>
        <v>0</v>
      </c>
      <c r="H29" s="8"/>
      <c r="I29" s="8">
        <f t="shared" si="0"/>
        <v>0</v>
      </c>
      <c r="J29" s="8">
        <f t="shared" si="1"/>
        <v>0</v>
      </c>
      <c r="K29" s="21">
        <f t="shared" si="6"/>
        <v>73</v>
      </c>
      <c r="L29" s="2"/>
    </row>
    <row r="30" spans="1:12">
      <c r="A30" s="31">
        <f t="shared" si="2"/>
        <v>43886</v>
      </c>
      <c r="B30" s="12">
        <f t="shared" si="7"/>
        <v>4.583333333333333</v>
      </c>
      <c r="C30" s="12">
        <f t="shared" si="3"/>
        <v>64.166666666666657</v>
      </c>
      <c r="D30" s="12">
        <f t="shared" si="4"/>
        <v>155.83333333333334</v>
      </c>
      <c r="F30" s="21"/>
      <c r="G30" s="8">
        <f t="shared" si="5"/>
        <v>0</v>
      </c>
      <c r="H30" s="8"/>
      <c r="I30" s="8">
        <f t="shared" si="0"/>
        <v>0</v>
      </c>
      <c r="J30" s="8">
        <f t="shared" si="1"/>
        <v>0</v>
      </c>
      <c r="K30" s="21">
        <f t="shared" si="6"/>
        <v>73</v>
      </c>
      <c r="L30" s="2"/>
    </row>
    <row r="31" spans="1:12">
      <c r="A31" s="31">
        <f t="shared" si="2"/>
        <v>43915</v>
      </c>
      <c r="B31" s="12">
        <f t="shared" si="7"/>
        <v>4.583333333333333</v>
      </c>
      <c r="C31" s="12">
        <f t="shared" si="3"/>
        <v>59.583333333333321</v>
      </c>
      <c r="D31" s="12">
        <f t="shared" si="4"/>
        <v>160.41666666666669</v>
      </c>
      <c r="F31" s="21"/>
      <c r="G31" s="8">
        <f t="shared" si="5"/>
        <v>0</v>
      </c>
      <c r="H31" s="8"/>
      <c r="I31" s="8">
        <f t="shared" si="0"/>
        <v>0</v>
      </c>
      <c r="J31" s="8">
        <f t="shared" si="1"/>
        <v>0</v>
      </c>
      <c r="K31" s="21">
        <f t="shared" si="6"/>
        <v>73</v>
      </c>
      <c r="L31" s="2"/>
    </row>
    <row r="32" spans="1:12">
      <c r="A32" s="31">
        <f t="shared" si="2"/>
        <v>43946</v>
      </c>
      <c r="B32" s="12">
        <f t="shared" si="7"/>
        <v>4.583333333333333</v>
      </c>
      <c r="C32" s="12">
        <f t="shared" si="3"/>
        <v>54.999999999999986</v>
      </c>
      <c r="D32" s="12">
        <f t="shared" si="4"/>
        <v>165.00000000000003</v>
      </c>
      <c r="F32" s="21"/>
      <c r="G32" s="8">
        <f t="shared" si="5"/>
        <v>0</v>
      </c>
      <c r="H32" s="8"/>
      <c r="I32" s="8">
        <f t="shared" si="0"/>
        <v>0</v>
      </c>
      <c r="J32" s="8">
        <f t="shared" si="1"/>
        <v>0</v>
      </c>
      <c r="K32" s="21">
        <f t="shared" si="6"/>
        <v>73</v>
      </c>
      <c r="L32" s="2"/>
    </row>
    <row r="33" spans="1:12">
      <c r="A33" s="31">
        <f t="shared" si="2"/>
        <v>43976</v>
      </c>
      <c r="B33" s="12">
        <f t="shared" si="7"/>
        <v>4.583333333333333</v>
      </c>
      <c r="C33" s="12">
        <f t="shared" si="3"/>
        <v>50.41666666666665</v>
      </c>
      <c r="D33" s="12">
        <f t="shared" si="4"/>
        <v>169.58333333333337</v>
      </c>
      <c r="F33" s="21"/>
      <c r="G33" s="8">
        <f t="shared" si="5"/>
        <v>0</v>
      </c>
      <c r="H33" s="8"/>
      <c r="I33" s="8">
        <f t="shared" si="0"/>
        <v>0</v>
      </c>
      <c r="J33" s="8">
        <f t="shared" si="1"/>
        <v>0</v>
      </c>
      <c r="K33" s="21">
        <f t="shared" si="6"/>
        <v>73</v>
      </c>
      <c r="L33" s="2"/>
    </row>
    <row r="34" spans="1:12">
      <c r="A34" s="31">
        <f t="shared" si="2"/>
        <v>44007</v>
      </c>
      <c r="B34" s="12">
        <f t="shared" si="7"/>
        <v>4.583333333333333</v>
      </c>
      <c r="C34" s="12">
        <f t="shared" si="3"/>
        <v>45.833333333333314</v>
      </c>
      <c r="D34" s="12">
        <f t="shared" si="4"/>
        <v>174.16666666666671</v>
      </c>
      <c r="F34" s="21"/>
      <c r="G34" s="8">
        <f t="shared" si="5"/>
        <v>0</v>
      </c>
      <c r="H34" s="8"/>
      <c r="I34" s="8">
        <f t="shared" si="0"/>
        <v>0</v>
      </c>
      <c r="J34" s="8">
        <f t="shared" si="1"/>
        <v>0</v>
      </c>
      <c r="K34" s="21">
        <f t="shared" si="6"/>
        <v>73</v>
      </c>
      <c r="L34" s="2"/>
    </row>
    <row r="35" spans="1:12">
      <c r="A35" s="31">
        <f t="shared" si="2"/>
        <v>44037</v>
      </c>
      <c r="B35" s="12">
        <f t="shared" si="7"/>
        <v>4.583333333333333</v>
      </c>
      <c r="C35" s="12">
        <f t="shared" si="3"/>
        <v>41.249999999999979</v>
      </c>
      <c r="D35" s="12">
        <f t="shared" si="4"/>
        <v>178.75000000000006</v>
      </c>
      <c r="F35" s="21"/>
      <c r="G35" s="8">
        <f t="shared" si="5"/>
        <v>0</v>
      </c>
      <c r="H35" s="8"/>
      <c r="I35" s="8">
        <f t="shared" si="0"/>
        <v>0</v>
      </c>
      <c r="J35" s="8">
        <f t="shared" si="1"/>
        <v>0</v>
      </c>
      <c r="K35" s="21">
        <f t="shared" si="6"/>
        <v>73</v>
      </c>
      <c r="L35" s="2"/>
    </row>
    <row r="36" spans="1:12">
      <c r="A36" s="31">
        <f t="shared" si="2"/>
        <v>44068</v>
      </c>
      <c r="B36" s="12">
        <f t="shared" si="7"/>
        <v>4.583333333333333</v>
      </c>
      <c r="C36" s="12">
        <f t="shared" si="3"/>
        <v>36.666666666666643</v>
      </c>
      <c r="D36" s="12">
        <f t="shared" si="4"/>
        <v>183.3333333333334</v>
      </c>
      <c r="F36" s="21"/>
      <c r="G36" s="8">
        <f t="shared" si="5"/>
        <v>0</v>
      </c>
      <c r="H36" s="8"/>
      <c r="I36" s="8">
        <f t="shared" si="0"/>
        <v>0</v>
      </c>
      <c r="J36" s="8">
        <f t="shared" si="1"/>
        <v>0</v>
      </c>
      <c r="K36" s="21">
        <f t="shared" si="6"/>
        <v>73</v>
      </c>
      <c r="L36" s="2"/>
    </row>
    <row r="37" spans="1:12">
      <c r="A37" s="31">
        <f t="shared" si="2"/>
        <v>44099</v>
      </c>
      <c r="B37" s="12">
        <f t="shared" si="7"/>
        <v>4.583333333333333</v>
      </c>
      <c r="C37" s="12">
        <f t="shared" si="3"/>
        <v>32.083333333333307</v>
      </c>
      <c r="D37" s="12">
        <f t="shared" si="4"/>
        <v>187.91666666666674</v>
      </c>
      <c r="F37" s="21"/>
      <c r="G37" s="8">
        <f t="shared" si="5"/>
        <v>0</v>
      </c>
      <c r="H37" s="8"/>
      <c r="I37" s="8">
        <f t="shared" si="0"/>
        <v>0</v>
      </c>
      <c r="J37" s="8">
        <f t="shared" si="1"/>
        <v>0</v>
      </c>
      <c r="K37" s="21">
        <f t="shared" si="6"/>
        <v>73</v>
      </c>
      <c r="L37" s="2"/>
    </row>
    <row r="38" spans="1:12">
      <c r="A38" s="31">
        <f t="shared" si="2"/>
        <v>44129</v>
      </c>
      <c r="B38" s="12">
        <f t="shared" si="7"/>
        <v>4.583333333333333</v>
      </c>
      <c r="C38" s="12">
        <f t="shared" si="3"/>
        <v>27.499999999999975</v>
      </c>
      <c r="D38" s="12">
        <f t="shared" si="4"/>
        <v>192.50000000000009</v>
      </c>
      <c r="F38" s="21"/>
      <c r="G38" s="8">
        <f t="shared" si="5"/>
        <v>0</v>
      </c>
      <c r="H38" s="8"/>
      <c r="I38" s="8">
        <f t="shared" si="0"/>
        <v>0</v>
      </c>
      <c r="J38" s="8">
        <f t="shared" si="1"/>
        <v>0</v>
      </c>
      <c r="K38" s="21">
        <f t="shared" si="6"/>
        <v>73</v>
      </c>
      <c r="L38" s="2"/>
    </row>
    <row r="39" spans="1:12">
      <c r="A39" s="31">
        <f t="shared" si="2"/>
        <v>44160</v>
      </c>
      <c r="B39" s="12">
        <f t="shared" si="7"/>
        <v>4.583333333333333</v>
      </c>
      <c r="C39" s="12">
        <f t="shared" si="3"/>
        <v>22.916666666666643</v>
      </c>
      <c r="D39" s="12">
        <f t="shared" si="4"/>
        <v>197.08333333333343</v>
      </c>
      <c r="F39" s="21"/>
      <c r="G39" s="8">
        <f t="shared" si="5"/>
        <v>0</v>
      </c>
      <c r="H39" s="8"/>
      <c r="I39" s="8">
        <f t="shared" si="0"/>
        <v>0</v>
      </c>
      <c r="J39" s="8">
        <f t="shared" si="1"/>
        <v>0</v>
      </c>
      <c r="K39" s="21">
        <f t="shared" si="6"/>
        <v>73</v>
      </c>
      <c r="L39" s="2"/>
    </row>
    <row r="40" spans="1:12">
      <c r="A40" s="31">
        <f t="shared" si="2"/>
        <v>44190</v>
      </c>
      <c r="B40" s="12">
        <f t="shared" si="7"/>
        <v>4.583333333333333</v>
      </c>
      <c r="C40" s="12">
        <f t="shared" si="3"/>
        <v>18.333333333333311</v>
      </c>
      <c r="D40" s="12">
        <f t="shared" si="4"/>
        <v>201.66666666666677</v>
      </c>
      <c r="F40" s="21"/>
      <c r="G40" s="8">
        <f t="shared" si="5"/>
        <v>0</v>
      </c>
      <c r="H40" s="8"/>
      <c r="I40" s="8">
        <f t="shared" si="0"/>
        <v>0</v>
      </c>
      <c r="J40" s="8">
        <f t="shared" si="1"/>
        <v>0</v>
      </c>
      <c r="K40" s="21">
        <f t="shared" si="6"/>
        <v>73</v>
      </c>
      <c r="L40" s="2"/>
    </row>
    <row r="41" spans="1:12">
      <c r="A41" s="31">
        <f t="shared" si="2"/>
        <v>44221</v>
      </c>
      <c r="B41" s="12">
        <f t="shared" si="7"/>
        <v>4.583333333333333</v>
      </c>
      <c r="C41" s="12">
        <f t="shared" si="3"/>
        <v>13.749999999999979</v>
      </c>
      <c r="D41" s="12">
        <f t="shared" si="4"/>
        <v>206.25000000000011</v>
      </c>
      <c r="F41" s="21"/>
      <c r="G41" s="8">
        <f t="shared" si="5"/>
        <v>0</v>
      </c>
      <c r="H41" s="8"/>
      <c r="I41" s="8">
        <f t="shared" si="0"/>
        <v>0</v>
      </c>
      <c r="J41" s="8">
        <f t="shared" si="1"/>
        <v>0</v>
      </c>
      <c r="K41" s="21">
        <f t="shared" si="6"/>
        <v>73</v>
      </c>
      <c r="L41" s="2"/>
    </row>
    <row r="42" spans="1:12">
      <c r="A42" s="31">
        <f t="shared" si="2"/>
        <v>44252</v>
      </c>
      <c r="B42" s="12">
        <f t="shared" si="7"/>
        <v>4.583333333333333</v>
      </c>
      <c r="C42" s="12">
        <f t="shared" si="3"/>
        <v>9.1666666666666465</v>
      </c>
      <c r="D42" s="12">
        <f t="shared" si="4"/>
        <v>210.83333333333346</v>
      </c>
      <c r="F42" s="21"/>
      <c r="G42" s="8">
        <f t="shared" si="5"/>
        <v>0</v>
      </c>
      <c r="H42" s="8"/>
      <c r="I42" s="8">
        <f t="shared" si="0"/>
        <v>0</v>
      </c>
      <c r="J42" s="8">
        <f t="shared" si="1"/>
        <v>0</v>
      </c>
      <c r="K42" s="21">
        <f t="shared" si="6"/>
        <v>73</v>
      </c>
      <c r="L42" s="2"/>
    </row>
    <row r="43" spans="1:12">
      <c r="A43" s="31">
        <f t="shared" si="2"/>
        <v>44280</v>
      </c>
      <c r="B43" s="12">
        <f t="shared" si="7"/>
        <v>4.583333333333333</v>
      </c>
      <c r="C43" s="12">
        <f t="shared" si="3"/>
        <v>4.5833333333333135</v>
      </c>
      <c r="D43" s="12">
        <f t="shared" si="4"/>
        <v>215.4166666666668</v>
      </c>
      <c r="F43" s="21"/>
      <c r="G43" s="8">
        <f t="shared" si="5"/>
        <v>0</v>
      </c>
      <c r="H43" s="8"/>
      <c r="I43" s="8">
        <f t="shared" si="0"/>
        <v>0</v>
      </c>
      <c r="J43" s="8">
        <f t="shared" si="1"/>
        <v>0</v>
      </c>
      <c r="K43" s="21">
        <f t="shared" si="6"/>
        <v>73</v>
      </c>
      <c r="L43" s="2"/>
    </row>
    <row r="44" spans="1:12">
      <c r="A44" s="18">
        <f t="shared" si="2"/>
        <v>44311</v>
      </c>
      <c r="B44" s="13">
        <f t="shared" si="7"/>
        <v>4.583333333333333</v>
      </c>
      <c r="C44" s="13">
        <f t="shared" si="3"/>
        <v>-1.9539925233402755E-14</v>
      </c>
      <c r="D44" s="13">
        <f t="shared" si="4"/>
        <v>220.00000000000014</v>
      </c>
      <c r="E44" s="18"/>
      <c r="F44" s="22"/>
      <c r="G44" s="9">
        <f t="shared" si="5"/>
        <v>0</v>
      </c>
      <c r="H44" s="9"/>
      <c r="I44" s="9">
        <f t="shared" si="0"/>
        <v>0</v>
      </c>
      <c r="J44" s="9">
        <f t="shared" si="1"/>
        <v>0</v>
      </c>
      <c r="K44" s="22">
        <f t="shared" si="6"/>
        <v>73</v>
      </c>
      <c r="L44" s="3"/>
    </row>
    <row r="48" spans="1:12" ht="17">
      <c r="B48" s="23" t="s">
        <v>18</v>
      </c>
    </row>
    <row r="49" spans="2:11" s="1" customFormat="1">
      <c r="B49" s="6" t="s">
        <v>19</v>
      </c>
      <c r="C49" s="6"/>
      <c r="K49" s="24"/>
    </row>
    <row r="50" spans="2:11" s="1" customFormat="1">
      <c r="B50" s="6" t="s">
        <v>22</v>
      </c>
      <c r="C50" s="6"/>
      <c r="K50" s="24"/>
    </row>
    <row r="51" spans="2:11" s="1" customFormat="1">
      <c r="B51" s="6" t="s">
        <v>20</v>
      </c>
      <c r="C51" s="6"/>
      <c r="K51" s="24"/>
    </row>
    <row r="52" spans="2:11" s="1" customFormat="1">
      <c r="B52" s="6"/>
      <c r="C52" s="6" t="s">
        <v>21</v>
      </c>
      <c r="K52" s="24"/>
    </row>
    <row r="53" spans="2:11" s="1" customFormat="1">
      <c r="B53" s="6" t="s">
        <v>32</v>
      </c>
      <c r="C53" s="6"/>
      <c r="K53" s="24"/>
    </row>
  </sheetData>
  <mergeCells count="8">
    <mergeCell ref="K6:K7"/>
    <mergeCell ref="L6:L7"/>
    <mergeCell ref="A1:C1"/>
    <mergeCell ref="A6:A7"/>
    <mergeCell ref="B6:B7"/>
    <mergeCell ref="C6:C7"/>
    <mergeCell ref="D6:D7"/>
    <mergeCell ref="E6:J6"/>
  </mergeCells>
  <phoneticPr fontId="8"/>
  <pageMargins left="0.75" right="0.75" top="1" bottom="1" header="0.5" footer="0.5"/>
  <pageSetup scale="6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3"/>
  <sheetViews>
    <sheetView tabSelected="1" workbookViewId="0">
      <selection activeCell="B53" sqref="B53"/>
    </sheetView>
  </sheetViews>
  <sheetFormatPr baseColWidth="10" defaultColWidth="8.83203125" defaultRowHeight="15" x14ac:dyDescent="0"/>
  <cols>
    <col min="1" max="1" width="11.1640625" style="16" customWidth="1"/>
    <col min="2" max="2" width="11.83203125" style="6" customWidth="1"/>
    <col min="3" max="4" width="12.1640625" style="6" customWidth="1"/>
    <col min="5" max="5" width="10.33203125" style="15" customWidth="1"/>
    <col min="6" max="6" width="10.33203125" style="19" customWidth="1"/>
    <col min="7" max="7" width="12.1640625" style="6" customWidth="1"/>
    <col min="8" max="8" width="12.83203125" style="6" customWidth="1"/>
    <col min="9" max="10" width="12.1640625" style="6" customWidth="1"/>
    <col min="11" max="11" width="12.1640625" style="19" customWidth="1"/>
    <col min="12" max="12" width="30.1640625" style="1" customWidth="1"/>
    <col min="13" max="16384" width="8.83203125" style="1"/>
  </cols>
  <sheetData>
    <row r="1" spans="1:13" ht="25" customHeight="1">
      <c r="A1" s="37" t="s">
        <v>25</v>
      </c>
      <c r="B1" s="37"/>
      <c r="C1" s="37"/>
      <c r="D1" s="10"/>
    </row>
    <row r="2" spans="1:13" ht="15" customHeight="1">
      <c r="A2" s="27" t="s">
        <v>9</v>
      </c>
      <c r="B2" s="27"/>
      <c r="C2" s="27"/>
      <c r="D2" s="25">
        <v>250</v>
      </c>
      <c r="E2" s="10"/>
      <c r="F2" s="10"/>
      <c r="G2" s="15"/>
      <c r="H2" s="19"/>
      <c r="K2" s="6"/>
      <c r="L2" s="6"/>
      <c r="M2" s="19"/>
    </row>
    <row r="3" spans="1:13">
      <c r="A3" s="27" t="s">
        <v>7</v>
      </c>
      <c r="B3" s="27"/>
      <c r="C3" s="27"/>
      <c r="D3" s="26">
        <v>0.41</v>
      </c>
      <c r="E3" s="11"/>
      <c r="F3" s="11"/>
      <c r="G3" s="15"/>
      <c r="H3" s="19"/>
      <c r="K3" s="6"/>
      <c r="L3" s="6"/>
      <c r="M3" s="19"/>
    </row>
    <row r="4" spans="1:13">
      <c r="A4" s="27" t="s">
        <v>5</v>
      </c>
      <c r="B4" s="27"/>
      <c r="C4" s="27"/>
      <c r="D4" s="14">
        <v>43191</v>
      </c>
      <c r="E4" s="6"/>
      <c r="F4" s="10"/>
      <c r="G4" s="15"/>
      <c r="H4" s="19"/>
      <c r="K4" s="6"/>
      <c r="L4" s="6"/>
      <c r="M4" s="19"/>
    </row>
    <row r="5" spans="1:13">
      <c r="A5" s="14"/>
      <c r="B5" s="10"/>
      <c r="D5" s="10"/>
    </row>
    <row r="6" spans="1:13" s="5" customFormat="1" ht="15" customHeight="1">
      <c r="A6" s="38" t="s">
        <v>0</v>
      </c>
      <c r="B6" s="39" t="s">
        <v>23</v>
      </c>
      <c r="C6" s="39" t="s">
        <v>24</v>
      </c>
      <c r="D6" s="39" t="s">
        <v>3</v>
      </c>
      <c r="E6" s="39" t="s">
        <v>11</v>
      </c>
      <c r="F6" s="39"/>
      <c r="G6" s="39"/>
      <c r="H6" s="39"/>
      <c r="I6" s="39"/>
      <c r="J6" s="39"/>
      <c r="K6" s="35" t="s">
        <v>2</v>
      </c>
      <c r="L6" s="34" t="s">
        <v>1</v>
      </c>
    </row>
    <row r="7" spans="1:13" s="5" customFormat="1" ht="15" customHeight="1">
      <c r="A7" s="38"/>
      <c r="B7" s="39"/>
      <c r="C7" s="39"/>
      <c r="D7" s="39"/>
      <c r="E7" s="17" t="s">
        <v>12</v>
      </c>
      <c r="F7" s="20" t="s">
        <v>13</v>
      </c>
      <c r="G7" s="7" t="s">
        <v>16</v>
      </c>
      <c r="H7" s="7" t="s">
        <v>14</v>
      </c>
      <c r="I7" s="7" t="s">
        <v>10</v>
      </c>
      <c r="J7" s="7" t="s">
        <v>15</v>
      </c>
      <c r="K7" s="36"/>
      <c r="L7" s="34"/>
    </row>
    <row r="8" spans="1:13">
      <c r="A8" s="31">
        <f>IF(DATE(YEAR(D4)+1,MONTH(D4),DAY(D4)-1)&gt;EOMONTH(D4,12),EOMONTH(D4,12), DATE(YEAR(D4)+1,MONTH(D4),DAY(D4)-1))</f>
        <v>43555</v>
      </c>
      <c r="B8" s="12">
        <f>0.25*D$2</f>
        <v>62.5</v>
      </c>
      <c r="C8" s="12">
        <f>D2-B8</f>
        <v>187.5</v>
      </c>
      <c r="D8" s="12">
        <f>B8</f>
        <v>62.5</v>
      </c>
      <c r="F8" s="21"/>
      <c r="G8" s="8">
        <f>F8*D$3</f>
        <v>0</v>
      </c>
      <c r="H8" s="8"/>
      <c r="I8" s="8">
        <f t="shared" ref="I8:I37" si="0">F8*H8</f>
        <v>0</v>
      </c>
      <c r="J8" s="8">
        <f>I8-G8</f>
        <v>0</v>
      </c>
      <c r="K8" s="21">
        <f>F8</f>
        <v>0</v>
      </c>
      <c r="L8" s="2"/>
    </row>
    <row r="9" spans="1:13">
      <c r="A9" s="31">
        <f>IF(DATE(YEAR(A8),MONTH(A8)+1,DAY(A$8))&gt;EOMONTH(A8,1),EOMONTH(A8,1), DATE(YEAR(A8),MONTH(A8)+1,DAY(A$8)))</f>
        <v>43585</v>
      </c>
      <c r="B9" s="12">
        <f>(D$2-B8)/36</f>
        <v>5.208333333333333</v>
      </c>
      <c r="C9" s="12">
        <f>C8-B9</f>
        <v>182.29166666666666</v>
      </c>
      <c r="D9" s="12">
        <f>D8+B9</f>
        <v>67.708333333333329</v>
      </c>
      <c r="F9" s="21"/>
      <c r="G9" s="8">
        <f>F9*D$3</f>
        <v>0</v>
      </c>
      <c r="H9" s="8"/>
      <c r="I9" s="8">
        <f t="shared" si="0"/>
        <v>0</v>
      </c>
      <c r="J9" s="8">
        <f t="shared" ref="J9:J44" si="1">I9-G9</f>
        <v>0</v>
      </c>
      <c r="K9" s="21">
        <f>K8+F9</f>
        <v>0</v>
      </c>
      <c r="L9" s="2"/>
    </row>
    <row r="10" spans="1:13">
      <c r="A10" s="31">
        <f t="shared" ref="A10:A44" si="2">IF(DATE(YEAR(A9),MONTH(A9)+1,DAY(A$8))&gt;EOMONTH(A9,1),EOMONTH(A9,1), DATE(YEAR(A9),MONTH(A9)+1,DAY(A$8)))</f>
        <v>43616</v>
      </c>
      <c r="B10" s="12">
        <f>B9</f>
        <v>5.208333333333333</v>
      </c>
      <c r="C10" s="12">
        <f t="shared" ref="C10:C44" si="3">C9-B10</f>
        <v>177.08333333333331</v>
      </c>
      <c r="D10" s="12">
        <f t="shared" ref="D10:D44" si="4">D9+B10</f>
        <v>72.916666666666657</v>
      </c>
      <c r="F10" s="21"/>
      <c r="G10" s="8">
        <f t="shared" ref="G10:G44" si="5">F10*D$3</f>
        <v>0</v>
      </c>
      <c r="H10" s="8"/>
      <c r="I10" s="8">
        <f t="shared" si="0"/>
        <v>0</v>
      </c>
      <c r="J10" s="8">
        <f t="shared" si="1"/>
        <v>0</v>
      </c>
      <c r="K10" s="21">
        <f t="shared" ref="K10:K44" si="6">K9+F10</f>
        <v>0</v>
      </c>
      <c r="L10" s="2"/>
    </row>
    <row r="11" spans="1:13">
      <c r="A11" s="31">
        <f t="shared" si="2"/>
        <v>43646</v>
      </c>
      <c r="B11" s="12">
        <f t="shared" ref="B11:B44" si="7">B10</f>
        <v>5.208333333333333</v>
      </c>
      <c r="C11" s="12">
        <f t="shared" si="3"/>
        <v>171.87499999999997</v>
      </c>
      <c r="D11" s="12">
        <f t="shared" si="4"/>
        <v>78.124999999999986</v>
      </c>
      <c r="F11" s="21"/>
      <c r="G11" s="8">
        <f t="shared" si="5"/>
        <v>0</v>
      </c>
      <c r="H11" s="8"/>
      <c r="I11" s="8">
        <f t="shared" si="0"/>
        <v>0</v>
      </c>
      <c r="J11" s="8">
        <f t="shared" si="1"/>
        <v>0</v>
      </c>
      <c r="K11" s="21">
        <f t="shared" si="6"/>
        <v>0</v>
      </c>
      <c r="L11" s="2"/>
    </row>
    <row r="12" spans="1:13">
      <c r="A12" s="31">
        <f t="shared" si="2"/>
        <v>43677</v>
      </c>
      <c r="B12" s="12">
        <f t="shared" si="7"/>
        <v>5.208333333333333</v>
      </c>
      <c r="C12" s="12">
        <f t="shared" si="3"/>
        <v>166.66666666666663</v>
      </c>
      <c r="D12" s="12">
        <f t="shared" si="4"/>
        <v>83.333333333333314</v>
      </c>
      <c r="F12" s="21"/>
      <c r="G12" s="8">
        <f t="shared" si="5"/>
        <v>0</v>
      </c>
      <c r="H12" s="8"/>
      <c r="I12" s="8">
        <f t="shared" si="0"/>
        <v>0</v>
      </c>
      <c r="J12" s="8">
        <f t="shared" si="1"/>
        <v>0</v>
      </c>
      <c r="K12" s="21">
        <f t="shared" si="6"/>
        <v>0</v>
      </c>
      <c r="L12" s="2"/>
    </row>
    <row r="13" spans="1:13">
      <c r="A13" s="31">
        <f t="shared" si="2"/>
        <v>43708</v>
      </c>
      <c r="B13" s="12">
        <f t="shared" si="7"/>
        <v>5.208333333333333</v>
      </c>
      <c r="C13" s="12">
        <f t="shared" si="3"/>
        <v>161.45833333333329</v>
      </c>
      <c r="D13" s="12">
        <f t="shared" si="4"/>
        <v>88.541666666666643</v>
      </c>
      <c r="F13" s="21"/>
      <c r="G13" s="8">
        <f t="shared" si="5"/>
        <v>0</v>
      </c>
      <c r="H13" s="8"/>
      <c r="I13" s="8">
        <f t="shared" si="0"/>
        <v>0</v>
      </c>
      <c r="J13" s="8">
        <f t="shared" si="1"/>
        <v>0</v>
      </c>
      <c r="K13" s="21">
        <f t="shared" si="6"/>
        <v>0</v>
      </c>
      <c r="L13" s="2"/>
    </row>
    <row r="14" spans="1:13">
      <c r="A14" s="31">
        <f t="shared" si="2"/>
        <v>43738</v>
      </c>
      <c r="B14" s="12">
        <f t="shared" si="7"/>
        <v>5.208333333333333</v>
      </c>
      <c r="C14" s="12">
        <f t="shared" si="3"/>
        <v>156.24999999999994</v>
      </c>
      <c r="D14" s="12">
        <f t="shared" si="4"/>
        <v>93.749999999999972</v>
      </c>
      <c r="F14" s="21"/>
      <c r="G14" s="8">
        <f t="shared" si="5"/>
        <v>0</v>
      </c>
      <c r="H14" s="8"/>
      <c r="I14" s="8">
        <f t="shared" si="0"/>
        <v>0</v>
      </c>
      <c r="J14" s="8">
        <f t="shared" si="1"/>
        <v>0</v>
      </c>
      <c r="K14" s="21">
        <f t="shared" si="6"/>
        <v>0</v>
      </c>
      <c r="L14" s="2"/>
    </row>
    <row r="15" spans="1:13">
      <c r="A15" s="31">
        <f t="shared" si="2"/>
        <v>43769</v>
      </c>
      <c r="B15" s="12">
        <f t="shared" si="7"/>
        <v>5.208333333333333</v>
      </c>
      <c r="C15" s="12">
        <f t="shared" si="3"/>
        <v>151.0416666666666</v>
      </c>
      <c r="D15" s="12">
        <f t="shared" si="4"/>
        <v>98.9583333333333</v>
      </c>
      <c r="F15" s="21"/>
      <c r="G15" s="8">
        <f t="shared" si="5"/>
        <v>0</v>
      </c>
      <c r="H15" s="8"/>
      <c r="I15" s="8">
        <f t="shared" si="0"/>
        <v>0</v>
      </c>
      <c r="J15" s="8">
        <f t="shared" si="1"/>
        <v>0</v>
      </c>
      <c r="K15" s="21">
        <f t="shared" si="6"/>
        <v>0</v>
      </c>
      <c r="L15" s="2"/>
    </row>
    <row r="16" spans="1:13">
      <c r="A16" s="31">
        <f t="shared" si="2"/>
        <v>43799</v>
      </c>
      <c r="B16" s="12">
        <f t="shared" si="7"/>
        <v>5.208333333333333</v>
      </c>
      <c r="C16" s="12">
        <f t="shared" si="3"/>
        <v>145.83333333333326</v>
      </c>
      <c r="D16" s="12">
        <f t="shared" si="4"/>
        <v>104.16666666666663</v>
      </c>
      <c r="F16" s="21"/>
      <c r="G16" s="8">
        <f t="shared" si="5"/>
        <v>0</v>
      </c>
      <c r="H16" s="8"/>
      <c r="I16" s="8">
        <f t="shared" si="0"/>
        <v>0</v>
      </c>
      <c r="J16" s="8">
        <f t="shared" si="1"/>
        <v>0</v>
      </c>
      <c r="K16" s="21">
        <f t="shared" si="6"/>
        <v>0</v>
      </c>
      <c r="L16" s="2"/>
    </row>
    <row r="17" spans="1:12">
      <c r="A17" s="31">
        <f t="shared" si="2"/>
        <v>43830</v>
      </c>
      <c r="B17" s="12">
        <f t="shared" si="7"/>
        <v>5.208333333333333</v>
      </c>
      <c r="C17" s="12">
        <f t="shared" si="3"/>
        <v>140.62499999999991</v>
      </c>
      <c r="D17" s="12">
        <f t="shared" si="4"/>
        <v>109.37499999999996</v>
      </c>
      <c r="F17" s="21"/>
      <c r="G17" s="8">
        <f t="shared" si="5"/>
        <v>0</v>
      </c>
      <c r="H17" s="8"/>
      <c r="I17" s="8">
        <f t="shared" si="0"/>
        <v>0</v>
      </c>
      <c r="J17" s="8">
        <f t="shared" si="1"/>
        <v>0</v>
      </c>
      <c r="K17" s="21">
        <f t="shared" si="6"/>
        <v>0</v>
      </c>
      <c r="L17" s="2"/>
    </row>
    <row r="18" spans="1:12">
      <c r="A18" s="31">
        <f t="shared" si="2"/>
        <v>43861</v>
      </c>
      <c r="B18" s="12">
        <f t="shared" si="7"/>
        <v>5.208333333333333</v>
      </c>
      <c r="C18" s="12">
        <f t="shared" si="3"/>
        <v>135.41666666666657</v>
      </c>
      <c r="D18" s="12">
        <f t="shared" si="4"/>
        <v>114.58333333333329</v>
      </c>
      <c r="F18" s="21"/>
      <c r="G18" s="8">
        <f t="shared" si="5"/>
        <v>0</v>
      </c>
      <c r="H18" s="8"/>
      <c r="I18" s="8">
        <f t="shared" si="0"/>
        <v>0</v>
      </c>
      <c r="J18" s="8">
        <f t="shared" si="1"/>
        <v>0</v>
      </c>
      <c r="K18" s="21">
        <f t="shared" si="6"/>
        <v>0</v>
      </c>
      <c r="L18" s="2"/>
    </row>
    <row r="19" spans="1:12">
      <c r="A19" s="31">
        <f t="shared" si="2"/>
        <v>43890</v>
      </c>
      <c r="B19" s="12">
        <f t="shared" si="7"/>
        <v>5.208333333333333</v>
      </c>
      <c r="C19" s="12">
        <f t="shared" si="3"/>
        <v>130.20833333333323</v>
      </c>
      <c r="D19" s="12">
        <f t="shared" si="4"/>
        <v>119.79166666666661</v>
      </c>
      <c r="F19" s="21"/>
      <c r="G19" s="8">
        <f t="shared" si="5"/>
        <v>0</v>
      </c>
      <c r="H19" s="8"/>
      <c r="I19" s="8">
        <f t="shared" si="0"/>
        <v>0</v>
      </c>
      <c r="J19" s="8">
        <f t="shared" si="1"/>
        <v>0</v>
      </c>
      <c r="K19" s="21">
        <f t="shared" si="6"/>
        <v>0</v>
      </c>
      <c r="L19" s="2"/>
    </row>
    <row r="20" spans="1:12">
      <c r="A20" s="31">
        <f t="shared" si="2"/>
        <v>43921</v>
      </c>
      <c r="B20" s="12">
        <f t="shared" si="7"/>
        <v>5.208333333333333</v>
      </c>
      <c r="C20" s="12">
        <f t="shared" si="3"/>
        <v>124.9999999999999</v>
      </c>
      <c r="D20" s="12">
        <f t="shared" si="4"/>
        <v>124.99999999999994</v>
      </c>
      <c r="F20" s="21"/>
      <c r="G20" s="8">
        <f t="shared" si="5"/>
        <v>0</v>
      </c>
      <c r="H20" s="8"/>
      <c r="I20" s="8">
        <f t="shared" si="0"/>
        <v>0</v>
      </c>
      <c r="J20" s="8">
        <f t="shared" si="1"/>
        <v>0</v>
      </c>
      <c r="K20" s="21">
        <f t="shared" si="6"/>
        <v>0</v>
      </c>
      <c r="L20" s="2"/>
    </row>
    <row r="21" spans="1:12">
      <c r="A21" s="31">
        <f t="shared" si="2"/>
        <v>43951</v>
      </c>
      <c r="B21" s="12">
        <f t="shared" si="7"/>
        <v>5.208333333333333</v>
      </c>
      <c r="C21" s="12">
        <f t="shared" si="3"/>
        <v>119.79166666666657</v>
      </c>
      <c r="D21" s="12">
        <f t="shared" si="4"/>
        <v>130.20833333333329</v>
      </c>
      <c r="F21" s="21"/>
      <c r="G21" s="8">
        <f t="shared" si="5"/>
        <v>0</v>
      </c>
      <c r="H21" s="8"/>
      <c r="I21" s="8">
        <f t="shared" si="0"/>
        <v>0</v>
      </c>
      <c r="J21" s="8">
        <f t="shared" si="1"/>
        <v>0</v>
      </c>
      <c r="K21" s="21">
        <f t="shared" si="6"/>
        <v>0</v>
      </c>
      <c r="L21" s="2"/>
    </row>
    <row r="22" spans="1:12">
      <c r="A22" s="31">
        <f t="shared" si="2"/>
        <v>43982</v>
      </c>
      <c r="B22" s="12">
        <f t="shared" si="7"/>
        <v>5.208333333333333</v>
      </c>
      <c r="C22" s="12">
        <f t="shared" si="3"/>
        <v>114.58333333333324</v>
      </c>
      <c r="D22" s="12">
        <f t="shared" si="4"/>
        <v>135.41666666666663</v>
      </c>
      <c r="F22" s="21"/>
      <c r="G22" s="8">
        <f t="shared" si="5"/>
        <v>0</v>
      </c>
      <c r="H22" s="8"/>
      <c r="I22" s="8">
        <f t="shared" si="0"/>
        <v>0</v>
      </c>
      <c r="J22" s="8">
        <f t="shared" si="1"/>
        <v>0</v>
      </c>
      <c r="K22" s="21">
        <f t="shared" si="6"/>
        <v>0</v>
      </c>
      <c r="L22" s="2"/>
    </row>
    <row r="23" spans="1:12">
      <c r="A23" s="31">
        <f t="shared" si="2"/>
        <v>44012</v>
      </c>
      <c r="B23" s="12">
        <f t="shared" si="7"/>
        <v>5.208333333333333</v>
      </c>
      <c r="C23" s="12">
        <f t="shared" si="3"/>
        <v>109.37499999999991</v>
      </c>
      <c r="D23" s="12">
        <f t="shared" si="4"/>
        <v>140.62499999999997</v>
      </c>
      <c r="F23" s="21"/>
      <c r="G23" s="8">
        <f t="shared" si="5"/>
        <v>0</v>
      </c>
      <c r="H23" s="8"/>
      <c r="I23" s="8">
        <f t="shared" si="0"/>
        <v>0</v>
      </c>
      <c r="J23" s="8">
        <f t="shared" si="1"/>
        <v>0</v>
      </c>
      <c r="K23" s="21">
        <f t="shared" si="6"/>
        <v>0</v>
      </c>
      <c r="L23" s="2"/>
    </row>
    <row r="24" spans="1:12">
      <c r="A24" s="31">
        <f t="shared" si="2"/>
        <v>44043</v>
      </c>
      <c r="B24" s="12">
        <f t="shared" si="7"/>
        <v>5.208333333333333</v>
      </c>
      <c r="C24" s="12">
        <f t="shared" si="3"/>
        <v>104.16666666666659</v>
      </c>
      <c r="D24" s="12">
        <f t="shared" si="4"/>
        <v>145.83333333333331</v>
      </c>
      <c r="F24" s="21"/>
      <c r="G24" s="8">
        <f t="shared" si="5"/>
        <v>0</v>
      </c>
      <c r="H24" s="8"/>
      <c r="I24" s="8">
        <f t="shared" si="0"/>
        <v>0</v>
      </c>
      <c r="J24" s="8">
        <f t="shared" si="1"/>
        <v>0</v>
      </c>
      <c r="K24" s="21">
        <f t="shared" si="6"/>
        <v>0</v>
      </c>
      <c r="L24" s="2"/>
    </row>
    <row r="25" spans="1:12">
      <c r="A25" s="31">
        <f t="shared" si="2"/>
        <v>44074</v>
      </c>
      <c r="B25" s="12">
        <f t="shared" si="7"/>
        <v>5.208333333333333</v>
      </c>
      <c r="C25" s="12">
        <f t="shared" si="3"/>
        <v>98.958333333333258</v>
      </c>
      <c r="D25" s="12">
        <f t="shared" si="4"/>
        <v>151.04166666666666</v>
      </c>
      <c r="F25" s="21"/>
      <c r="G25" s="8">
        <f t="shared" si="5"/>
        <v>0</v>
      </c>
      <c r="H25" s="8"/>
      <c r="I25" s="8">
        <f t="shared" si="0"/>
        <v>0</v>
      </c>
      <c r="J25" s="8">
        <f t="shared" si="1"/>
        <v>0</v>
      </c>
      <c r="K25" s="21">
        <f t="shared" si="6"/>
        <v>0</v>
      </c>
      <c r="L25" s="2"/>
    </row>
    <row r="26" spans="1:12">
      <c r="A26" s="31">
        <f t="shared" si="2"/>
        <v>44104</v>
      </c>
      <c r="B26" s="12">
        <f t="shared" si="7"/>
        <v>5.208333333333333</v>
      </c>
      <c r="C26" s="12">
        <f t="shared" si="3"/>
        <v>93.749999999999929</v>
      </c>
      <c r="D26" s="12">
        <f t="shared" si="4"/>
        <v>156.25</v>
      </c>
      <c r="F26" s="21"/>
      <c r="G26" s="8">
        <f t="shared" si="5"/>
        <v>0</v>
      </c>
      <c r="H26" s="8"/>
      <c r="I26" s="8">
        <f t="shared" si="0"/>
        <v>0</v>
      </c>
      <c r="J26" s="8">
        <f t="shared" si="1"/>
        <v>0</v>
      </c>
      <c r="K26" s="21">
        <f t="shared" si="6"/>
        <v>0</v>
      </c>
      <c r="L26" s="2"/>
    </row>
    <row r="27" spans="1:12">
      <c r="A27" s="31">
        <f t="shared" si="2"/>
        <v>44135</v>
      </c>
      <c r="B27" s="12">
        <f t="shared" si="7"/>
        <v>5.208333333333333</v>
      </c>
      <c r="C27" s="12">
        <f t="shared" si="3"/>
        <v>88.5416666666666</v>
      </c>
      <c r="D27" s="12">
        <f t="shared" si="4"/>
        <v>161.45833333333334</v>
      </c>
      <c r="F27" s="21"/>
      <c r="G27" s="8">
        <f t="shared" si="5"/>
        <v>0</v>
      </c>
      <c r="H27" s="8"/>
      <c r="I27" s="8">
        <f t="shared" si="0"/>
        <v>0</v>
      </c>
      <c r="J27" s="8">
        <f t="shared" si="1"/>
        <v>0</v>
      </c>
      <c r="K27" s="21">
        <f t="shared" si="6"/>
        <v>0</v>
      </c>
      <c r="L27" s="2"/>
    </row>
    <row r="28" spans="1:12">
      <c r="A28" s="31">
        <f t="shared" si="2"/>
        <v>44165</v>
      </c>
      <c r="B28" s="12">
        <f t="shared" si="7"/>
        <v>5.208333333333333</v>
      </c>
      <c r="C28" s="12">
        <f t="shared" si="3"/>
        <v>83.333333333333272</v>
      </c>
      <c r="D28" s="12">
        <f t="shared" si="4"/>
        <v>166.66666666666669</v>
      </c>
      <c r="F28" s="21"/>
      <c r="G28" s="8">
        <f t="shared" si="5"/>
        <v>0</v>
      </c>
      <c r="H28" s="8"/>
      <c r="I28" s="8">
        <f t="shared" si="0"/>
        <v>0</v>
      </c>
      <c r="J28" s="8">
        <f t="shared" si="1"/>
        <v>0</v>
      </c>
      <c r="K28" s="21">
        <f t="shared" si="6"/>
        <v>0</v>
      </c>
      <c r="L28" s="2"/>
    </row>
    <row r="29" spans="1:12">
      <c r="A29" s="31">
        <f t="shared" si="2"/>
        <v>44196</v>
      </c>
      <c r="B29" s="12">
        <f t="shared" si="7"/>
        <v>5.208333333333333</v>
      </c>
      <c r="C29" s="12">
        <f t="shared" si="3"/>
        <v>78.124999999999943</v>
      </c>
      <c r="D29" s="12">
        <f t="shared" si="4"/>
        <v>171.87500000000003</v>
      </c>
      <c r="F29" s="21"/>
      <c r="G29" s="8">
        <f t="shared" si="5"/>
        <v>0</v>
      </c>
      <c r="H29" s="8"/>
      <c r="I29" s="8">
        <f t="shared" si="0"/>
        <v>0</v>
      </c>
      <c r="J29" s="8">
        <f t="shared" si="1"/>
        <v>0</v>
      </c>
      <c r="K29" s="21">
        <f t="shared" si="6"/>
        <v>0</v>
      </c>
      <c r="L29" s="2"/>
    </row>
    <row r="30" spans="1:12">
      <c r="A30" s="31">
        <f t="shared" si="2"/>
        <v>44227</v>
      </c>
      <c r="B30" s="12">
        <f t="shared" si="7"/>
        <v>5.208333333333333</v>
      </c>
      <c r="C30" s="12">
        <f t="shared" si="3"/>
        <v>72.916666666666615</v>
      </c>
      <c r="D30" s="12">
        <f t="shared" si="4"/>
        <v>177.08333333333337</v>
      </c>
      <c r="F30" s="21"/>
      <c r="G30" s="8">
        <f t="shared" si="5"/>
        <v>0</v>
      </c>
      <c r="H30" s="8"/>
      <c r="I30" s="8">
        <f t="shared" si="0"/>
        <v>0</v>
      </c>
      <c r="J30" s="8">
        <f t="shared" si="1"/>
        <v>0</v>
      </c>
      <c r="K30" s="21">
        <f t="shared" si="6"/>
        <v>0</v>
      </c>
      <c r="L30" s="2"/>
    </row>
    <row r="31" spans="1:12">
      <c r="A31" s="31">
        <f t="shared" si="2"/>
        <v>44255</v>
      </c>
      <c r="B31" s="12">
        <f t="shared" si="7"/>
        <v>5.208333333333333</v>
      </c>
      <c r="C31" s="12">
        <f t="shared" si="3"/>
        <v>67.708333333333286</v>
      </c>
      <c r="D31" s="12">
        <f t="shared" si="4"/>
        <v>182.29166666666671</v>
      </c>
      <c r="F31" s="21"/>
      <c r="G31" s="8">
        <f t="shared" si="5"/>
        <v>0</v>
      </c>
      <c r="H31" s="8"/>
      <c r="I31" s="8">
        <f t="shared" si="0"/>
        <v>0</v>
      </c>
      <c r="J31" s="8">
        <f t="shared" si="1"/>
        <v>0</v>
      </c>
      <c r="K31" s="21">
        <f t="shared" si="6"/>
        <v>0</v>
      </c>
      <c r="L31" s="2"/>
    </row>
    <row r="32" spans="1:12">
      <c r="A32" s="31">
        <f t="shared" si="2"/>
        <v>44286</v>
      </c>
      <c r="B32" s="12">
        <f t="shared" si="7"/>
        <v>5.208333333333333</v>
      </c>
      <c r="C32" s="12">
        <f t="shared" si="3"/>
        <v>62.49999999999995</v>
      </c>
      <c r="D32" s="12">
        <f t="shared" si="4"/>
        <v>187.50000000000006</v>
      </c>
      <c r="F32" s="21"/>
      <c r="G32" s="8">
        <f t="shared" si="5"/>
        <v>0</v>
      </c>
      <c r="H32" s="8"/>
      <c r="I32" s="8">
        <f t="shared" si="0"/>
        <v>0</v>
      </c>
      <c r="J32" s="8">
        <f t="shared" si="1"/>
        <v>0</v>
      </c>
      <c r="K32" s="21">
        <f t="shared" si="6"/>
        <v>0</v>
      </c>
      <c r="L32" s="2"/>
    </row>
    <row r="33" spans="1:12">
      <c r="A33" s="31">
        <f t="shared" si="2"/>
        <v>44316</v>
      </c>
      <c r="B33" s="12">
        <f t="shared" si="7"/>
        <v>5.208333333333333</v>
      </c>
      <c r="C33" s="12">
        <f t="shared" si="3"/>
        <v>57.291666666666615</v>
      </c>
      <c r="D33" s="12">
        <f t="shared" si="4"/>
        <v>192.7083333333334</v>
      </c>
      <c r="F33" s="21"/>
      <c r="G33" s="8">
        <f t="shared" si="5"/>
        <v>0</v>
      </c>
      <c r="H33" s="8"/>
      <c r="I33" s="8">
        <f t="shared" si="0"/>
        <v>0</v>
      </c>
      <c r="J33" s="8">
        <f t="shared" si="1"/>
        <v>0</v>
      </c>
      <c r="K33" s="21">
        <f t="shared" si="6"/>
        <v>0</v>
      </c>
      <c r="L33" s="2"/>
    </row>
    <row r="34" spans="1:12">
      <c r="A34" s="31">
        <f t="shared" si="2"/>
        <v>44347</v>
      </c>
      <c r="B34" s="12">
        <f t="shared" si="7"/>
        <v>5.208333333333333</v>
      </c>
      <c r="C34" s="12">
        <f t="shared" si="3"/>
        <v>52.083333333333279</v>
      </c>
      <c r="D34" s="12">
        <f t="shared" si="4"/>
        <v>197.91666666666674</v>
      </c>
      <c r="F34" s="21"/>
      <c r="G34" s="8">
        <f t="shared" si="5"/>
        <v>0</v>
      </c>
      <c r="H34" s="8"/>
      <c r="I34" s="8">
        <f t="shared" si="0"/>
        <v>0</v>
      </c>
      <c r="J34" s="8">
        <f t="shared" si="1"/>
        <v>0</v>
      </c>
      <c r="K34" s="21">
        <f t="shared" si="6"/>
        <v>0</v>
      </c>
      <c r="L34" s="2"/>
    </row>
    <row r="35" spans="1:12">
      <c r="A35" s="31">
        <f t="shared" si="2"/>
        <v>44377</v>
      </c>
      <c r="B35" s="12">
        <f t="shared" si="7"/>
        <v>5.208333333333333</v>
      </c>
      <c r="C35" s="12">
        <f t="shared" si="3"/>
        <v>46.874999999999943</v>
      </c>
      <c r="D35" s="12">
        <f t="shared" si="4"/>
        <v>203.12500000000009</v>
      </c>
      <c r="F35" s="21"/>
      <c r="G35" s="8">
        <f t="shared" si="5"/>
        <v>0</v>
      </c>
      <c r="H35" s="8"/>
      <c r="I35" s="8">
        <f t="shared" si="0"/>
        <v>0</v>
      </c>
      <c r="J35" s="8">
        <f t="shared" si="1"/>
        <v>0</v>
      </c>
      <c r="K35" s="21">
        <f t="shared" si="6"/>
        <v>0</v>
      </c>
      <c r="L35" s="2"/>
    </row>
    <row r="36" spans="1:12">
      <c r="A36" s="31">
        <f t="shared" si="2"/>
        <v>44408</v>
      </c>
      <c r="B36" s="12">
        <f t="shared" si="7"/>
        <v>5.208333333333333</v>
      </c>
      <c r="C36" s="12">
        <f t="shared" si="3"/>
        <v>41.666666666666607</v>
      </c>
      <c r="D36" s="12">
        <f t="shared" si="4"/>
        <v>208.33333333333343</v>
      </c>
      <c r="F36" s="21"/>
      <c r="G36" s="8">
        <f t="shared" si="5"/>
        <v>0</v>
      </c>
      <c r="H36" s="8"/>
      <c r="I36" s="8">
        <f t="shared" si="0"/>
        <v>0</v>
      </c>
      <c r="J36" s="8">
        <f t="shared" si="1"/>
        <v>0</v>
      </c>
      <c r="K36" s="21">
        <f t="shared" si="6"/>
        <v>0</v>
      </c>
      <c r="L36" s="2"/>
    </row>
    <row r="37" spans="1:12">
      <c r="A37" s="31">
        <f t="shared" si="2"/>
        <v>44439</v>
      </c>
      <c r="B37" s="12">
        <f t="shared" si="7"/>
        <v>5.208333333333333</v>
      </c>
      <c r="C37" s="12">
        <f t="shared" si="3"/>
        <v>36.458333333333272</v>
      </c>
      <c r="D37" s="12">
        <f t="shared" si="4"/>
        <v>213.54166666666677</v>
      </c>
      <c r="F37" s="21"/>
      <c r="G37" s="8">
        <f t="shared" si="5"/>
        <v>0</v>
      </c>
      <c r="H37" s="8"/>
      <c r="I37" s="8">
        <f t="shared" si="0"/>
        <v>0</v>
      </c>
      <c r="J37" s="8">
        <f t="shared" si="1"/>
        <v>0</v>
      </c>
      <c r="K37" s="21">
        <f t="shared" si="6"/>
        <v>0</v>
      </c>
      <c r="L37" s="2"/>
    </row>
    <row r="38" spans="1:12">
      <c r="A38" s="31">
        <f t="shared" si="2"/>
        <v>44469</v>
      </c>
      <c r="B38" s="12">
        <f t="shared" si="7"/>
        <v>5.208333333333333</v>
      </c>
      <c r="C38" s="12">
        <f t="shared" si="3"/>
        <v>31.24999999999994</v>
      </c>
      <c r="D38" s="12">
        <f t="shared" si="4"/>
        <v>218.75000000000011</v>
      </c>
      <c r="F38" s="21"/>
      <c r="G38" s="8">
        <f t="shared" si="5"/>
        <v>0</v>
      </c>
      <c r="H38" s="8"/>
      <c r="I38" s="8">
        <f t="shared" ref="I38" si="8">F38*H38</f>
        <v>0</v>
      </c>
      <c r="J38" s="8">
        <f t="shared" si="1"/>
        <v>0</v>
      </c>
      <c r="K38" s="21">
        <f t="shared" si="6"/>
        <v>0</v>
      </c>
      <c r="L38" s="2"/>
    </row>
    <row r="39" spans="1:12">
      <c r="A39" s="31">
        <f t="shared" si="2"/>
        <v>44500</v>
      </c>
      <c r="B39" s="12">
        <f t="shared" si="7"/>
        <v>5.208333333333333</v>
      </c>
      <c r="C39" s="12">
        <f t="shared" si="3"/>
        <v>26.041666666666607</v>
      </c>
      <c r="D39" s="12">
        <f t="shared" si="4"/>
        <v>223.95833333333346</v>
      </c>
      <c r="F39" s="21"/>
      <c r="G39" s="8">
        <f t="shared" si="5"/>
        <v>0</v>
      </c>
      <c r="H39" s="8"/>
      <c r="I39" s="8">
        <f t="shared" ref="I39:I44" si="9">F39*H39</f>
        <v>0</v>
      </c>
      <c r="J39" s="8">
        <f t="shared" si="1"/>
        <v>0</v>
      </c>
      <c r="K39" s="21">
        <f t="shared" si="6"/>
        <v>0</v>
      </c>
      <c r="L39" s="2"/>
    </row>
    <row r="40" spans="1:12">
      <c r="A40" s="31">
        <f t="shared" si="2"/>
        <v>44530</v>
      </c>
      <c r="B40" s="12">
        <f t="shared" si="7"/>
        <v>5.208333333333333</v>
      </c>
      <c r="C40" s="12">
        <f t="shared" si="3"/>
        <v>20.833333333333275</v>
      </c>
      <c r="D40" s="12">
        <f t="shared" si="4"/>
        <v>229.1666666666668</v>
      </c>
      <c r="F40" s="21"/>
      <c r="G40" s="8">
        <f t="shared" si="5"/>
        <v>0</v>
      </c>
      <c r="H40" s="8"/>
      <c r="I40" s="8">
        <f t="shared" si="9"/>
        <v>0</v>
      </c>
      <c r="J40" s="8">
        <f t="shared" si="1"/>
        <v>0</v>
      </c>
      <c r="K40" s="21">
        <f t="shared" si="6"/>
        <v>0</v>
      </c>
      <c r="L40" s="2"/>
    </row>
    <row r="41" spans="1:12">
      <c r="A41" s="31">
        <f t="shared" si="2"/>
        <v>44561</v>
      </c>
      <c r="B41" s="12">
        <f t="shared" si="7"/>
        <v>5.208333333333333</v>
      </c>
      <c r="C41" s="12">
        <f t="shared" si="3"/>
        <v>15.624999999999943</v>
      </c>
      <c r="D41" s="12">
        <f t="shared" si="4"/>
        <v>234.37500000000014</v>
      </c>
      <c r="F41" s="21"/>
      <c r="G41" s="8">
        <f t="shared" si="5"/>
        <v>0</v>
      </c>
      <c r="H41" s="8"/>
      <c r="I41" s="8">
        <f t="shared" si="9"/>
        <v>0</v>
      </c>
      <c r="J41" s="8">
        <f t="shared" si="1"/>
        <v>0</v>
      </c>
      <c r="K41" s="21">
        <f t="shared" si="6"/>
        <v>0</v>
      </c>
      <c r="L41" s="2"/>
    </row>
    <row r="42" spans="1:12">
      <c r="A42" s="31">
        <f t="shared" si="2"/>
        <v>44592</v>
      </c>
      <c r="B42" s="12">
        <f t="shared" si="7"/>
        <v>5.208333333333333</v>
      </c>
      <c r="C42" s="12">
        <f t="shared" si="3"/>
        <v>10.416666666666611</v>
      </c>
      <c r="D42" s="12">
        <f t="shared" si="4"/>
        <v>239.58333333333348</v>
      </c>
      <c r="F42" s="21"/>
      <c r="G42" s="8">
        <f t="shared" si="5"/>
        <v>0</v>
      </c>
      <c r="H42" s="8"/>
      <c r="I42" s="8">
        <f t="shared" si="9"/>
        <v>0</v>
      </c>
      <c r="J42" s="8">
        <f t="shared" si="1"/>
        <v>0</v>
      </c>
      <c r="K42" s="21">
        <f t="shared" si="6"/>
        <v>0</v>
      </c>
      <c r="L42" s="2"/>
    </row>
    <row r="43" spans="1:12">
      <c r="A43" s="31">
        <f t="shared" si="2"/>
        <v>44620</v>
      </c>
      <c r="B43" s="12">
        <f t="shared" si="7"/>
        <v>5.208333333333333</v>
      </c>
      <c r="C43" s="12">
        <f t="shared" si="3"/>
        <v>5.208333333333278</v>
      </c>
      <c r="D43" s="12">
        <f t="shared" si="4"/>
        <v>244.79166666666683</v>
      </c>
      <c r="F43" s="21"/>
      <c r="G43" s="8">
        <f t="shared" si="5"/>
        <v>0</v>
      </c>
      <c r="H43" s="8"/>
      <c r="I43" s="8">
        <f t="shared" si="9"/>
        <v>0</v>
      </c>
      <c r="J43" s="8">
        <f t="shared" si="1"/>
        <v>0</v>
      </c>
      <c r="K43" s="21">
        <f t="shared" si="6"/>
        <v>0</v>
      </c>
      <c r="L43" s="2"/>
    </row>
    <row r="44" spans="1:12">
      <c r="A44" s="18">
        <f t="shared" si="2"/>
        <v>44651</v>
      </c>
      <c r="B44" s="13">
        <f t="shared" si="7"/>
        <v>5.208333333333333</v>
      </c>
      <c r="C44" s="13">
        <f t="shared" si="3"/>
        <v>-5.5067062021407764E-14</v>
      </c>
      <c r="D44" s="13">
        <f t="shared" si="4"/>
        <v>250.00000000000017</v>
      </c>
      <c r="E44" s="18"/>
      <c r="F44" s="22"/>
      <c r="G44" s="9">
        <f t="shared" si="5"/>
        <v>0</v>
      </c>
      <c r="H44" s="9"/>
      <c r="I44" s="9">
        <f t="shared" si="9"/>
        <v>0</v>
      </c>
      <c r="J44" s="9">
        <f t="shared" si="1"/>
        <v>0</v>
      </c>
      <c r="K44" s="22">
        <f t="shared" si="6"/>
        <v>0</v>
      </c>
      <c r="L44" s="3"/>
    </row>
    <row r="48" spans="1:12" ht="17">
      <c r="B48" s="23" t="s">
        <v>18</v>
      </c>
    </row>
    <row r="49" spans="2:11" s="1" customFormat="1">
      <c r="B49" s="6" t="s">
        <v>19</v>
      </c>
      <c r="C49" s="6"/>
      <c r="K49" s="24"/>
    </row>
    <row r="50" spans="2:11" s="1" customFormat="1">
      <c r="B50" s="6" t="s">
        <v>22</v>
      </c>
      <c r="C50" s="6"/>
      <c r="K50" s="24"/>
    </row>
    <row r="51" spans="2:11" s="1" customFormat="1">
      <c r="B51" s="6" t="s">
        <v>20</v>
      </c>
      <c r="C51" s="6"/>
      <c r="K51" s="24"/>
    </row>
    <row r="52" spans="2:11" s="1" customFormat="1">
      <c r="B52" s="6"/>
      <c r="C52" s="6" t="s">
        <v>21</v>
      </c>
      <c r="K52" s="24"/>
    </row>
    <row r="53" spans="2:11" s="1" customFormat="1">
      <c r="B53" s="6" t="s">
        <v>32</v>
      </c>
      <c r="C53" s="6"/>
      <c r="K53" s="24"/>
    </row>
  </sheetData>
  <mergeCells count="8">
    <mergeCell ref="K6:K7"/>
    <mergeCell ref="L6:L7"/>
    <mergeCell ref="A1:C1"/>
    <mergeCell ref="A6:A7"/>
    <mergeCell ref="B6:B7"/>
    <mergeCell ref="C6:C7"/>
    <mergeCell ref="D6:D7"/>
    <mergeCell ref="E6:J6"/>
  </mergeCells>
  <phoneticPr fontId="8"/>
  <pageMargins left="0.75" right="0.75" top="1" bottom="1" header="0.5" footer="0.5"/>
  <pageSetup scale="6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2"/>
  <sheetViews>
    <sheetView workbookViewId="0">
      <selection activeCell="H8" sqref="H8"/>
    </sheetView>
  </sheetViews>
  <sheetFormatPr baseColWidth="10" defaultRowHeight="15" x14ac:dyDescent="0"/>
  <cols>
    <col min="1" max="4" width="10.83203125" style="1"/>
    <col min="5" max="5" width="12.83203125" style="1" customWidth="1"/>
    <col min="6" max="6" width="13.33203125" style="1" customWidth="1"/>
    <col min="7" max="16384" width="10.83203125" style="1"/>
  </cols>
  <sheetData>
    <row r="1" spans="1:11" ht="25" customHeight="1">
      <c r="A1" s="37" t="s">
        <v>27</v>
      </c>
      <c r="B1" s="37"/>
      <c r="C1" s="37"/>
      <c r="D1" s="10"/>
      <c r="E1" s="15"/>
      <c r="F1" s="19"/>
      <c r="G1" s="6"/>
      <c r="H1" s="6"/>
      <c r="I1" s="6"/>
      <c r="J1" s="6"/>
      <c r="K1" s="19"/>
    </row>
    <row r="3" spans="1:11">
      <c r="A3" s="39" t="s">
        <v>11</v>
      </c>
      <c r="B3" s="39"/>
      <c r="C3" s="39"/>
      <c r="D3" s="39"/>
      <c r="E3" s="39"/>
      <c r="F3" s="39"/>
    </row>
    <row r="4" spans="1:11" ht="30">
      <c r="A4" s="17" t="s">
        <v>12</v>
      </c>
      <c r="B4" s="20" t="s">
        <v>13</v>
      </c>
      <c r="C4" s="7" t="s">
        <v>16</v>
      </c>
      <c r="D4" s="7" t="s">
        <v>14</v>
      </c>
      <c r="E4" s="7" t="s">
        <v>10</v>
      </c>
      <c r="F4" s="7" t="s">
        <v>15</v>
      </c>
    </row>
    <row r="5" spans="1:11">
      <c r="A5" s="32">
        <f>'2015'!E38</f>
        <v>43345</v>
      </c>
      <c r="B5" s="21">
        <f>'2015'!F38</f>
        <v>875</v>
      </c>
      <c r="C5" s="8">
        <f>'2015'!G38</f>
        <v>87.5</v>
      </c>
      <c r="D5" s="8">
        <f>'2015'!H38</f>
        <v>0.41</v>
      </c>
      <c r="E5" s="8">
        <f>'2015'!I38</f>
        <v>358.75</v>
      </c>
      <c r="F5" s="8">
        <f>'2015'!J38</f>
        <v>271.25</v>
      </c>
    </row>
    <row r="6" spans="1:11">
      <c r="A6" s="32">
        <f>'2017'!E12</f>
        <v>43347</v>
      </c>
      <c r="B6" s="21">
        <f>'2017'!F12</f>
        <v>73</v>
      </c>
      <c r="C6" s="8">
        <f>'2017'!G12</f>
        <v>10.220000000000001</v>
      </c>
      <c r="D6" s="8">
        <f>'2017'!H12</f>
        <v>0.41</v>
      </c>
      <c r="E6" s="8">
        <f>'2017'!I12</f>
        <v>29.93</v>
      </c>
      <c r="F6" s="8">
        <f>'2017'!J12</f>
        <v>19.71</v>
      </c>
    </row>
    <row r="7" spans="1:11">
      <c r="A7" s="32"/>
      <c r="B7" s="21"/>
      <c r="C7" s="8"/>
      <c r="D7" s="8"/>
      <c r="E7" s="8"/>
      <c r="F7" s="8"/>
    </row>
    <row r="8" spans="1:11">
      <c r="A8" s="32"/>
      <c r="B8" s="21"/>
      <c r="C8" s="8"/>
      <c r="D8" s="8"/>
      <c r="E8" s="8"/>
      <c r="F8" s="8"/>
    </row>
    <row r="9" spans="1:11">
      <c r="A9" s="32"/>
      <c r="B9" s="21"/>
      <c r="C9" s="8"/>
      <c r="D9" s="8"/>
      <c r="E9" s="8"/>
      <c r="F9" s="8"/>
    </row>
    <row r="10" spans="1:11" s="4" customFormat="1">
      <c r="A10" s="33" t="s">
        <v>28</v>
      </c>
      <c r="B10" s="29">
        <f>SUM(B5:B9)</f>
        <v>948</v>
      </c>
      <c r="C10" s="30">
        <f>SUM(C5:C9)</f>
        <v>97.72</v>
      </c>
      <c r="D10" s="30"/>
      <c r="E10" s="30">
        <f>SUM(E5:E9)</f>
        <v>388.68</v>
      </c>
      <c r="F10" s="30">
        <f>SUM(F5:F9)</f>
        <v>290.95999999999998</v>
      </c>
    </row>
    <row r="11" spans="1:11">
      <c r="A11" s="32"/>
      <c r="B11" s="21"/>
      <c r="C11" s="8"/>
      <c r="D11" s="8"/>
      <c r="E11" s="8"/>
      <c r="F11" s="8"/>
    </row>
    <row r="12" spans="1:11">
      <c r="A12" s="32"/>
      <c r="B12" s="21"/>
      <c r="C12" s="8"/>
      <c r="D12" s="8"/>
      <c r="E12" s="8"/>
      <c r="F12" s="8"/>
    </row>
    <row r="13" spans="1:11">
      <c r="A13" s="32"/>
      <c r="B13" s="21"/>
      <c r="C13" s="8"/>
      <c r="D13" s="8"/>
      <c r="E13" s="8"/>
      <c r="F13" s="8"/>
    </row>
    <row r="14" spans="1:11">
      <c r="A14" s="32"/>
      <c r="B14" s="21"/>
      <c r="C14" s="8"/>
      <c r="D14" s="8"/>
      <c r="E14" s="8"/>
      <c r="F14" s="8"/>
    </row>
    <row r="15" spans="1:11">
      <c r="A15" s="32"/>
      <c r="B15" s="21"/>
      <c r="C15" s="8"/>
      <c r="D15" s="8"/>
      <c r="E15" s="8"/>
      <c r="F15" s="8"/>
    </row>
    <row r="16" spans="1:11" s="4" customFormat="1">
      <c r="A16" s="33" t="s">
        <v>29</v>
      </c>
      <c r="B16" s="29">
        <f>SUM(B11:B15)</f>
        <v>0</v>
      </c>
      <c r="C16" s="30">
        <f>SUM(C11:C15)</f>
        <v>0</v>
      </c>
      <c r="D16" s="30"/>
      <c r="E16" s="30">
        <f>SUM(E11:E15)</f>
        <v>0</v>
      </c>
      <c r="F16" s="30">
        <f>SUM(F11:F15)</f>
        <v>0</v>
      </c>
    </row>
    <row r="17" spans="1:6">
      <c r="A17" s="32"/>
      <c r="B17" s="21"/>
      <c r="C17" s="8"/>
      <c r="D17" s="8"/>
      <c r="E17" s="8"/>
      <c r="F17" s="8"/>
    </row>
    <row r="18" spans="1:6">
      <c r="A18" s="32"/>
      <c r="B18" s="21"/>
      <c r="C18" s="8"/>
      <c r="D18" s="8"/>
      <c r="E18" s="8"/>
      <c r="F18" s="8"/>
    </row>
    <row r="19" spans="1:6">
      <c r="A19" s="32"/>
      <c r="B19" s="21"/>
      <c r="C19" s="8"/>
      <c r="D19" s="8"/>
      <c r="E19" s="8"/>
      <c r="F19" s="8"/>
    </row>
    <row r="20" spans="1:6">
      <c r="A20" s="32"/>
      <c r="B20" s="21"/>
      <c r="C20" s="8"/>
      <c r="D20" s="8"/>
      <c r="E20" s="8"/>
      <c r="F20" s="8"/>
    </row>
    <row r="21" spans="1:6">
      <c r="A21" s="32"/>
      <c r="B21" s="21"/>
      <c r="C21" s="8"/>
      <c r="D21" s="8"/>
      <c r="E21" s="8"/>
      <c r="F21" s="8"/>
    </row>
    <row r="22" spans="1:6" s="4" customFormat="1">
      <c r="A22" s="33" t="s">
        <v>30</v>
      </c>
      <c r="B22" s="29">
        <f>SUM(B17:B21)</f>
        <v>0</v>
      </c>
      <c r="C22" s="30">
        <f>SUM(C17:C21)</f>
        <v>0</v>
      </c>
      <c r="D22" s="30"/>
      <c r="E22" s="30">
        <f>SUM(E17:E21)</f>
        <v>0</v>
      </c>
      <c r="F22" s="30">
        <f>SUM(F17:F21)</f>
        <v>0</v>
      </c>
    </row>
    <row r="23" spans="1:6">
      <c r="A23" s="32"/>
      <c r="B23" s="21"/>
      <c r="C23" s="8"/>
      <c r="D23" s="8"/>
      <c r="E23" s="8"/>
      <c r="F23" s="8"/>
    </row>
    <row r="24" spans="1:6">
      <c r="A24" s="32"/>
      <c r="B24" s="21"/>
      <c r="C24" s="8"/>
      <c r="D24" s="8"/>
      <c r="E24" s="8"/>
      <c r="F24" s="8"/>
    </row>
    <row r="25" spans="1:6">
      <c r="A25" s="32"/>
      <c r="B25" s="21"/>
      <c r="C25" s="8"/>
      <c r="D25" s="8"/>
      <c r="E25" s="8"/>
      <c r="F25" s="8"/>
    </row>
    <row r="26" spans="1:6">
      <c r="A26" s="32"/>
      <c r="B26" s="21"/>
      <c r="C26" s="8"/>
      <c r="D26" s="8"/>
      <c r="E26" s="8"/>
      <c r="F26" s="8"/>
    </row>
    <row r="27" spans="1:6">
      <c r="A27" s="32"/>
      <c r="B27" s="21"/>
      <c r="C27" s="8"/>
      <c r="D27" s="8"/>
      <c r="E27" s="8"/>
      <c r="F27" s="8"/>
    </row>
    <row r="28" spans="1:6" s="4" customFormat="1">
      <c r="A28" s="33" t="s">
        <v>31</v>
      </c>
      <c r="B28" s="29">
        <f>SUM(B23:B27)</f>
        <v>0</v>
      </c>
      <c r="C28" s="30">
        <f>SUM(C23:C27)</f>
        <v>0</v>
      </c>
      <c r="D28" s="30"/>
      <c r="E28" s="30">
        <f>SUM(E23:E27)</f>
        <v>0</v>
      </c>
      <c r="F28" s="30">
        <f>SUM(F23:F27)</f>
        <v>0</v>
      </c>
    </row>
    <row r="29" spans="1:6">
      <c r="A29" s="32"/>
      <c r="B29" s="21"/>
      <c r="C29" s="8"/>
      <c r="D29" s="8"/>
      <c r="E29" s="8"/>
      <c r="F29" s="8"/>
    </row>
    <row r="30" spans="1:6">
      <c r="A30" s="32"/>
      <c r="B30" s="21"/>
      <c r="C30" s="8"/>
      <c r="D30" s="8"/>
      <c r="E30" s="8"/>
      <c r="F30" s="8"/>
    </row>
    <row r="31" spans="1:6">
      <c r="A31" s="32"/>
      <c r="B31" s="21"/>
      <c r="C31" s="8"/>
      <c r="D31" s="8"/>
      <c r="E31" s="8"/>
      <c r="F31" s="8"/>
    </row>
    <row r="32" spans="1:6">
      <c r="A32" s="32"/>
      <c r="B32" s="21"/>
      <c r="C32" s="8"/>
      <c r="D32" s="8"/>
      <c r="E32" s="8"/>
      <c r="F32" s="8"/>
    </row>
    <row r="33" spans="1:6">
      <c r="A33" s="32"/>
      <c r="B33" s="21"/>
      <c r="C33" s="8"/>
      <c r="D33" s="8"/>
      <c r="E33" s="8"/>
      <c r="F33" s="8"/>
    </row>
    <row r="34" spans="1:6">
      <c r="A34" s="32"/>
      <c r="B34" s="21"/>
      <c r="C34" s="8"/>
      <c r="D34" s="8"/>
      <c r="E34" s="8"/>
      <c r="F34" s="8"/>
    </row>
    <row r="35" spans="1:6">
      <c r="A35" s="32"/>
      <c r="B35" s="21"/>
      <c r="C35" s="8"/>
      <c r="D35" s="8"/>
      <c r="E35" s="8"/>
      <c r="F35" s="8"/>
    </row>
    <row r="36" spans="1:6">
      <c r="A36" s="32"/>
      <c r="B36" s="21"/>
      <c r="C36" s="8"/>
      <c r="D36" s="8"/>
      <c r="E36" s="8"/>
      <c r="F36" s="8"/>
    </row>
    <row r="37" spans="1:6">
      <c r="A37" s="32"/>
      <c r="B37" s="21"/>
      <c r="C37" s="8"/>
      <c r="D37" s="8"/>
      <c r="E37" s="8"/>
      <c r="F37" s="8"/>
    </row>
    <row r="38" spans="1:6">
      <c r="A38" s="32"/>
      <c r="B38" s="21"/>
      <c r="C38" s="8"/>
      <c r="D38" s="8"/>
      <c r="E38" s="8"/>
      <c r="F38" s="8"/>
    </row>
    <row r="39" spans="1:6">
      <c r="A39" s="32"/>
      <c r="B39" s="21"/>
      <c r="C39" s="8"/>
      <c r="D39" s="8"/>
      <c r="E39" s="8"/>
      <c r="F39" s="8"/>
    </row>
    <row r="40" spans="1:6">
      <c r="A40" s="32"/>
      <c r="B40" s="21"/>
      <c r="C40" s="8"/>
      <c r="D40" s="8"/>
      <c r="E40" s="8"/>
      <c r="F40" s="8"/>
    </row>
    <row r="41" spans="1:6">
      <c r="A41" s="32"/>
      <c r="B41" s="21"/>
      <c r="C41" s="8"/>
      <c r="D41" s="8"/>
      <c r="E41" s="8"/>
      <c r="F41" s="8"/>
    </row>
    <row r="42" spans="1:6">
      <c r="A42" s="32"/>
      <c r="B42" s="21"/>
      <c r="C42" s="8"/>
      <c r="D42" s="8"/>
      <c r="E42" s="8"/>
      <c r="F42" s="8"/>
    </row>
  </sheetData>
  <mergeCells count="2">
    <mergeCell ref="A1:C1"/>
    <mergeCell ref="A3:F3"/>
  </mergeCells>
  <phoneticPr fontId="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2017</vt:lpstr>
      <vt:lpstr>2018</vt:lpstr>
      <vt:lpstr>Exercises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NSO Vesting Calculator</dc:title>
  <dc:subject>NSO Vesting Calculator</dc:subject>
  <dc:creator>John McGehee</dc:creator>
  <cp:keywords>NSO stock options</cp:keywords>
  <dc:description>Copyright (C) 2018 John McGehee_x000d__x000d_This program is free software: you can redistribute it and/or modify it under the terms of the GNU General Public License as published by  the Free Software Foundation, either version 3 of the License, or (at your option) </dc:description>
  <cp:lastModifiedBy>John McGehee</cp:lastModifiedBy>
  <cp:lastPrinted>2018-09-03T19:03:57Z</cp:lastPrinted>
  <dcterms:created xsi:type="dcterms:W3CDTF">2004-03-25T22:32:24Z</dcterms:created>
  <dcterms:modified xsi:type="dcterms:W3CDTF">2018-09-05T03:51:22Z</dcterms:modified>
  <cp:category>Personal finance</cp:category>
</cp:coreProperties>
</file>